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TEMNYDUL SO 01-SUTE - SO ..." sheetId="2" r:id="rId2"/>
    <sheet name="zzstemnydulUTČP241PP - VY..." sheetId="3" r:id="rId3"/>
    <sheet name="ZTI_cp24_1.PP-ZM1.1 - D.1..." sheetId="4" r:id="rId4"/>
    <sheet name="el_1pp - Elektroinstalace..." sheetId="5" r:id="rId5"/>
    <sheet name="SK_cp24_1PP - SK_cp24_1PP..." sheetId="6" r:id="rId6"/>
    <sheet name="STA_cp24_1PP - STA_cp24_1..." sheetId="7" r:id="rId7"/>
    <sheet name="VZD_cp24_1PP - kalkulace ..." sheetId="8" r:id="rId8"/>
    <sheet name="TEMDŮL SO 01-SUTERÉN - TE..." sheetId="9" r:id="rId9"/>
    <sheet name="TEMNYDUL SO01-I.NP - SO 0..." sheetId="10" r:id="rId10"/>
    <sheet name="ZTI_cp24_1.NP-ZM1.1 - D.1..." sheetId="11" r:id="rId11"/>
    <sheet name="zzstemnydulUTČP241NP - VY..." sheetId="12" r:id="rId12"/>
    <sheet name="el_1np - Elektroinstalace..." sheetId="13" r:id="rId13"/>
    <sheet name="SK_cp24_1NP - SK_cp24_1NP..." sheetId="14" r:id="rId14"/>
    <sheet name="STA_cp24_1NP - STA_cp24_1..." sheetId="15" r:id="rId15"/>
    <sheet name="VZD_cp_24 - VZD-č.p.24_1N..." sheetId="16" r:id="rId16"/>
    <sheet name="TEMNYDULSO 01- 2.NP - SO ..." sheetId="17" r:id="rId17"/>
    <sheet name="zzstemnydulUTČP242NP - VY..." sheetId="18" r:id="rId18"/>
    <sheet name="ZTI_cp24_2.NP - D.1.4  ZD..." sheetId="19" r:id="rId19"/>
    <sheet name="el - Elektroinstalace a b..." sheetId="20" r:id="rId20"/>
    <sheet name="SK_cp24_2NP - SK_cp24_2NP..." sheetId="21" r:id="rId21"/>
    <sheet name="STA_cp24_2NP - STA_cp24_2..." sheetId="22" r:id="rId22"/>
    <sheet name="VZD_cp_24 - kalkulace VZD..." sheetId="23" r:id="rId23"/>
    <sheet name="SO 01 STŘECHA - TEMNÝ DŮL..." sheetId="24" r:id="rId24"/>
    <sheet name="TEMDUL VRN - 1. VEDLEJŠÍ ..." sheetId="25" r:id="rId25"/>
    <sheet name="Pokyny pro vyplnění" sheetId="26" r:id="rId26"/>
  </sheets>
  <definedNames>
    <definedName name="_xlnm.Print_Area" localSheetId="0">'Rekapitulace stavby'!$D$4:$AO$33,'Rekapitulace stavby'!$C$39:$AQ$79</definedName>
    <definedName name="_xlnm.Print_Titles" localSheetId="0">'Rekapitulace stavby'!$49:$49</definedName>
    <definedName name="_xlnm._FilterDatabase" localSheetId="1" hidden="1">'TEMNYDUL SO 01-SUTE - SO ...'!$C$102:$K$617</definedName>
    <definedName name="_xlnm.Print_Area" localSheetId="1">'TEMNYDUL SO 01-SUTE - SO ...'!$C$4:$J$38,'TEMNYDUL SO 01-SUTE - SO ...'!$C$44:$J$82,'TEMNYDUL SO 01-SUTE - SO ...'!$C$88:$K$617</definedName>
    <definedName name="_xlnm.Print_Titles" localSheetId="1">'TEMNYDUL SO 01-SUTE - SO ...'!$102:$102</definedName>
    <definedName name="_xlnm._FilterDatabase" localSheetId="2" hidden="1">'zzstemnydulUTČP241PP - VY...'!$C$88:$K$173</definedName>
    <definedName name="_xlnm.Print_Area" localSheetId="2">'zzstemnydulUTČP241PP - VY...'!$C$4:$J$38,'zzstemnydulUTČP241PP - VY...'!$C$44:$J$68,'zzstemnydulUTČP241PP - VY...'!$C$74:$K$173</definedName>
    <definedName name="_xlnm.Print_Titles" localSheetId="2">'zzstemnydulUTČP241PP - VY...'!$88:$88</definedName>
    <definedName name="_xlnm._FilterDatabase" localSheetId="3" hidden="1">'ZTI_cp24_1.PP-ZM1.1 - D.1...'!$C$94:$K$323</definedName>
    <definedName name="_xlnm.Print_Area" localSheetId="3">'ZTI_cp24_1.PP-ZM1.1 - D.1...'!$C$4:$J$38,'ZTI_cp24_1.PP-ZM1.1 - D.1...'!$C$44:$J$74,'ZTI_cp24_1.PP-ZM1.1 - D.1...'!$C$80:$K$323</definedName>
    <definedName name="_xlnm.Print_Titles" localSheetId="3">'ZTI_cp24_1.PP-ZM1.1 - D.1...'!$94:$94</definedName>
    <definedName name="_xlnm._FilterDatabase" localSheetId="4" hidden="1">'el_1pp - Elektroinstalace...'!$C$82:$K$129</definedName>
    <definedName name="_xlnm.Print_Area" localSheetId="4">'el_1pp - Elektroinstalace...'!$C$4:$J$38,'el_1pp - Elektroinstalace...'!$C$44:$J$62,'el_1pp - Elektroinstalace...'!$C$68:$K$129</definedName>
    <definedName name="_xlnm.Print_Titles" localSheetId="4">'el_1pp - Elektroinstalace...'!$82:$82</definedName>
    <definedName name="_xlnm._FilterDatabase" localSheetId="5" hidden="1">'SK_cp24_1PP - SK_cp24_1PP...'!$C$81:$K$125</definedName>
    <definedName name="_xlnm.Print_Area" localSheetId="5">'SK_cp24_1PP - SK_cp24_1PP...'!$C$4:$J$38,'SK_cp24_1PP - SK_cp24_1PP...'!$C$44:$J$61,'SK_cp24_1PP - SK_cp24_1PP...'!$C$67:$K$125</definedName>
    <definedName name="_xlnm.Print_Titles" localSheetId="5">'SK_cp24_1PP - SK_cp24_1PP...'!$81:$81</definedName>
    <definedName name="_xlnm._FilterDatabase" localSheetId="6" hidden="1">'STA_cp24_1PP - STA_cp24_1...'!$C$81:$K$105</definedName>
    <definedName name="_xlnm.Print_Area" localSheetId="6">'STA_cp24_1PP - STA_cp24_1...'!$C$4:$J$38,'STA_cp24_1PP - STA_cp24_1...'!$C$44:$J$61,'STA_cp24_1PP - STA_cp24_1...'!$C$67:$K$105</definedName>
    <definedName name="_xlnm.Print_Titles" localSheetId="6">'STA_cp24_1PP - STA_cp24_1...'!$81:$81</definedName>
    <definedName name="_xlnm._FilterDatabase" localSheetId="7" hidden="1">'VZD_cp24_1PP - kalkulace ...'!$C$86:$K$113</definedName>
    <definedName name="_xlnm.Print_Area" localSheetId="7">'VZD_cp24_1PP - kalkulace ...'!$C$4:$J$38,'VZD_cp24_1PP - kalkulace ...'!$C$44:$J$66,'VZD_cp24_1PP - kalkulace ...'!$C$72:$K$113</definedName>
    <definedName name="_xlnm.Print_Titles" localSheetId="7">'VZD_cp24_1PP - kalkulace ...'!$86:$86</definedName>
    <definedName name="_xlnm._FilterDatabase" localSheetId="8" hidden="1">'TEMDŮL SO 01-SUTERÉN - TE...'!$C$78:$K$87</definedName>
    <definedName name="_xlnm.Print_Area" localSheetId="8">'TEMDŮL SO 01-SUTERÉN - TE...'!$C$4:$J$36,'TEMDŮL SO 01-SUTERÉN - TE...'!$C$42:$J$60,'TEMDŮL SO 01-SUTERÉN - TE...'!$C$66:$K$87</definedName>
    <definedName name="_xlnm.Print_Titles" localSheetId="8">'TEMDŮL SO 01-SUTERÉN - TE...'!$78:$78</definedName>
    <definedName name="_xlnm._FilterDatabase" localSheetId="9" hidden="1">'TEMNYDUL SO01-I.NP - SO 0...'!$C$102:$K$636</definedName>
    <definedName name="_xlnm.Print_Area" localSheetId="9">'TEMNYDUL SO01-I.NP - SO 0...'!$C$4:$J$38,'TEMNYDUL SO01-I.NP - SO 0...'!$C$44:$J$82,'TEMNYDUL SO01-I.NP - SO 0...'!$C$88:$K$636</definedName>
    <definedName name="_xlnm.Print_Titles" localSheetId="9">'TEMNYDUL SO01-I.NP - SO 0...'!$102:$102</definedName>
    <definedName name="_xlnm._FilterDatabase" localSheetId="10" hidden="1">'ZTI_cp24_1.NP-ZM1.1 - D.1...'!$C$88:$K$176</definedName>
    <definedName name="_xlnm.Print_Area" localSheetId="10">'ZTI_cp24_1.NP-ZM1.1 - D.1...'!$C$4:$J$38,'ZTI_cp24_1.NP-ZM1.1 - D.1...'!$C$44:$J$68,'ZTI_cp24_1.NP-ZM1.1 - D.1...'!$C$74:$K$176</definedName>
    <definedName name="_xlnm.Print_Titles" localSheetId="10">'ZTI_cp24_1.NP-ZM1.1 - D.1...'!$88:$88</definedName>
    <definedName name="_xlnm._FilterDatabase" localSheetId="11" hidden="1">'zzstemnydulUTČP241NP - VY...'!$C$84:$K$106</definedName>
    <definedName name="_xlnm.Print_Area" localSheetId="11">'zzstemnydulUTČP241NP - VY...'!$C$4:$J$38,'zzstemnydulUTČP241NP - VY...'!$C$44:$J$64,'zzstemnydulUTČP241NP - VY...'!$C$70:$K$106</definedName>
    <definedName name="_xlnm.Print_Titles" localSheetId="11">'zzstemnydulUTČP241NP - VY...'!$84:$84</definedName>
    <definedName name="_xlnm._FilterDatabase" localSheetId="12" hidden="1">'el_1np - Elektroinstalace...'!$C$83:$K$123</definedName>
    <definedName name="_xlnm.Print_Area" localSheetId="12">'el_1np - Elektroinstalace...'!$C$4:$J$38,'el_1np - Elektroinstalace...'!$C$44:$J$63,'el_1np - Elektroinstalace...'!$C$69:$K$123</definedName>
    <definedName name="_xlnm.Print_Titles" localSheetId="12">'el_1np - Elektroinstalace...'!$83:$83</definedName>
    <definedName name="_xlnm._FilterDatabase" localSheetId="13" hidden="1">'SK_cp24_1NP - SK_cp24_1NP...'!$C$83:$K$148</definedName>
    <definedName name="_xlnm.Print_Area" localSheetId="13">'SK_cp24_1NP - SK_cp24_1NP...'!$C$4:$J$38,'SK_cp24_1NP - SK_cp24_1NP...'!$C$44:$J$63,'SK_cp24_1NP - SK_cp24_1NP...'!$C$69:$K$148</definedName>
    <definedName name="_xlnm.Print_Titles" localSheetId="13">'SK_cp24_1NP - SK_cp24_1NP...'!$83:$83</definedName>
    <definedName name="_xlnm._FilterDatabase" localSheetId="14" hidden="1">'STA_cp24_1NP - STA_cp24_1...'!$C$82:$K$109</definedName>
    <definedName name="_xlnm.Print_Area" localSheetId="14">'STA_cp24_1NP - STA_cp24_1...'!$C$4:$J$38,'STA_cp24_1NP - STA_cp24_1...'!$C$44:$J$62,'STA_cp24_1NP - STA_cp24_1...'!$C$68:$K$109</definedName>
    <definedName name="_xlnm.Print_Titles" localSheetId="14">'STA_cp24_1NP - STA_cp24_1...'!$82:$82</definedName>
    <definedName name="_xlnm._FilterDatabase" localSheetId="15" hidden="1">'VZD_cp_24 - VZD-č.p.24_1N...'!$C$83:$K$91</definedName>
    <definedName name="_xlnm.Print_Area" localSheetId="15">'VZD_cp_24 - VZD-č.p.24_1N...'!$C$4:$J$38,'VZD_cp_24 - VZD-č.p.24_1N...'!$C$44:$J$63,'VZD_cp_24 - VZD-č.p.24_1N...'!$C$69:$K$91</definedName>
    <definedName name="_xlnm.Print_Titles" localSheetId="15">'VZD_cp_24 - VZD-č.p.24_1N...'!$83:$83</definedName>
    <definedName name="_xlnm._FilterDatabase" localSheetId="16" hidden="1">'TEMNYDULSO 01- 2.NP - SO ...'!$C$96:$K$530</definedName>
    <definedName name="_xlnm.Print_Area" localSheetId="16">'TEMNYDULSO 01- 2.NP - SO ...'!$C$4:$J$38,'TEMNYDULSO 01- 2.NP - SO ...'!$C$44:$J$76,'TEMNYDULSO 01- 2.NP - SO ...'!$C$82:$K$530</definedName>
    <definedName name="_xlnm.Print_Titles" localSheetId="16">'TEMNYDULSO 01- 2.NP - SO ...'!$96:$96</definedName>
    <definedName name="_xlnm._FilterDatabase" localSheetId="17" hidden="1">'zzstemnydulUTČP242NP - VY...'!$C$86:$K$133</definedName>
    <definedName name="_xlnm.Print_Area" localSheetId="17">'zzstemnydulUTČP242NP - VY...'!$C$4:$J$38,'zzstemnydulUTČP242NP - VY...'!$C$44:$J$66,'zzstemnydulUTČP242NP - VY...'!$C$72:$K$133</definedName>
    <definedName name="_xlnm.Print_Titles" localSheetId="17">'zzstemnydulUTČP242NP - VY...'!$86:$86</definedName>
    <definedName name="_xlnm._FilterDatabase" localSheetId="18" hidden="1">'ZTI_cp24_2.NP - D.1.4  ZD...'!$C$88:$K$179</definedName>
    <definedName name="_xlnm.Print_Area" localSheetId="18">'ZTI_cp24_2.NP - D.1.4  ZD...'!$C$4:$J$38,'ZTI_cp24_2.NP - D.1.4  ZD...'!$C$44:$J$68,'ZTI_cp24_2.NP - D.1.4  ZD...'!$C$74:$K$179</definedName>
    <definedName name="_xlnm.Print_Titles" localSheetId="18">'ZTI_cp24_2.NP - D.1.4  ZD...'!$88:$88</definedName>
    <definedName name="_xlnm._FilterDatabase" localSheetId="19" hidden="1">'el - Elektroinstalace a b...'!$C$84:$K$135</definedName>
    <definedName name="_xlnm.Print_Area" localSheetId="19">'el - Elektroinstalace a b...'!$C$4:$J$38,'el - Elektroinstalace a b...'!$C$44:$J$64,'el - Elektroinstalace a b...'!$C$70:$K$135</definedName>
    <definedName name="_xlnm.Print_Titles" localSheetId="19">'el - Elektroinstalace a b...'!$84:$84</definedName>
    <definedName name="_xlnm._FilterDatabase" localSheetId="20" hidden="1">'SK_cp24_2NP - SK_cp24_2NP...'!$C$82:$K$114</definedName>
    <definedName name="_xlnm.Print_Area" localSheetId="20">'SK_cp24_2NP - SK_cp24_2NP...'!$C$4:$J$38,'SK_cp24_2NP - SK_cp24_2NP...'!$C$44:$J$62,'SK_cp24_2NP - SK_cp24_2NP...'!$C$68:$K$114</definedName>
    <definedName name="_xlnm.Print_Titles" localSheetId="20">'SK_cp24_2NP - SK_cp24_2NP...'!$82:$82</definedName>
    <definedName name="_xlnm._FilterDatabase" localSheetId="21" hidden="1">'STA_cp24_2NP - STA_cp24_2...'!$C$82:$K$108</definedName>
    <definedName name="_xlnm.Print_Area" localSheetId="21">'STA_cp24_2NP - STA_cp24_2...'!$C$4:$J$38,'STA_cp24_2NP - STA_cp24_2...'!$C$44:$J$62,'STA_cp24_2NP - STA_cp24_2...'!$C$68:$K$108</definedName>
    <definedName name="_xlnm.Print_Titles" localSheetId="21">'STA_cp24_2NP - STA_cp24_2...'!$82:$82</definedName>
    <definedName name="_xlnm._FilterDatabase" localSheetId="22" hidden="1">'VZD_cp_24 - kalkulace VZD...'!$C$84:$K$105</definedName>
    <definedName name="_xlnm.Print_Area" localSheetId="22">'VZD_cp_24 - kalkulace VZD...'!$C$4:$J$38,'VZD_cp_24 - kalkulace VZD...'!$C$44:$J$64,'VZD_cp_24 - kalkulace VZD...'!$C$70:$K$105</definedName>
    <definedName name="_xlnm.Print_Titles" localSheetId="22">'VZD_cp_24 - kalkulace VZD...'!$84:$84</definedName>
    <definedName name="_xlnm._FilterDatabase" localSheetId="23" hidden="1">'SO 01 STŘECHA - TEMNÝ DŮL...'!$C$78:$K$100</definedName>
    <definedName name="_xlnm.Print_Area" localSheetId="23">'SO 01 STŘECHA - TEMNÝ DŮL...'!$C$4:$J$36,'SO 01 STŘECHA - TEMNÝ DŮL...'!$C$42:$J$60,'SO 01 STŘECHA - TEMNÝ DŮL...'!$C$66:$K$100</definedName>
    <definedName name="_xlnm.Print_Titles" localSheetId="23">'SO 01 STŘECHA - TEMNÝ DŮL...'!$78:$78</definedName>
    <definedName name="_xlnm._FilterDatabase" localSheetId="24" hidden="1">'TEMDUL VRN - 1. VEDLEJŠÍ ...'!$C$76:$K$107</definedName>
    <definedName name="_xlnm.Print_Area" localSheetId="24">'TEMDUL VRN - 1. VEDLEJŠÍ ...'!$C$4:$J$36,'TEMDUL VRN - 1. VEDLEJŠÍ ...'!$C$42:$J$58,'TEMDUL VRN - 1. VEDLEJŠÍ ...'!$C$64:$K$107</definedName>
    <definedName name="_xlnm.Print_Titles" localSheetId="24">'TEMDUL VRN - 1. VEDLEJŠÍ ...'!$76:$76</definedName>
    <definedName name="_xlnm.Print_Area" localSheetId="2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78"/>
  <c r="AX78"/>
  <c i="25"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BH80"/>
  <c r="BG80"/>
  <c r="BF80"/>
  <c r="T80"/>
  <c r="R80"/>
  <c r="P80"/>
  <c r="BK80"/>
  <c r="J80"/>
  <c r="BE80"/>
  <c r="BI79"/>
  <c r="F34"/>
  <c i="1" r="BD78"/>
  <c i="25" r="BH79"/>
  <c r="F33"/>
  <c i="1" r="BC78"/>
  <c i="25" r="BG79"/>
  <c r="F32"/>
  <c i="1" r="BB78"/>
  <c i="25" r="BF79"/>
  <c r="J31"/>
  <c i="1" r="AW78"/>
  <c i="25" r="F31"/>
  <c i="1" r="BA78"/>
  <c i="25" r="T79"/>
  <c r="T78"/>
  <c r="T77"/>
  <c r="R79"/>
  <c r="R78"/>
  <c r="R77"/>
  <c r="P79"/>
  <c r="P78"/>
  <c r="P77"/>
  <c i="1" r="AU78"/>
  <c i="25" r="BK79"/>
  <c r="BK78"/>
  <c r="J78"/>
  <c r="BK77"/>
  <c r="J77"/>
  <c r="J56"/>
  <c r="J27"/>
  <c i="1" r="AG78"/>
  <c i="25" r="J79"/>
  <c r="BE79"/>
  <c r="J30"/>
  <c i="1" r="AV78"/>
  <c i="25" r="F30"/>
  <c i="1" r="AZ78"/>
  <c i="25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AY77"/>
  <c r="AX77"/>
  <c i="24"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59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77"/>
  <c i="24" r="BH82"/>
  <c r="F33"/>
  <c i="1" r="BC77"/>
  <c i="24" r="BG82"/>
  <c r="F32"/>
  <c i="1" r="BB77"/>
  <c i="24" r="BF82"/>
  <c r="J31"/>
  <c i="1" r="AW77"/>
  <c i="24" r="F31"/>
  <c i="1" r="BA77"/>
  <c i="24" r="T82"/>
  <c r="T81"/>
  <c r="T80"/>
  <c r="T79"/>
  <c r="R82"/>
  <c r="R81"/>
  <c r="R80"/>
  <c r="R79"/>
  <c r="P82"/>
  <c r="P81"/>
  <c r="P80"/>
  <c r="P79"/>
  <c i="1" r="AU77"/>
  <c i="24" r="BK82"/>
  <c r="BK81"/>
  <c r="J81"/>
  <c r="BK80"/>
  <c r="J80"/>
  <c r="BK79"/>
  <c r="J79"/>
  <c r="J56"/>
  <c r="J27"/>
  <c i="1" r="AG77"/>
  <c i="24" r="J82"/>
  <c r="BE82"/>
  <c r="J30"/>
  <c i="1" r="AV77"/>
  <c i="24" r="F30"/>
  <c i="1" r="AZ77"/>
  <c i="24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76"/>
  <c r="AX76"/>
  <c i="23"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3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2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6"/>
  <c i="1" r="BD76"/>
  <c i="23" r="BH87"/>
  <c r="F35"/>
  <c i="1" r="BC76"/>
  <c i="23" r="BG87"/>
  <c r="F34"/>
  <c i="1" r="BB76"/>
  <c i="23" r="BF87"/>
  <c r="J33"/>
  <c i="1" r="AW76"/>
  <c i="23" r="F33"/>
  <c i="1" r="BA76"/>
  <c i="23" r="T87"/>
  <c r="T86"/>
  <c r="T85"/>
  <c r="R87"/>
  <c r="R86"/>
  <c r="R85"/>
  <c r="P87"/>
  <c r="P86"/>
  <c r="P85"/>
  <c i="1" r="AU76"/>
  <c i="23" r="BK87"/>
  <c r="BK86"/>
  <c r="J86"/>
  <c r="BK85"/>
  <c r="J85"/>
  <c r="J60"/>
  <c r="J29"/>
  <c i="1" r="AG76"/>
  <c i="23" r="J87"/>
  <c r="BE87"/>
  <c r="J32"/>
  <c i="1" r="AV76"/>
  <c i="23" r="F32"/>
  <c i="1" r="AZ76"/>
  <c i="23" r="J61"/>
  <c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AY75"/>
  <c r="AX75"/>
  <c i="22"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6"/>
  <c i="1" r="BD75"/>
  <c i="22" r="BH85"/>
  <c r="F35"/>
  <c i="1" r="BC75"/>
  <c i="22" r="BG85"/>
  <c r="F34"/>
  <c i="1" r="BB75"/>
  <c i="22" r="BF85"/>
  <c r="J33"/>
  <c i="1" r="AW75"/>
  <c i="22" r="F33"/>
  <c i="1" r="BA75"/>
  <c i="22" r="T85"/>
  <c r="T84"/>
  <c r="T83"/>
  <c r="R85"/>
  <c r="R84"/>
  <c r="R83"/>
  <c r="P85"/>
  <c r="P84"/>
  <c r="P83"/>
  <c i="1" r="AU75"/>
  <c i="22" r="BK85"/>
  <c r="BK84"/>
  <c r="J84"/>
  <c r="BK83"/>
  <c r="J83"/>
  <c r="J60"/>
  <c r="J29"/>
  <c i="1" r="AG75"/>
  <c i="22" r="J85"/>
  <c r="BE85"/>
  <c r="J32"/>
  <c i="1" r="AV75"/>
  <c i="22" r="F32"/>
  <c i="1" r="AZ75"/>
  <c i="22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74"/>
  <c r="AX74"/>
  <c i="21"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6"/>
  <c i="1" r="BD74"/>
  <c i="21" r="BH85"/>
  <c r="F35"/>
  <c i="1" r="BC74"/>
  <c i="21" r="BG85"/>
  <c r="F34"/>
  <c i="1" r="BB74"/>
  <c i="21" r="BF85"/>
  <c r="J33"/>
  <c i="1" r="AW74"/>
  <c i="21" r="F33"/>
  <c i="1" r="BA74"/>
  <c i="21" r="T85"/>
  <c r="T84"/>
  <c r="T83"/>
  <c r="R85"/>
  <c r="R84"/>
  <c r="R83"/>
  <c r="P85"/>
  <c r="P84"/>
  <c r="P83"/>
  <c i="1" r="AU74"/>
  <c i="21" r="BK85"/>
  <c r="BK84"/>
  <c r="J84"/>
  <c r="BK83"/>
  <c r="J83"/>
  <c r="J60"/>
  <c r="J29"/>
  <c i="1" r="AG74"/>
  <c i="21" r="J85"/>
  <c r="BE85"/>
  <c r="J32"/>
  <c i="1" r="AV74"/>
  <c i="21" r="F32"/>
  <c i="1" r="AZ74"/>
  <c i="21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73"/>
  <c r="AX73"/>
  <c i="20"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2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6"/>
  <c i="1" r="BD73"/>
  <c i="20" r="BH87"/>
  <c r="F35"/>
  <c i="1" r="BC73"/>
  <c i="20" r="BG87"/>
  <c r="F34"/>
  <c i="1" r="BB73"/>
  <c i="20" r="BF87"/>
  <c r="J33"/>
  <c i="1" r="AW73"/>
  <c i="20" r="F33"/>
  <c i="1" r="BA73"/>
  <c i="20" r="T87"/>
  <c r="T86"/>
  <c r="T85"/>
  <c r="R87"/>
  <c r="R86"/>
  <c r="R85"/>
  <c r="P87"/>
  <c r="P86"/>
  <c r="P85"/>
  <c i="1" r="AU73"/>
  <c i="20" r="BK87"/>
  <c r="BK86"/>
  <c r="J86"/>
  <c r="BK85"/>
  <c r="J85"/>
  <c r="J60"/>
  <c r="J29"/>
  <c i="1" r="AG73"/>
  <c i="20" r="J87"/>
  <c r="BE87"/>
  <c r="J32"/>
  <c i="1" r="AV73"/>
  <c i="20" r="F32"/>
  <c i="1" r="AZ73"/>
  <c i="20" r="J61"/>
  <c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AY72"/>
  <c r="AX72"/>
  <c i="19"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T170"/>
  <c r="R171"/>
  <c r="R170"/>
  <c r="P171"/>
  <c r="P170"/>
  <c r="BK171"/>
  <c r="BK170"/>
  <c r="J170"/>
  <c r="J171"/>
  <c r="BE171"/>
  <c r="J67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66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T116"/>
  <c r="R117"/>
  <c r="R116"/>
  <c r="P117"/>
  <c r="P116"/>
  <c r="BK117"/>
  <c r="BK116"/>
  <c r="J116"/>
  <c r="J117"/>
  <c r="BE117"/>
  <c r="J65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T94"/>
  <c r="T93"/>
  <c r="R95"/>
  <c r="R94"/>
  <c r="R93"/>
  <c r="P95"/>
  <c r="P94"/>
  <c r="P93"/>
  <c r="BK95"/>
  <c r="BK94"/>
  <c r="J94"/>
  <c r="BK93"/>
  <c r="J93"/>
  <c r="J95"/>
  <c r="BE95"/>
  <c r="J64"/>
  <c r="J63"/>
  <c r="BI92"/>
  <c r="F36"/>
  <c i="1" r="BD72"/>
  <c i="19" r="BH92"/>
  <c r="F35"/>
  <c i="1" r="BC72"/>
  <c i="19" r="BG92"/>
  <c r="F34"/>
  <c i="1" r="BB72"/>
  <c i="19" r="BF92"/>
  <c r="J33"/>
  <c i="1" r="AW72"/>
  <c i="19" r="F33"/>
  <c i="1" r="BA72"/>
  <c i="19" r="T92"/>
  <c r="T91"/>
  <c r="T90"/>
  <c r="T89"/>
  <c r="R92"/>
  <c r="R91"/>
  <c r="R90"/>
  <c r="R89"/>
  <c r="P92"/>
  <c r="P91"/>
  <c r="P90"/>
  <c r="P89"/>
  <c i="1" r="AU72"/>
  <c i="19" r="BK92"/>
  <c r="BK91"/>
  <c r="J91"/>
  <c r="BK90"/>
  <c r="J90"/>
  <c r="BK89"/>
  <c r="J89"/>
  <c r="J60"/>
  <c r="J29"/>
  <c i="1" r="AG72"/>
  <c i="19" r="J92"/>
  <c r="BE92"/>
  <c r="J32"/>
  <c i="1" r="AV72"/>
  <c i="19" r="F32"/>
  <c i="1" r="AZ72"/>
  <c i="19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71"/>
  <c r="AX71"/>
  <c i="18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3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6"/>
  <c i="1" r="BD71"/>
  <c i="18" r="BH90"/>
  <c r="F35"/>
  <c i="1" r="BC71"/>
  <c i="18" r="BG90"/>
  <c r="F34"/>
  <c i="1" r="BB71"/>
  <c i="18" r="BF90"/>
  <c r="J33"/>
  <c i="1" r="AW71"/>
  <c i="18" r="F33"/>
  <c i="1" r="BA71"/>
  <c i="18" r="T90"/>
  <c r="T89"/>
  <c r="T88"/>
  <c r="T87"/>
  <c r="R90"/>
  <c r="R89"/>
  <c r="R88"/>
  <c r="R87"/>
  <c r="P90"/>
  <c r="P89"/>
  <c r="P88"/>
  <c r="P87"/>
  <c i="1" r="AU71"/>
  <c i="18" r="BK90"/>
  <c r="BK89"/>
  <c r="J89"/>
  <c r="BK88"/>
  <c r="J88"/>
  <c r="BK87"/>
  <c r="J87"/>
  <c r="J60"/>
  <c r="J29"/>
  <c i="1" r="AG71"/>
  <c i="18" r="J90"/>
  <c r="BE90"/>
  <c r="J32"/>
  <c i="1" r="AV71"/>
  <c i="18" r="F32"/>
  <c i="1" r="AZ71"/>
  <c i="18" r="J62"/>
  <c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1" r="AY70"/>
  <c r="AX70"/>
  <c i="17" r="BI523"/>
  <c r="BH523"/>
  <c r="BG523"/>
  <c r="BF523"/>
  <c r="T523"/>
  <c r="T522"/>
  <c r="R523"/>
  <c r="R522"/>
  <c r="P523"/>
  <c r="P522"/>
  <c r="BK523"/>
  <c r="BK522"/>
  <c r="J522"/>
  <c r="J523"/>
  <c r="BE523"/>
  <c r="J75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2"/>
  <c r="BH512"/>
  <c r="BG512"/>
  <c r="BF512"/>
  <c r="T512"/>
  <c r="T511"/>
  <c r="R512"/>
  <c r="R511"/>
  <c r="P512"/>
  <c r="P511"/>
  <c r="BK512"/>
  <c r="BK511"/>
  <c r="J511"/>
  <c r="J512"/>
  <c r="BE512"/>
  <c r="J74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7"/>
  <c r="BH487"/>
  <c r="BG487"/>
  <c r="BF487"/>
  <c r="T487"/>
  <c r="R487"/>
  <c r="P487"/>
  <c r="BK487"/>
  <c r="J487"/>
  <c r="BE487"/>
  <c r="BI481"/>
  <c r="BH481"/>
  <c r="BG481"/>
  <c r="BF481"/>
  <c r="T481"/>
  <c r="T480"/>
  <c r="R481"/>
  <c r="R480"/>
  <c r="P481"/>
  <c r="P480"/>
  <c r="BK481"/>
  <c r="BK480"/>
  <c r="J480"/>
  <c r="J481"/>
  <c r="BE481"/>
  <c r="J73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0"/>
  <c r="BH460"/>
  <c r="BG460"/>
  <c r="BF460"/>
  <c r="T460"/>
  <c r="T459"/>
  <c r="R460"/>
  <c r="R459"/>
  <c r="P460"/>
  <c r="P459"/>
  <c r="BK460"/>
  <c r="BK459"/>
  <c r="J459"/>
  <c r="J460"/>
  <c r="BE460"/>
  <c r="J72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49"/>
  <c r="BH449"/>
  <c r="BG449"/>
  <c r="BF449"/>
  <c r="T449"/>
  <c r="R449"/>
  <c r="P449"/>
  <c r="BK449"/>
  <c r="J449"/>
  <c r="BE449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42"/>
  <c r="BH342"/>
  <c r="BG342"/>
  <c r="BF342"/>
  <c r="T342"/>
  <c r="T341"/>
  <c r="R342"/>
  <c r="R341"/>
  <c r="P342"/>
  <c r="P341"/>
  <c r="BK342"/>
  <c r="BK341"/>
  <c r="J341"/>
  <c r="J342"/>
  <c r="BE342"/>
  <c r="J71"/>
  <c r="BI340"/>
  <c r="BH340"/>
  <c r="BG340"/>
  <c r="BF340"/>
  <c r="T340"/>
  <c r="R340"/>
  <c r="P340"/>
  <c r="BK340"/>
  <c r="J340"/>
  <c r="BE340"/>
  <c r="BI338"/>
  <c r="BH338"/>
  <c r="BG338"/>
  <c r="BF338"/>
  <c r="T338"/>
  <c r="T337"/>
  <c r="R338"/>
  <c r="R337"/>
  <c r="P338"/>
  <c r="P337"/>
  <c r="BK338"/>
  <c r="BK337"/>
  <c r="J337"/>
  <c r="J338"/>
  <c r="BE338"/>
  <c r="J70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69"/>
  <c r="BH269"/>
  <c r="BG269"/>
  <c r="BF269"/>
  <c r="T269"/>
  <c r="T268"/>
  <c r="R269"/>
  <c r="R268"/>
  <c r="P269"/>
  <c r="P268"/>
  <c r="BK269"/>
  <c r="BK268"/>
  <c r="J268"/>
  <c r="J269"/>
  <c r="BE269"/>
  <c r="J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5"/>
  <c r="BH255"/>
  <c r="BG255"/>
  <c r="BF255"/>
  <c r="T255"/>
  <c r="R255"/>
  <c r="P255"/>
  <c r="BK255"/>
  <c r="J255"/>
  <c r="BE255"/>
  <c r="BI247"/>
  <c r="BH247"/>
  <c r="BG247"/>
  <c r="BF247"/>
  <c r="T247"/>
  <c r="R247"/>
  <c r="P247"/>
  <c r="BK247"/>
  <c r="J247"/>
  <c r="BE247"/>
  <c r="BI229"/>
  <c r="BH229"/>
  <c r="BG229"/>
  <c r="BF229"/>
  <c r="T229"/>
  <c r="R229"/>
  <c r="P229"/>
  <c r="BK229"/>
  <c r="J229"/>
  <c r="BE229"/>
  <c r="BI227"/>
  <c r="BH227"/>
  <c r="BG227"/>
  <c r="BF227"/>
  <c r="T227"/>
  <c r="T226"/>
  <c r="R227"/>
  <c r="R226"/>
  <c r="P227"/>
  <c r="P226"/>
  <c r="BK227"/>
  <c r="BK226"/>
  <c r="J226"/>
  <c r="J227"/>
  <c r="BE227"/>
  <c r="J68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T138"/>
  <c r="R140"/>
  <c r="R139"/>
  <c r="R138"/>
  <c r="P140"/>
  <c r="P139"/>
  <c r="P138"/>
  <c r="BK140"/>
  <c r="BK139"/>
  <c r="J139"/>
  <c r="BK138"/>
  <c r="J138"/>
  <c r="J140"/>
  <c r="BE140"/>
  <c r="J66"/>
  <c r="J65"/>
  <c r="BI137"/>
  <c r="BH137"/>
  <c r="BG137"/>
  <c r="BF137"/>
  <c r="T137"/>
  <c r="T136"/>
  <c r="R137"/>
  <c r="R136"/>
  <c r="P137"/>
  <c r="P136"/>
  <c r="BK137"/>
  <c r="BK136"/>
  <c r="J136"/>
  <c r="J137"/>
  <c r="BE137"/>
  <c r="J64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3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F36"/>
  <c i="1" r="BD70"/>
  <c i="17" r="BH100"/>
  <c r="F35"/>
  <c i="1" r="BC70"/>
  <c i="17" r="BG100"/>
  <c r="F34"/>
  <c i="1" r="BB70"/>
  <c i="17" r="BF100"/>
  <c r="J33"/>
  <c i="1" r="AW70"/>
  <c i="17" r="F33"/>
  <c i="1" r="BA70"/>
  <c i="17" r="T100"/>
  <c r="T99"/>
  <c r="T98"/>
  <c r="T97"/>
  <c r="R100"/>
  <c r="R99"/>
  <c r="R98"/>
  <c r="R97"/>
  <c r="P100"/>
  <c r="P99"/>
  <c r="P98"/>
  <c r="P97"/>
  <c i="1" r="AU70"/>
  <c i="17" r="BK100"/>
  <c r="BK99"/>
  <c r="J99"/>
  <c r="BK98"/>
  <c r="J98"/>
  <c r="BK97"/>
  <c r="J97"/>
  <c r="J60"/>
  <c r="J29"/>
  <c i="1" r="AG70"/>
  <c i="17" r="J100"/>
  <c r="BE100"/>
  <c r="J32"/>
  <c i="1" r="AV70"/>
  <c i="17" r="F32"/>
  <c i="1" r="AZ70"/>
  <c i="17" r="J62"/>
  <c r="J61"/>
  <c r="J93"/>
  <c r="F93"/>
  <c r="F91"/>
  <c r="E89"/>
  <c r="J55"/>
  <c r="F55"/>
  <c r="F53"/>
  <c r="E51"/>
  <c r="J38"/>
  <c r="J20"/>
  <c r="E20"/>
  <c r="F94"/>
  <c r="F56"/>
  <c r="J19"/>
  <c r="J14"/>
  <c r="J91"/>
  <c r="J53"/>
  <c r="E7"/>
  <c r="E85"/>
  <c r="E47"/>
  <c i="1" r="AY68"/>
  <c r="AX68"/>
  <c i="16"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2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68"/>
  <c i="16" r="BH86"/>
  <c r="F35"/>
  <c i="1" r="BC68"/>
  <c i="16" r="BG86"/>
  <c r="F34"/>
  <c i="1" r="BB68"/>
  <c i="16" r="BF86"/>
  <c r="J33"/>
  <c i="1" r="AW68"/>
  <c i="16" r="F33"/>
  <c i="1" r="BA68"/>
  <c i="16" r="T86"/>
  <c r="T85"/>
  <c r="T84"/>
  <c r="R86"/>
  <c r="R85"/>
  <c r="R84"/>
  <c r="P86"/>
  <c r="P85"/>
  <c r="P84"/>
  <c i="1" r="AU68"/>
  <c i="16" r="BK86"/>
  <c r="BK85"/>
  <c r="J85"/>
  <c r="BK84"/>
  <c r="J84"/>
  <c r="J60"/>
  <c r="J29"/>
  <c i="1" r="AG68"/>
  <c i="16" r="J86"/>
  <c r="BE86"/>
  <c r="J32"/>
  <c i="1" r="AV68"/>
  <c i="16" r="F32"/>
  <c i="1" r="AZ68"/>
  <c i="16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67"/>
  <c r="AX67"/>
  <c i="15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6"/>
  <c i="1" r="BD67"/>
  <c i="15" r="BH85"/>
  <c r="F35"/>
  <c i="1" r="BC67"/>
  <c i="15" r="BG85"/>
  <c r="F34"/>
  <c i="1" r="BB67"/>
  <c i="15" r="BF85"/>
  <c r="J33"/>
  <c i="1" r="AW67"/>
  <c i="15" r="F33"/>
  <c i="1" r="BA67"/>
  <c i="15" r="T85"/>
  <c r="T84"/>
  <c r="T83"/>
  <c r="R85"/>
  <c r="R84"/>
  <c r="R83"/>
  <c r="P85"/>
  <c r="P84"/>
  <c r="P83"/>
  <c i="1" r="AU67"/>
  <c i="15" r="BK85"/>
  <c r="BK84"/>
  <c r="J84"/>
  <c r="BK83"/>
  <c r="J83"/>
  <c r="J60"/>
  <c r="J29"/>
  <c i="1" r="AG67"/>
  <c i="15" r="J85"/>
  <c r="BE85"/>
  <c r="J32"/>
  <c i="1" r="AV67"/>
  <c i="15" r="F32"/>
  <c i="1" r="AZ67"/>
  <c i="15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66"/>
  <c r="AX66"/>
  <c i="14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66"/>
  <c i="14" r="BH86"/>
  <c r="F35"/>
  <c i="1" r="BC66"/>
  <c i="14" r="BG86"/>
  <c r="F34"/>
  <c i="1" r="BB66"/>
  <c i="14" r="BF86"/>
  <c r="J33"/>
  <c i="1" r="AW66"/>
  <c i="14" r="F33"/>
  <c i="1" r="BA66"/>
  <c i="14" r="T86"/>
  <c r="T85"/>
  <c r="T84"/>
  <c r="R86"/>
  <c r="R85"/>
  <c r="R84"/>
  <c r="P86"/>
  <c r="P85"/>
  <c r="P84"/>
  <c i="1" r="AU66"/>
  <c i="14" r="BK86"/>
  <c r="BK85"/>
  <c r="J85"/>
  <c r="BK84"/>
  <c r="J84"/>
  <c r="J60"/>
  <c r="J29"/>
  <c i="1" r="AG66"/>
  <c i="14" r="J86"/>
  <c r="BE86"/>
  <c r="J32"/>
  <c i="1" r="AV66"/>
  <c i="14" r="F32"/>
  <c i="1" r="AZ66"/>
  <c i="14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65"/>
  <c r="AX65"/>
  <c i="13"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65"/>
  <c i="13" r="BH86"/>
  <c r="F35"/>
  <c i="1" r="BC65"/>
  <c i="13" r="BG86"/>
  <c r="F34"/>
  <c i="1" r="BB65"/>
  <c i="13" r="BF86"/>
  <c r="J33"/>
  <c i="1" r="AW65"/>
  <c i="13" r="F33"/>
  <c i="1" r="BA65"/>
  <c i="13" r="T86"/>
  <c r="T85"/>
  <c r="T84"/>
  <c r="R86"/>
  <c r="R85"/>
  <c r="R84"/>
  <c r="P86"/>
  <c r="P85"/>
  <c r="P84"/>
  <c i="1" r="AU65"/>
  <c i="13" r="BK86"/>
  <c r="BK85"/>
  <c r="J85"/>
  <c r="BK84"/>
  <c r="J84"/>
  <c r="J60"/>
  <c r="J29"/>
  <c i="1" r="AG65"/>
  <c i="13" r="J86"/>
  <c r="BE86"/>
  <c r="J32"/>
  <c i="1" r="AV65"/>
  <c i="13" r="F32"/>
  <c i="1" r="AZ65"/>
  <c i="13"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64"/>
  <c r="AX64"/>
  <c i="12"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6"/>
  <c i="1" r="BD64"/>
  <c i="12" r="BH88"/>
  <c r="F35"/>
  <c i="1" r="BC64"/>
  <c i="12" r="BG88"/>
  <c r="F34"/>
  <c i="1" r="BB64"/>
  <c i="12" r="BF88"/>
  <c r="J33"/>
  <c i="1" r="AW64"/>
  <c i="12" r="F33"/>
  <c i="1" r="BA64"/>
  <c i="12" r="T88"/>
  <c r="T87"/>
  <c r="T86"/>
  <c r="T85"/>
  <c r="R88"/>
  <c r="R87"/>
  <c r="R86"/>
  <c r="R85"/>
  <c r="P88"/>
  <c r="P87"/>
  <c r="P86"/>
  <c r="P85"/>
  <c i="1" r="AU64"/>
  <c i="12" r="BK88"/>
  <c r="BK87"/>
  <c r="J87"/>
  <c r="BK86"/>
  <c r="J86"/>
  <c r="BK85"/>
  <c r="J85"/>
  <c r="J60"/>
  <c r="J29"/>
  <c i="1" r="AG64"/>
  <c i="12" r="J88"/>
  <c r="BE88"/>
  <c r="J32"/>
  <c i="1" r="AV64"/>
  <c i="12" r="F32"/>
  <c i="1" r="AZ64"/>
  <c i="12" r="J62"/>
  <c r="J61"/>
  <c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AY63"/>
  <c r="AX63"/>
  <c i="11"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6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6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T112"/>
  <c r="R113"/>
  <c r="R112"/>
  <c r="P113"/>
  <c r="P112"/>
  <c r="BK113"/>
  <c r="BK112"/>
  <c r="J112"/>
  <c r="J113"/>
  <c r="BE113"/>
  <c r="J65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T94"/>
  <c r="T93"/>
  <c r="R95"/>
  <c r="R94"/>
  <c r="R93"/>
  <c r="P95"/>
  <c r="P94"/>
  <c r="P93"/>
  <c r="BK95"/>
  <c r="BK94"/>
  <c r="J94"/>
  <c r="BK93"/>
  <c r="J93"/>
  <c r="J95"/>
  <c r="BE95"/>
  <c r="J64"/>
  <c r="J63"/>
  <c r="BI92"/>
  <c r="F36"/>
  <c i="1" r="BD63"/>
  <c i="11" r="BH92"/>
  <c r="F35"/>
  <c i="1" r="BC63"/>
  <c i="11" r="BG92"/>
  <c r="F34"/>
  <c i="1" r="BB63"/>
  <c i="11" r="BF92"/>
  <c r="J33"/>
  <c i="1" r="AW63"/>
  <c i="11" r="F33"/>
  <c i="1" r="BA63"/>
  <c i="11" r="T92"/>
  <c r="T91"/>
  <c r="T90"/>
  <c r="T89"/>
  <c r="R92"/>
  <c r="R91"/>
  <c r="R90"/>
  <c r="R89"/>
  <c r="P92"/>
  <c r="P91"/>
  <c r="P90"/>
  <c r="P89"/>
  <c i="1" r="AU63"/>
  <c i="11" r="BK92"/>
  <c r="BK91"/>
  <c r="J91"/>
  <c r="BK90"/>
  <c r="J90"/>
  <c r="BK89"/>
  <c r="J89"/>
  <c r="J60"/>
  <c r="J29"/>
  <c i="1" r="AG63"/>
  <c i="11" r="J92"/>
  <c r="BE92"/>
  <c r="J32"/>
  <c i="1" r="AV63"/>
  <c i="11" r="F32"/>
  <c i="1" r="AZ63"/>
  <c i="11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62"/>
  <c r="AX62"/>
  <c i="10" r="BI616"/>
  <c r="BH616"/>
  <c r="BG616"/>
  <c r="BF616"/>
  <c r="T616"/>
  <c r="T615"/>
  <c r="R616"/>
  <c r="R615"/>
  <c r="P616"/>
  <c r="P615"/>
  <c r="BK616"/>
  <c r="BK615"/>
  <c r="J615"/>
  <c r="J616"/>
  <c r="BE616"/>
  <c r="J81"/>
  <c r="BI613"/>
  <c r="BH613"/>
  <c r="BG613"/>
  <c r="BF613"/>
  <c r="T613"/>
  <c r="R613"/>
  <c r="P613"/>
  <c r="BK613"/>
  <c r="J613"/>
  <c r="BE613"/>
  <c r="BI611"/>
  <c r="BH611"/>
  <c r="BG611"/>
  <c r="BF611"/>
  <c r="T611"/>
  <c r="T610"/>
  <c r="R611"/>
  <c r="R610"/>
  <c r="P611"/>
  <c r="P610"/>
  <c r="BK611"/>
  <c r="BK610"/>
  <c r="J610"/>
  <c r="J611"/>
  <c r="BE611"/>
  <c r="J80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1"/>
  <c r="BH601"/>
  <c r="BG601"/>
  <c r="BF601"/>
  <c r="T601"/>
  <c r="T600"/>
  <c r="R601"/>
  <c r="R600"/>
  <c r="P601"/>
  <c r="P600"/>
  <c r="BK601"/>
  <c r="BK600"/>
  <c r="J600"/>
  <c r="J601"/>
  <c r="BE601"/>
  <c r="J79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6"/>
  <c r="BH576"/>
  <c r="BG576"/>
  <c r="BF576"/>
  <c r="T576"/>
  <c r="T575"/>
  <c r="R576"/>
  <c r="R575"/>
  <c r="P576"/>
  <c r="P575"/>
  <c r="BK576"/>
  <c r="BK575"/>
  <c r="J575"/>
  <c r="J576"/>
  <c r="BE576"/>
  <c r="J78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0"/>
  <c r="BH550"/>
  <c r="BG550"/>
  <c r="BF550"/>
  <c r="T550"/>
  <c r="T549"/>
  <c r="R550"/>
  <c r="R549"/>
  <c r="P550"/>
  <c r="P549"/>
  <c r="BK550"/>
  <c r="BK549"/>
  <c r="J549"/>
  <c r="J550"/>
  <c r="BE550"/>
  <c r="J77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T540"/>
  <c r="R541"/>
  <c r="R540"/>
  <c r="P541"/>
  <c r="P540"/>
  <c r="BK541"/>
  <c r="BK540"/>
  <c r="J540"/>
  <c r="J541"/>
  <c r="BE541"/>
  <c r="J76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1"/>
  <c r="BH431"/>
  <c r="BG431"/>
  <c r="BF431"/>
  <c r="T431"/>
  <c r="R431"/>
  <c r="P431"/>
  <c r="BK431"/>
  <c r="J431"/>
  <c r="BE431"/>
  <c r="BI416"/>
  <c r="BH416"/>
  <c r="BG416"/>
  <c r="BF416"/>
  <c r="T416"/>
  <c r="R416"/>
  <c r="P416"/>
  <c r="BK416"/>
  <c r="J416"/>
  <c r="BE416"/>
  <c r="BI412"/>
  <c r="BH412"/>
  <c r="BG412"/>
  <c r="BF412"/>
  <c r="T412"/>
  <c r="R412"/>
  <c r="P412"/>
  <c r="BK412"/>
  <c r="J412"/>
  <c r="BE412"/>
  <c r="BI410"/>
  <c r="BH410"/>
  <c r="BG410"/>
  <c r="BF410"/>
  <c r="T410"/>
  <c r="T409"/>
  <c r="R410"/>
  <c r="R409"/>
  <c r="P410"/>
  <c r="P409"/>
  <c r="BK410"/>
  <c r="BK409"/>
  <c r="J409"/>
  <c r="J410"/>
  <c r="BE410"/>
  <c r="J75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T403"/>
  <c r="R404"/>
  <c r="R403"/>
  <c r="P404"/>
  <c r="P403"/>
  <c r="BK404"/>
  <c r="BK403"/>
  <c r="J403"/>
  <c r="J404"/>
  <c r="BE404"/>
  <c r="J7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59"/>
  <c r="BH359"/>
  <c r="BG359"/>
  <c r="BF359"/>
  <c r="T359"/>
  <c r="R359"/>
  <c r="P359"/>
  <c r="BK359"/>
  <c r="J359"/>
  <c r="BE359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37"/>
  <c r="BH337"/>
  <c r="BG337"/>
  <c r="BF337"/>
  <c r="T337"/>
  <c r="T336"/>
  <c r="R337"/>
  <c r="R336"/>
  <c r="P337"/>
  <c r="P336"/>
  <c r="BK337"/>
  <c r="BK336"/>
  <c r="J336"/>
  <c r="J337"/>
  <c r="BE337"/>
  <c r="J73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296"/>
  <c r="BH296"/>
  <c r="BG296"/>
  <c r="BF296"/>
  <c r="T296"/>
  <c r="R296"/>
  <c r="P296"/>
  <c r="BK296"/>
  <c r="J296"/>
  <c r="BE296"/>
  <c r="BI292"/>
  <c r="BH292"/>
  <c r="BG292"/>
  <c r="BF292"/>
  <c r="T292"/>
  <c r="T291"/>
  <c r="R292"/>
  <c r="R291"/>
  <c r="P292"/>
  <c r="P291"/>
  <c r="BK292"/>
  <c r="BK291"/>
  <c r="J291"/>
  <c r="J292"/>
  <c r="BE292"/>
  <c r="J72"/>
  <c r="BI290"/>
  <c r="BH290"/>
  <c r="BG290"/>
  <c r="BF290"/>
  <c r="T290"/>
  <c r="R290"/>
  <c r="P290"/>
  <c r="BK290"/>
  <c r="J290"/>
  <c r="BE290"/>
  <c r="BI288"/>
  <c r="BH288"/>
  <c r="BG288"/>
  <c r="BF288"/>
  <c r="T288"/>
  <c r="T287"/>
  <c r="R288"/>
  <c r="R287"/>
  <c r="P288"/>
  <c r="P287"/>
  <c r="BK288"/>
  <c r="BK287"/>
  <c r="J287"/>
  <c r="J288"/>
  <c r="BE288"/>
  <c r="J7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62"/>
  <c r="BH262"/>
  <c r="BG262"/>
  <c r="BF262"/>
  <c r="T262"/>
  <c r="R262"/>
  <c r="P262"/>
  <c r="BK262"/>
  <c r="J262"/>
  <c r="BE262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0"/>
  <c r="BH210"/>
  <c r="BG210"/>
  <c r="BF210"/>
  <c r="T210"/>
  <c r="T209"/>
  <c r="R210"/>
  <c r="R209"/>
  <c r="P210"/>
  <c r="P209"/>
  <c r="BK210"/>
  <c r="BK209"/>
  <c r="J209"/>
  <c r="J210"/>
  <c r="BE210"/>
  <c r="J7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198"/>
  <c r="BH198"/>
  <c r="BG198"/>
  <c r="BF198"/>
  <c r="T198"/>
  <c r="T197"/>
  <c r="T196"/>
  <c r="R198"/>
  <c r="R197"/>
  <c r="R196"/>
  <c r="P198"/>
  <c r="P197"/>
  <c r="P196"/>
  <c r="BK198"/>
  <c r="BK197"/>
  <c r="J197"/>
  <c r="BK196"/>
  <c r="J196"/>
  <c r="J198"/>
  <c r="BE198"/>
  <c r="J69"/>
  <c r="J68"/>
  <c r="BI194"/>
  <c r="BH194"/>
  <c r="BG194"/>
  <c r="BF194"/>
  <c r="T194"/>
  <c r="T193"/>
  <c r="R194"/>
  <c r="R193"/>
  <c r="P194"/>
  <c r="P193"/>
  <c r="BK194"/>
  <c r="BK193"/>
  <c r="J193"/>
  <c r="J194"/>
  <c r="BE194"/>
  <c r="J67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66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65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4"/>
  <c r="BH114"/>
  <c r="BG114"/>
  <c r="BF114"/>
  <c r="T114"/>
  <c r="T113"/>
  <c r="R114"/>
  <c r="R113"/>
  <c r="P114"/>
  <c r="P113"/>
  <c r="BK114"/>
  <c r="BK113"/>
  <c r="J113"/>
  <c r="J114"/>
  <c r="BE114"/>
  <c r="J64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F36"/>
  <c i="1" r="BD62"/>
  <c i="10" r="BH106"/>
  <c r="F35"/>
  <c i="1" r="BC62"/>
  <c i="10" r="BG106"/>
  <c r="F34"/>
  <c i="1" r="BB62"/>
  <c i="10" r="BF106"/>
  <c r="J33"/>
  <c i="1" r="AW62"/>
  <c i="10" r="F33"/>
  <c i="1" r="BA62"/>
  <c i="10" r="T106"/>
  <c r="T105"/>
  <c r="T104"/>
  <c r="T103"/>
  <c r="R106"/>
  <c r="R105"/>
  <c r="R104"/>
  <c r="R103"/>
  <c r="P106"/>
  <c r="P105"/>
  <c r="P104"/>
  <c r="P103"/>
  <c i="1" r="AU62"/>
  <c i="10" r="BK106"/>
  <c r="BK105"/>
  <c r="J105"/>
  <c r="BK104"/>
  <c r="J104"/>
  <c r="BK103"/>
  <c r="J103"/>
  <c r="J60"/>
  <c r="J29"/>
  <c i="1" r="AG62"/>
  <c i="10" r="J106"/>
  <c r="BE106"/>
  <c r="J32"/>
  <c i="1" r="AV62"/>
  <c i="10" r="F32"/>
  <c i="1" r="AZ62"/>
  <c i="10" r="J62"/>
  <c r="J61"/>
  <c r="J99"/>
  <c r="F99"/>
  <c r="F97"/>
  <c r="E95"/>
  <c r="J55"/>
  <c r="F55"/>
  <c r="F53"/>
  <c r="E51"/>
  <c r="J38"/>
  <c r="J20"/>
  <c r="E20"/>
  <c r="F100"/>
  <c r="F56"/>
  <c r="J19"/>
  <c r="J14"/>
  <c r="J97"/>
  <c r="J53"/>
  <c r="E7"/>
  <c r="E91"/>
  <c r="E47"/>
  <c i="1" r="AY60"/>
  <c r="AX60"/>
  <c i="9" r="BI85"/>
  <c r="BH85"/>
  <c r="BG85"/>
  <c r="BF85"/>
  <c r="T85"/>
  <c r="T84"/>
  <c r="R85"/>
  <c r="R84"/>
  <c r="P85"/>
  <c r="P84"/>
  <c r="BK85"/>
  <c r="BK84"/>
  <c r="J84"/>
  <c r="J85"/>
  <c r="BE85"/>
  <c r="J59"/>
  <c r="BI82"/>
  <c r="F34"/>
  <c i="1" r="BD60"/>
  <c i="9" r="BH82"/>
  <c r="F33"/>
  <c i="1" r="BC60"/>
  <c i="9" r="BG82"/>
  <c r="F32"/>
  <c i="1" r="BB60"/>
  <c i="9" r="BF82"/>
  <c r="J31"/>
  <c i="1" r="AW60"/>
  <c i="9" r="F31"/>
  <c i="1" r="BA60"/>
  <c i="9" r="T82"/>
  <c r="T81"/>
  <c r="T80"/>
  <c r="T79"/>
  <c r="R82"/>
  <c r="R81"/>
  <c r="R80"/>
  <c r="R79"/>
  <c r="P82"/>
  <c r="P81"/>
  <c r="P80"/>
  <c r="P79"/>
  <c i="1" r="AU60"/>
  <c i="9" r="BK82"/>
  <c r="BK81"/>
  <c r="J81"/>
  <c r="BK80"/>
  <c r="J80"/>
  <c r="BK79"/>
  <c r="J79"/>
  <c r="J56"/>
  <c r="J27"/>
  <c i="1" r="AG60"/>
  <c i="9" r="J82"/>
  <c r="BE82"/>
  <c r="J30"/>
  <c i="1" r="AV60"/>
  <c i="9" r="F30"/>
  <c i="1" r="AZ60"/>
  <c i="9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9"/>
  <c r="AX59"/>
  <c i="8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5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3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2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59"/>
  <c i="8" r="BH89"/>
  <c r="F35"/>
  <c i="1" r="BC59"/>
  <c i="8" r="BG89"/>
  <c r="F34"/>
  <c i="1" r="BB59"/>
  <c i="8" r="BF89"/>
  <c r="J33"/>
  <c i="1" r="AW59"/>
  <c i="8" r="F33"/>
  <c i="1" r="BA59"/>
  <c i="8" r="T89"/>
  <c r="T88"/>
  <c r="T87"/>
  <c r="R89"/>
  <c r="R88"/>
  <c r="R87"/>
  <c r="P89"/>
  <c r="P88"/>
  <c r="P87"/>
  <c i="1" r="AU59"/>
  <c i="8" r="BK89"/>
  <c r="BK88"/>
  <c r="J88"/>
  <c r="BK87"/>
  <c r="J87"/>
  <c r="J60"/>
  <c r="J29"/>
  <c i="1" r="AG59"/>
  <c i="8" r="J89"/>
  <c r="BE89"/>
  <c r="J32"/>
  <c i="1" r="AV59"/>
  <c i="8" r="F32"/>
  <c i="1" r="AZ59"/>
  <c i="8"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1" r="AY58"/>
  <c r="AX58"/>
  <c i="7"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58"/>
  <c i="7" r="BH83"/>
  <c r="F35"/>
  <c i="1" r="BC58"/>
  <c i="7" r="BG83"/>
  <c r="F34"/>
  <c i="1" r="BB58"/>
  <c i="7" r="BF83"/>
  <c r="J33"/>
  <c i="1" r="AW58"/>
  <c i="7" r="F33"/>
  <c i="1" r="BA58"/>
  <c i="7" r="T83"/>
  <c r="T82"/>
  <c r="R83"/>
  <c r="R82"/>
  <c r="P83"/>
  <c r="P82"/>
  <c i="1" r="AU58"/>
  <c i="7" r="BK83"/>
  <c r="BK82"/>
  <c r="J82"/>
  <c r="J60"/>
  <c r="J29"/>
  <c i="1" r="AG58"/>
  <c i="7" r="J83"/>
  <c r="BE83"/>
  <c r="J32"/>
  <c i="1" r="AV58"/>
  <c i="7" r="F32"/>
  <c i="1" r="AZ58"/>
  <c i="7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57"/>
  <c r="AX57"/>
  <c i="6"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6"/>
  <c i="1" r="BD57"/>
  <c i="6" r="BH83"/>
  <c r="F35"/>
  <c i="1" r="BC57"/>
  <c i="6" r="BG83"/>
  <c r="F34"/>
  <c i="1" r="BB57"/>
  <c i="6" r="BF83"/>
  <c r="J33"/>
  <c i="1" r="AW57"/>
  <c i="6" r="F33"/>
  <c i="1" r="BA57"/>
  <c i="6" r="T83"/>
  <c r="T82"/>
  <c r="R83"/>
  <c r="R82"/>
  <c r="P83"/>
  <c r="P82"/>
  <c i="1" r="AU57"/>
  <c i="6" r="BK83"/>
  <c r="BK82"/>
  <c r="J82"/>
  <c r="J60"/>
  <c r="J29"/>
  <c i="1" r="AG57"/>
  <c i="6" r="J83"/>
  <c r="BE83"/>
  <c r="J32"/>
  <c i="1" r="AV57"/>
  <c i="6" r="F32"/>
  <c i="1" r="AZ57"/>
  <c i="6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56"/>
  <c r="AX56"/>
  <c i="5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6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6"/>
  <c i="1" r="BD56"/>
  <c i="5" r="BH84"/>
  <c r="F35"/>
  <c i="1" r="BC56"/>
  <c i="5" r="BG84"/>
  <c r="F34"/>
  <c i="1" r="BB56"/>
  <c i="5" r="BF84"/>
  <c r="J33"/>
  <c i="1" r="AW56"/>
  <c i="5" r="F33"/>
  <c i="1" r="BA56"/>
  <c i="5" r="T84"/>
  <c r="T83"/>
  <c r="R84"/>
  <c r="R83"/>
  <c r="P84"/>
  <c r="P83"/>
  <c i="1" r="AU56"/>
  <c i="5" r="BK84"/>
  <c r="BK83"/>
  <c r="J83"/>
  <c r="J60"/>
  <c r="J29"/>
  <c i="1" r="AG56"/>
  <c i="5" r="J84"/>
  <c r="BE84"/>
  <c r="J32"/>
  <c i="1" r="AV56"/>
  <c i="5" r="F32"/>
  <c i="1" r="AZ56"/>
  <c i="5"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55"/>
  <c r="AX55"/>
  <c i="4"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6"/>
  <c r="BH316"/>
  <c r="BG316"/>
  <c r="BF316"/>
  <c r="T316"/>
  <c r="T315"/>
  <c r="R316"/>
  <c r="R315"/>
  <c r="P316"/>
  <c r="P315"/>
  <c r="BK316"/>
  <c r="BK315"/>
  <c r="J315"/>
  <c r="J316"/>
  <c r="BE316"/>
  <c r="J73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T307"/>
  <c r="R308"/>
  <c r="R307"/>
  <c r="P308"/>
  <c r="P307"/>
  <c r="BK308"/>
  <c r="BK307"/>
  <c r="J307"/>
  <c r="J308"/>
  <c r="BE308"/>
  <c r="J72"/>
  <c r="BI305"/>
  <c r="BH305"/>
  <c r="BG305"/>
  <c r="BF305"/>
  <c r="T305"/>
  <c r="R305"/>
  <c r="P305"/>
  <c r="BK305"/>
  <c r="J305"/>
  <c r="BE305"/>
  <c r="BI303"/>
  <c r="BH303"/>
  <c r="BG303"/>
  <c r="BF303"/>
  <c r="T303"/>
  <c r="T302"/>
  <c r="R303"/>
  <c r="R302"/>
  <c r="P303"/>
  <c r="P302"/>
  <c r="BK303"/>
  <c r="BK302"/>
  <c r="J302"/>
  <c r="J303"/>
  <c r="BE303"/>
  <c r="J71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T292"/>
  <c r="R293"/>
  <c r="R292"/>
  <c r="P293"/>
  <c r="P292"/>
  <c r="BK293"/>
  <c r="BK292"/>
  <c r="J292"/>
  <c r="J293"/>
  <c r="BE293"/>
  <c r="J70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T253"/>
  <c r="R254"/>
  <c r="R253"/>
  <c r="P254"/>
  <c r="P253"/>
  <c r="BK254"/>
  <c r="BK253"/>
  <c r="J253"/>
  <c r="J254"/>
  <c r="BE254"/>
  <c r="J69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9"/>
  <c r="BH179"/>
  <c r="BG179"/>
  <c r="BF179"/>
  <c r="T179"/>
  <c r="T178"/>
  <c r="R179"/>
  <c r="R178"/>
  <c r="P179"/>
  <c r="P178"/>
  <c r="BK179"/>
  <c r="BK178"/>
  <c r="J178"/>
  <c r="J179"/>
  <c r="BE179"/>
  <c r="J68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T132"/>
  <c r="T131"/>
  <c r="R133"/>
  <c r="R132"/>
  <c r="R131"/>
  <c r="P133"/>
  <c r="P132"/>
  <c r="P131"/>
  <c r="BK133"/>
  <c r="BK132"/>
  <c r="J132"/>
  <c r="BK131"/>
  <c r="J131"/>
  <c r="J133"/>
  <c r="BE133"/>
  <c r="J67"/>
  <c r="J66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5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4"/>
  <c r="BI118"/>
  <c r="BH118"/>
  <c r="BG118"/>
  <c r="BF118"/>
  <c r="T118"/>
  <c r="T117"/>
  <c r="R118"/>
  <c r="R117"/>
  <c r="P118"/>
  <c r="P117"/>
  <c r="BK118"/>
  <c r="BK117"/>
  <c r="J117"/>
  <c r="J118"/>
  <c r="BE118"/>
  <c r="J63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F36"/>
  <c i="1" r="BD55"/>
  <c i="4" r="BH98"/>
  <c r="F35"/>
  <c i="1" r="BC55"/>
  <c i="4" r="BG98"/>
  <c r="F34"/>
  <c i="1" r="BB55"/>
  <c i="4" r="BF98"/>
  <c r="J33"/>
  <c i="1" r="AW55"/>
  <c i="4" r="F33"/>
  <c i="1" r="BA55"/>
  <c i="4" r="T98"/>
  <c r="T97"/>
  <c r="T96"/>
  <c r="T95"/>
  <c r="R98"/>
  <c r="R97"/>
  <c r="R96"/>
  <c r="R95"/>
  <c r="P98"/>
  <c r="P97"/>
  <c r="P96"/>
  <c r="P95"/>
  <c i="1" r="AU55"/>
  <c i="4" r="BK98"/>
  <c r="BK97"/>
  <c r="J97"/>
  <c r="BK96"/>
  <c r="J96"/>
  <c r="BK95"/>
  <c r="J95"/>
  <c r="J60"/>
  <c r="J29"/>
  <c i="1" r="AG55"/>
  <c i="4" r="J98"/>
  <c r="BE98"/>
  <c r="J32"/>
  <c i="1" r="AV55"/>
  <c i="4" r="F32"/>
  <c i="1" r="AZ55"/>
  <c i="4" r="J62"/>
  <c r="J61"/>
  <c r="J91"/>
  <c r="F91"/>
  <c r="F89"/>
  <c r="E87"/>
  <c r="J55"/>
  <c r="F55"/>
  <c r="F53"/>
  <c r="E51"/>
  <c r="J38"/>
  <c r="J20"/>
  <c r="E20"/>
  <c r="F92"/>
  <c r="F56"/>
  <c r="J19"/>
  <c r="J14"/>
  <c r="J89"/>
  <c r="J53"/>
  <c r="E7"/>
  <c r="E83"/>
  <c r="E47"/>
  <c i="1" r="AY54"/>
  <c r="AX54"/>
  <c i="3"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7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6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5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6"/>
  <c i="1" r="BD54"/>
  <c i="3" r="BH92"/>
  <c r="F35"/>
  <c i="1" r="BC54"/>
  <c i="3" r="BG92"/>
  <c r="F34"/>
  <c i="1" r="BB54"/>
  <c i="3" r="BF92"/>
  <c r="J33"/>
  <c i="1" r="AW54"/>
  <c i="3" r="F33"/>
  <c i="1" r="BA54"/>
  <c i="3" r="T92"/>
  <c r="T91"/>
  <c r="T90"/>
  <c r="T89"/>
  <c r="R92"/>
  <c r="R91"/>
  <c r="R90"/>
  <c r="R89"/>
  <c r="P92"/>
  <c r="P91"/>
  <c r="P90"/>
  <c r="P89"/>
  <c i="1" r="AU54"/>
  <c i="3" r="BK92"/>
  <c r="BK91"/>
  <c r="J91"/>
  <c r="BK90"/>
  <c r="J90"/>
  <c r="BK89"/>
  <c r="J89"/>
  <c r="J60"/>
  <c r="J29"/>
  <c i="1" r="AG54"/>
  <c i="3" r="J92"/>
  <c r="BE92"/>
  <c r="J32"/>
  <c i="1" r="AV54"/>
  <c i="3" r="F32"/>
  <c i="1" r="AZ54"/>
  <c i="3" r="J62"/>
  <c r="J61"/>
  <c r="J85"/>
  <c r="F85"/>
  <c r="F83"/>
  <c r="E81"/>
  <c r="J55"/>
  <c r="F55"/>
  <c r="F53"/>
  <c r="E51"/>
  <c r="J38"/>
  <c r="J20"/>
  <c r="E20"/>
  <c r="F86"/>
  <c r="F56"/>
  <c r="J19"/>
  <c r="J14"/>
  <c r="J83"/>
  <c r="J53"/>
  <c r="E7"/>
  <c r="E77"/>
  <c r="E47"/>
  <c i="1" r="AY53"/>
  <c r="AX53"/>
  <c i="2" r="BI616"/>
  <c r="BH616"/>
  <c r="BG616"/>
  <c r="BF616"/>
  <c r="T616"/>
  <c r="R616"/>
  <c r="P616"/>
  <c r="BK616"/>
  <c r="J616"/>
  <c r="BE616"/>
  <c r="BI614"/>
  <c r="BH614"/>
  <c r="BG614"/>
  <c r="BF614"/>
  <c r="T614"/>
  <c r="T613"/>
  <c r="R614"/>
  <c r="R613"/>
  <c r="P614"/>
  <c r="P613"/>
  <c r="BK614"/>
  <c r="BK613"/>
  <c r="J613"/>
  <c r="J614"/>
  <c r="BE614"/>
  <c r="J81"/>
  <c r="BI599"/>
  <c r="BH599"/>
  <c r="BG599"/>
  <c r="BF599"/>
  <c r="T599"/>
  <c r="T598"/>
  <c r="R599"/>
  <c r="R598"/>
  <c r="P599"/>
  <c r="P598"/>
  <c r="BK599"/>
  <c r="BK598"/>
  <c r="J598"/>
  <c r="J599"/>
  <c r="BE599"/>
  <c r="J80"/>
  <c r="BI596"/>
  <c r="BH596"/>
  <c r="BG596"/>
  <c r="BF596"/>
  <c r="T596"/>
  <c r="R596"/>
  <c r="P596"/>
  <c r="BK596"/>
  <c r="J596"/>
  <c r="BE596"/>
  <c r="BI594"/>
  <c r="BH594"/>
  <c r="BG594"/>
  <c r="BF594"/>
  <c r="T594"/>
  <c r="T593"/>
  <c r="R594"/>
  <c r="R593"/>
  <c r="P594"/>
  <c r="P593"/>
  <c r="BK594"/>
  <c r="BK593"/>
  <c r="J593"/>
  <c r="J594"/>
  <c r="BE594"/>
  <c r="J79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2"/>
  <c r="BH572"/>
  <c r="BG572"/>
  <c r="BF572"/>
  <c r="T572"/>
  <c r="T571"/>
  <c r="R572"/>
  <c r="R571"/>
  <c r="P572"/>
  <c r="P571"/>
  <c r="BK572"/>
  <c r="BK571"/>
  <c r="J571"/>
  <c r="J572"/>
  <c r="BE572"/>
  <c r="J78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T546"/>
  <c r="R547"/>
  <c r="R546"/>
  <c r="P547"/>
  <c r="P546"/>
  <c r="BK547"/>
  <c r="BK546"/>
  <c r="J546"/>
  <c r="J547"/>
  <c r="BE547"/>
  <c r="J77"/>
  <c r="BI545"/>
  <c r="BH545"/>
  <c r="BG545"/>
  <c r="BF545"/>
  <c r="T545"/>
  <c r="R545"/>
  <c r="P545"/>
  <c r="BK545"/>
  <c r="J545"/>
  <c r="BE54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8"/>
  <c r="BH528"/>
  <c r="BG528"/>
  <c r="BF528"/>
  <c r="T528"/>
  <c r="T527"/>
  <c r="R528"/>
  <c r="R527"/>
  <c r="P528"/>
  <c r="P527"/>
  <c r="BK528"/>
  <c r="BK527"/>
  <c r="J527"/>
  <c r="J528"/>
  <c r="BE528"/>
  <c r="J76"/>
  <c r="BI526"/>
  <c r="BH526"/>
  <c r="BG526"/>
  <c r="BF526"/>
  <c r="T526"/>
  <c r="R526"/>
  <c r="P526"/>
  <c r="BK526"/>
  <c r="J526"/>
  <c r="BE526"/>
  <c r="BI525"/>
  <c r="BH525"/>
  <c r="BG525"/>
  <c r="BF525"/>
  <c r="T525"/>
  <c r="R525"/>
  <c r="P525"/>
  <c r="BK525"/>
  <c r="J525"/>
  <c r="BE525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89"/>
  <c r="BH489"/>
  <c r="BG489"/>
  <c r="BF489"/>
  <c r="T489"/>
  <c r="R489"/>
  <c r="P489"/>
  <c r="BK489"/>
  <c r="J489"/>
  <c r="BE489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T470"/>
  <c r="R471"/>
  <c r="R470"/>
  <c r="P471"/>
  <c r="P470"/>
  <c r="BK471"/>
  <c r="BK470"/>
  <c r="J470"/>
  <c r="J471"/>
  <c r="BE471"/>
  <c r="J75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T464"/>
  <c r="R465"/>
  <c r="R464"/>
  <c r="P465"/>
  <c r="P464"/>
  <c r="BK465"/>
  <c r="BK464"/>
  <c r="J464"/>
  <c r="J465"/>
  <c r="BE465"/>
  <c r="J74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9"/>
  <c r="BH459"/>
  <c r="BG459"/>
  <c r="BF459"/>
  <c r="T459"/>
  <c r="T458"/>
  <c r="R459"/>
  <c r="R458"/>
  <c r="P459"/>
  <c r="P458"/>
  <c r="BK459"/>
  <c r="BK458"/>
  <c r="J458"/>
  <c r="J459"/>
  <c r="BE459"/>
  <c r="J73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0"/>
  <c r="BH440"/>
  <c r="BG440"/>
  <c r="BF440"/>
  <c r="T440"/>
  <c r="T439"/>
  <c r="R440"/>
  <c r="R439"/>
  <c r="P440"/>
  <c r="P439"/>
  <c r="BK440"/>
  <c r="BK439"/>
  <c r="J439"/>
  <c r="J440"/>
  <c r="BE440"/>
  <c r="J72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0"/>
  <c r="BH420"/>
  <c r="BG420"/>
  <c r="BF420"/>
  <c r="T420"/>
  <c r="T419"/>
  <c r="T418"/>
  <c r="R420"/>
  <c r="R419"/>
  <c r="R418"/>
  <c r="P420"/>
  <c r="P419"/>
  <c r="P418"/>
  <c r="BK420"/>
  <c r="BK419"/>
  <c r="J419"/>
  <c r="BK418"/>
  <c r="J418"/>
  <c r="J420"/>
  <c r="BE420"/>
  <c r="J71"/>
  <c r="J70"/>
  <c r="BI417"/>
  <c r="BH417"/>
  <c r="BG417"/>
  <c r="BF417"/>
  <c r="T417"/>
  <c r="T416"/>
  <c r="R417"/>
  <c r="R416"/>
  <c r="P417"/>
  <c r="P416"/>
  <c r="BK417"/>
  <c r="BK416"/>
  <c r="J416"/>
  <c r="J417"/>
  <c r="BE417"/>
  <c r="J69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0"/>
  <c r="BH410"/>
  <c r="BG410"/>
  <c r="BF410"/>
  <c r="T410"/>
  <c r="R410"/>
  <c r="P410"/>
  <c r="BK410"/>
  <c r="J410"/>
  <c r="BE410"/>
  <c r="BI409"/>
  <c r="BH409"/>
  <c r="BG409"/>
  <c r="BF409"/>
  <c r="T409"/>
  <c r="T408"/>
  <c r="R409"/>
  <c r="R408"/>
  <c r="P409"/>
  <c r="P408"/>
  <c r="BK409"/>
  <c r="BK408"/>
  <c r="J408"/>
  <c r="J409"/>
  <c r="BE409"/>
  <c r="J68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2"/>
  <c r="BH392"/>
  <c r="BG392"/>
  <c r="BF392"/>
  <c r="T392"/>
  <c r="R392"/>
  <c r="P392"/>
  <c r="BK392"/>
  <c r="J392"/>
  <c r="BE392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T315"/>
  <c r="R316"/>
  <c r="R315"/>
  <c r="P316"/>
  <c r="P315"/>
  <c r="BK316"/>
  <c r="BK315"/>
  <c r="J315"/>
  <c r="J316"/>
  <c r="BE316"/>
  <c r="J67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39"/>
  <c r="BH239"/>
  <c r="BG239"/>
  <c r="BF239"/>
  <c r="T239"/>
  <c r="R239"/>
  <c r="P239"/>
  <c r="BK239"/>
  <c r="J239"/>
  <c r="BE239"/>
  <c r="BI228"/>
  <c r="BH228"/>
  <c r="BG228"/>
  <c r="BF228"/>
  <c r="T228"/>
  <c r="T227"/>
  <c r="R228"/>
  <c r="R227"/>
  <c r="P228"/>
  <c r="P227"/>
  <c r="BK228"/>
  <c r="BK227"/>
  <c r="J227"/>
  <c r="J228"/>
  <c r="BE228"/>
  <c r="J66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T201"/>
  <c r="R202"/>
  <c r="R201"/>
  <c r="P202"/>
  <c r="P201"/>
  <c r="BK202"/>
  <c r="BK201"/>
  <c r="J201"/>
  <c r="J202"/>
  <c r="BE202"/>
  <c r="J65"/>
  <c r="BI199"/>
  <c r="BH199"/>
  <c r="BG199"/>
  <c r="BF199"/>
  <c r="T199"/>
  <c r="R199"/>
  <c r="P199"/>
  <c r="BK199"/>
  <c r="J199"/>
  <c r="BE199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4"/>
  <c r="BH174"/>
  <c r="BG174"/>
  <c r="BF174"/>
  <c r="T174"/>
  <c r="T173"/>
  <c r="R174"/>
  <c r="R173"/>
  <c r="P174"/>
  <c r="P173"/>
  <c r="BK174"/>
  <c r="BK173"/>
  <c r="J173"/>
  <c r="J174"/>
  <c r="BE174"/>
  <c r="J64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63"/>
  <c r="BI145"/>
  <c r="BH145"/>
  <c r="BG145"/>
  <c r="BF145"/>
  <c r="T145"/>
  <c r="R145"/>
  <c r="P145"/>
  <c r="BK145"/>
  <c r="J145"/>
  <c r="BE145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06"/>
  <c r="F36"/>
  <c i="1" r="BD53"/>
  <c i="2" r="BH106"/>
  <c r="F35"/>
  <c i="1" r="BC53"/>
  <c i="2" r="BG106"/>
  <c r="F34"/>
  <c i="1" r="BB53"/>
  <c i="2" r="BF106"/>
  <c r="J33"/>
  <c i="1" r="AW53"/>
  <c i="2" r="F33"/>
  <c i="1" r="BA53"/>
  <c i="2" r="T106"/>
  <c r="T105"/>
  <c r="T104"/>
  <c r="T103"/>
  <c r="R106"/>
  <c r="R105"/>
  <c r="R104"/>
  <c r="R103"/>
  <c r="P106"/>
  <c r="P105"/>
  <c r="P104"/>
  <c r="P103"/>
  <c i="1" r="AU53"/>
  <c i="2" r="BK106"/>
  <c r="BK105"/>
  <c r="J105"/>
  <c r="BK104"/>
  <c r="J104"/>
  <c r="BK103"/>
  <c r="J103"/>
  <c r="J60"/>
  <c r="J29"/>
  <c i="1" r="AG53"/>
  <c i="2" r="J106"/>
  <c r="BE106"/>
  <c r="J32"/>
  <c i="1" r="AV53"/>
  <c i="2" r="F32"/>
  <c i="1" r="AZ53"/>
  <c i="2" r="J62"/>
  <c r="J61"/>
  <c r="J99"/>
  <c r="F99"/>
  <c r="F97"/>
  <c r="E95"/>
  <c r="J55"/>
  <c r="F55"/>
  <c r="F53"/>
  <c r="E51"/>
  <c r="J38"/>
  <c r="J20"/>
  <c r="E20"/>
  <c r="F100"/>
  <c r="F56"/>
  <c r="J19"/>
  <c r="J14"/>
  <c r="J97"/>
  <c r="J53"/>
  <c r="E7"/>
  <c r="E91"/>
  <c r="E47"/>
  <c i="1" r="BD69"/>
  <c r="BC69"/>
  <c r="BB69"/>
  <c r="BA69"/>
  <c r="AZ69"/>
  <c r="AY69"/>
  <c r="AX69"/>
  <c r="AW69"/>
  <c r="AV69"/>
  <c r="AU69"/>
  <c r="AT69"/>
  <c r="AS69"/>
  <c r="AG69"/>
  <c r="BD61"/>
  <c r="BC61"/>
  <c r="BB61"/>
  <c r="BA61"/>
  <c r="AZ61"/>
  <c r="AY61"/>
  <c r="AX61"/>
  <c r="AW61"/>
  <c r="AV61"/>
  <c r="AU61"/>
  <c r="AT61"/>
  <c r="AS61"/>
  <c r="AG61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78"/>
  <c r="AN78"/>
  <c r="AT77"/>
  <c r="AN77"/>
  <c r="AT76"/>
  <c r="AN76"/>
  <c r="AT75"/>
  <c r="AN75"/>
  <c r="AT74"/>
  <c r="AN74"/>
  <c r="AT73"/>
  <c r="AN73"/>
  <c r="AT72"/>
  <c r="AN72"/>
  <c r="AT71"/>
  <c r="AN71"/>
  <c r="AT70"/>
  <c r="AN70"/>
  <c r="AN69"/>
  <c r="AT68"/>
  <c r="AN68"/>
  <c r="AT67"/>
  <c r="AN67"/>
  <c r="AT66"/>
  <c r="AN66"/>
  <c r="AT65"/>
  <c r="AN65"/>
  <c r="AT64"/>
  <c r="AN64"/>
  <c r="AT63"/>
  <c r="AN63"/>
  <c r="AT62"/>
  <c r="AN62"/>
  <c r="AN61"/>
  <c r="AT60"/>
  <c r="AN60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<sst xmlns="http://schemas.openxmlformats.org/spreadsheetml/2006/main">
  <si>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</si>
  <si>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</si>
  <si>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</si>
  <si>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</si>
  <si>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</si>
  <si>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</si>
  <si>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</si>
  <si>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{39f09fc3-8a40-4906-ba77-344fb2a5c3c7}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</si>
  <si>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</si>
  <si>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</si>
  <si>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</si>
  <si>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</si>
  <si>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</si>
  <si>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</si>
  <si>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</si>
  <si>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</si>
  <si>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5TEMDUL3/9VYCVSTRED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</si>
  <si>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</si>
  <si>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</si>
  <si>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5.TEMNÝ DŮL- VÝCVIKOVÉ STŘEDISKO-obj.24 -CÚ 2018/1</t>
  </si>
  <si>
    <t>0,1</t>
  </si>
  <si>
    <t>KSO:</t>
  </si>
  <si>
    <t/>
  </si>
  <si>
    <t>CC-CZ:</t>
  </si>
  <si>
    <t>Místo:</t>
  </si>
  <si>
    <t>TEMNÝ DŮL</t>
  </si>
  <si>
    <t>Datum:</t>
  </si>
  <si>
    <t>12. 4. 2018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</si>
  <si>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</si>
  <si>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</si>
  <si>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</si>
  <si>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</si>
  <si>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</si>
  <si>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</si>
  <si>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</si>
  <si>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H1§ATELIER HÁJEK</t>
  </si>
  <si>
    <t>True</t>
  </si>
  <si>
    <t>Poznámka:</t>
  </si>
  <si>
    <t>Materiály, které nejsou v cenících ÚRS, jsou oceněny srovnatelnými cenami z již realizovaných akcí nebo srovnatelnými cenami z ceníků.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</si>
  <si>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</si>
  <si>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</si>
  <si>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</si>
  <si>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</si>
  <si>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</si>
  <si>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</si>
  <si>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</si>
  <si>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</si>
  <si>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</si>
  <si>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</si>
  <si>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</si>
  <si>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</si>
  <si>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</si>
  <si>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</si>
  <si>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</si>
  <si>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</si>
  <si>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</si>
  <si>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</si>
  <si>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</si>
  <si>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</si>
  <si>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</si>
  <si>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</si>
  <si>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</si>
  <si>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</si>
  <si>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</si>
  <si>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</si>
  <si>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</si>
  <si>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</si>
  <si>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</si>
  <si>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</si>
  <si>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</si>
  <si>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</si>
  <si>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</si>
  <si>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</si>
  <si>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</si>
  <si>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</si>
  <si>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</si>
  <si>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</si>
  <si>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so01_sute_bez_kuch</t>
  </si>
  <si>
    <t>SO 01- SUTERÉN - (BEZ KUCHYNĚ) CÚ 2018/1</t>
  </si>
  <si>
    <t>STA</t>
  </si>
  <si>
    <t>1</t>
  </si>
  <si>
    <t>{73096010-6c6b-45af-be1d-564331f3ea61}</t>
  </si>
  <si>
    <t>2</t>
  </si>
  <si>
    <t>/</t>
  </si>
  <si>
    <t>TEMNYDUL SO 01-SUTE</t>
  </si>
  <si>
    <t xml:space="preserve">SO 01- SUTERÉN - (BEZ KUCHYNĚ)  CÚ 2018/1</t>
  </si>
  <si>
    <t>Soupis</t>
  </si>
  <si>
    <t>{e1c42e2a-835b-4379-82dc-75ede6a2bafd}</t>
  </si>
  <si>
    <t>zzstemnydulUTČP241PP</t>
  </si>
  <si>
    <t xml:space="preserve">VYTÁPĚNÍ OBJEKTU č.p.24 - 1.PP  CÚ 2018/1</t>
  </si>
  <si>
    <t>{942eb804-5ee0-46cc-8eb3-72578e50b415}</t>
  </si>
  <si>
    <t>ZTI_cp24_1.PP-ZM1.1</t>
  </si>
  <si>
    <t xml:space="preserve">D.1.4  ZDRAVOTNĚ-TECHNICKÉ INSTALACE - cp24_1.PP-ZMĚNA1.1 CÚ 2018/1</t>
  </si>
  <si>
    <t>{67c92f8e-2d5f-43e8-baf7-28dafe882603}</t>
  </si>
  <si>
    <t>el_1pp</t>
  </si>
  <si>
    <t xml:space="preserve">Elektroinstalace 1pp  CÚ 2018/1</t>
  </si>
  <si>
    <t>{e292950b-e49c-4cd6-b6a5-60b5c000b691}</t>
  </si>
  <si>
    <t>SK_cp24_1PP</t>
  </si>
  <si>
    <t xml:space="preserve">SK_cp24_1PP  CÚ 2018/1</t>
  </si>
  <si>
    <t>{54390e04-bd4b-46b4-905b-dd9981792f4a}</t>
  </si>
  <si>
    <t>STA_cp24_1PP</t>
  </si>
  <si>
    <t xml:space="preserve">STA_cp24_1PP  CÚ 2018/1</t>
  </si>
  <si>
    <t>{a0e9b542-311c-4e44-a146-d8f6ecf17d84}</t>
  </si>
  <si>
    <t>VZD_cp24_1PP</t>
  </si>
  <si>
    <t>kalkulace VZD-č.p.24_1PP CÚ 2018/1</t>
  </si>
  <si>
    <t>{53fdf020-3837-416a-9b6d-b84b5ac8a6f7}</t>
  </si>
  <si>
    <t>TEMDŮL SO 01-SUTERÉN</t>
  </si>
  <si>
    <t xml:space="preserve">TEM DŮL SO 01-  KUCHYŇ (SUTERÉN)   CÚ 2018/1</t>
  </si>
  <si>
    <t>{e3e16d7e-0a0d-4ec1-9b29-bb198d62e967}</t>
  </si>
  <si>
    <t>so01_1NP</t>
  </si>
  <si>
    <t>SO 01- 1. NADZEMNÍ PODLAŽÍ</t>
  </si>
  <si>
    <t>{effb44b4-d88c-436b-8a5c-8a0877d2217e}</t>
  </si>
  <si>
    <t>TEMNYDUL SO01-I.NP</t>
  </si>
  <si>
    <t xml:space="preserve">SO 01- 1. NADZEMNÍ PODLAŽÍ  CÚ 2018/1</t>
  </si>
  <si>
    <t>{21d43e50-3cfc-4c8e-ac44-c2a8dfde03da}</t>
  </si>
  <si>
    <t>ZTI_cp24_1.NP-ZM1.1</t>
  </si>
  <si>
    <t xml:space="preserve">D.1.4  ZDRAVOTNĚ-TECHNICKÉ INSTALACE - cp24_1.NP-ZMĚNA1.1  CÚ 2018/1</t>
  </si>
  <si>
    <t>{e225e307-6dff-4ae7-b482-20f98ec35768}</t>
  </si>
  <si>
    <t>zzstemnydulUTČP241NP</t>
  </si>
  <si>
    <t xml:space="preserve">VYTÁPĚNÍ OBJEKTU č.p.24 - 1.NP   CÚ 2018/1</t>
  </si>
  <si>
    <t>{f0ece367-db2d-4cf8-a8c2-8609308d35aa}</t>
  </si>
  <si>
    <t>el_1np</t>
  </si>
  <si>
    <t xml:space="preserve">Elektroinstalace 1 NP   CÚ 2018/1</t>
  </si>
  <si>
    <t>{e9180b2d-607d-40f1-993b-da4a0713674d}</t>
  </si>
  <si>
    <t>SK_cp24_1NP</t>
  </si>
  <si>
    <t xml:space="preserve">SK_cp24_1NP  CÚ 2018/1</t>
  </si>
  <si>
    <t>{93bd81da-4e54-4f0b-a5d4-db0d032e80c8}</t>
  </si>
  <si>
    <t>STA_cp24_1NP</t>
  </si>
  <si>
    <t xml:space="preserve">STA_cp24_1NP  CÚ 2018/1</t>
  </si>
  <si>
    <t>{787b276e-94ae-40f9-9e0c-a8f611348f6f}</t>
  </si>
  <si>
    <t>VZD_cp_24</t>
  </si>
  <si>
    <t xml:space="preserve">VZD-č.p.24_1NP   CÚ 2018/1</t>
  </si>
  <si>
    <t>{28bd86f5-a7af-4042-83c6-3ce6b25a7627}</t>
  </si>
  <si>
    <t>so01_2np</t>
  </si>
  <si>
    <t>SO 01 - 2np</t>
  </si>
  <si>
    <t>{4b1039b8-6c9d-49f6-96cc-3f5ab5a84b31}</t>
  </si>
  <si>
    <t>TEMNYDULSO 01- 2.NP</t>
  </si>
  <si>
    <t xml:space="preserve">SO 01- 2. NADZEMNÍ PODL(BEZ STŘECHY)   CÚ 2018/1</t>
  </si>
  <si>
    <t>{7ca03a20-cfd7-47c0-aea2-de84c1d9260e}</t>
  </si>
  <si>
    <t>zzstemnydulUTČP242NP</t>
  </si>
  <si>
    <t xml:space="preserve">VYTÁPĚNÍ OBJEKTU č.p.24 - 2.NP  CÚ 2018/1</t>
  </si>
  <si>
    <t>{725d3184-b3d8-44ec-a540-7454e3fef6d4}</t>
  </si>
  <si>
    <t>ZTI_cp24_2.NP</t>
  </si>
  <si>
    <t xml:space="preserve">D.1.4  ZDRAVOTNĚ-TECHNICKÉ INSTALACE - cp24_2.NP   CÚ 2018/1</t>
  </si>
  <si>
    <t>{61008000-9f6d-4653-bf0a-27209ed6d224}</t>
  </si>
  <si>
    <t>el</t>
  </si>
  <si>
    <t xml:space="preserve">Elektroinstalace a bleskosvod 2np čp. 24   CÚ 2018/1</t>
  </si>
  <si>
    <t>{0b9d2a24-4d8c-4ae5-bfa9-b49440990a32}</t>
  </si>
  <si>
    <t>SK_cp24_2NP</t>
  </si>
  <si>
    <t xml:space="preserve">SK_cp24_2NP   CÚ 2018/1</t>
  </si>
  <si>
    <t>{fb1876df-9fc5-4b58-bf97-8caf55dccb79}</t>
  </si>
  <si>
    <t>STA_cp24_2NP</t>
  </si>
  <si>
    <t xml:space="preserve">STA_cp24_2NP  CÚ 2018/1</t>
  </si>
  <si>
    <t>{8ad3ffeb-75af-4d53-a1f1-dcb010be6c22}</t>
  </si>
  <si>
    <t xml:space="preserve">kalkulace VZD-č.p.24_2NP  CÚ 2018/1</t>
  </si>
  <si>
    <t>{7dcaf827-2a4e-4b98-8bc0-c5d3a884fb6a}</t>
  </si>
  <si>
    <t>SO 01 STŘECHA</t>
  </si>
  <si>
    <t xml:space="preserve">TEMNÝ DŮL SO 01 STŘECHA   CÚ 2018/1</t>
  </si>
  <si>
    <t>{ec042812-1f5b-4497-87ed-6a551782507d}</t>
  </si>
  <si>
    <t>TEMDUL VRN</t>
  </si>
  <si>
    <t xml:space="preserve">1. VEDLEJŠÍ NÁKLADY  CÚ 2018/1</t>
  </si>
  <si>
    <t>{07a1057b-64ad-4472-a5a1-a7e488e57f5c}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</si>
  <si>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</si>
  <si>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</si>
  <si>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</si>
  <si>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</si>
  <si>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</si>
  <si>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</si>
  <si>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</si>
  <si>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so01_sute_bez_kuch - SO 01- SUTERÉN - (BEZ KUCHYNĚ) CÚ 2018/1</t>
  </si>
  <si>
    <t>Soupis:</t>
  </si>
  <si>
    <t xml:space="preserve">TEMNYDUL SO 01-SUTE - SO 01- SUTERÉN - (BEZ KUCHYNĚ)  CÚ 2018/1</t>
  </si>
  <si>
    <t>ATELIER H1§ ATELIER HÁJEK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</si>
  <si>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</si>
  <si>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</si>
  <si>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</si>
  <si>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</si>
  <si>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</si>
  <si>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</si>
  <si>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</si>
  <si>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</si>
  <si>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</si>
  <si>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</si>
  <si>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</si>
  <si>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</si>
  <si>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</si>
  <si>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</si>
  <si>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</si>
  <si>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</si>
  <si>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</si>
  <si>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 1.pp</t>
  </si>
  <si>
    <t xml:space="preserve">    764 - Konstrukce klempířské +5% prořez- tabulka výrobků</t>
  </si>
  <si>
    <t xml:space="preserve">    766 - Konstrukce truhlářské- výr.D1.1c- vč povrch úpravy</t>
  </si>
  <si>
    <t xml:space="preserve">    771 - Podlahy z dlaždic  - půd. suterénu</t>
  </si>
  <si>
    <t xml:space="preserve">    776 - Podlahy povlakové- půd. suterénu</t>
  </si>
  <si>
    <t xml:space="preserve">    781 - Dokončovací práce - obklady keramické - půdorysy</t>
  </si>
  <si>
    <t xml:space="preserve">    783 - Dokončovací práce - nátěry</t>
  </si>
  <si>
    <t xml:space="preserve">    784 - Dokončovací práce - malby a tapety</t>
  </si>
  <si>
    <t xml:space="preserve">    79500 - Nezpůsobilé náklady- suterén- kuchyň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</si>
  <si>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</si>
  <si>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</si>
  <si>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</si>
  <si>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</si>
  <si>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</si>
  <si>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</si>
  <si>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</si>
  <si>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</si>
  <si>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</si>
  <si>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</si>
  <si>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</si>
  <si>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</si>
  <si>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</si>
  <si>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</si>
  <si>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</si>
  <si>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</si>
  <si>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</si>
  <si>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</si>
  <si>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</si>
  <si>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132201201</t>
  </si>
  <si>
    <t>Hloubení zapažených i nezapažených rýh šířky přes 600 do 2 000 mm s urovnáním dna do předepsaného profilu a spádu v hornině tř. 3 do 100 m3</t>
  </si>
  <si>
    <t>m3</t>
  </si>
  <si>
    <t>CS ÚRS 2015 02</t>
  </si>
  <si>
    <t>4</t>
  </si>
  <si>
    <t>-161410203</t>
  </si>
  <si>
    <t>VV</t>
  </si>
  <si>
    <t>"západ" (13,0+1,2*2)*1,2*1,3</t>
  </si>
  <si>
    <t xml:space="preserve">"východ"   (8,0+1,2)*1,2*1,3</t>
  </si>
  <si>
    <t xml:space="preserve">"sever"  11,5*1,2*1,3</t>
  </si>
  <si>
    <t xml:space="preserve">"jih"  7,0*1,2*1,3</t>
  </si>
  <si>
    <t xml:space="preserve">"terasa"  (4,0+4,5+3,0)*1,2*1,3</t>
  </si>
  <si>
    <t xml:space="preserve">"schody"   2,6*2,5*1,2</t>
  </si>
  <si>
    <t>Součet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</si>
  <si>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</si>
  <si>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</si>
  <si>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-91608147</t>
  </si>
  <si>
    <t xml:space="preserve">"prohloubení pro schodyschody"    2,6*0,4*0,4</t>
  </si>
  <si>
    <t>3</t>
  </si>
  <si>
    <t>139711101</t>
  </si>
  <si>
    <t>Vykopávka v uzavřených prostorách s naložením výkopku na dopravní prostředek v hornině tř. 1 až 4</t>
  </si>
  <si>
    <t>-369630548</t>
  </si>
  <si>
    <t>3,7*3,1+3,7*3,2+2,75*2,8+2,7*3,0+3,0*(6,5+2,6)+1,6*4,5</t>
  </si>
  <si>
    <t>-(1,0*2,0+2,35*0,5)</t>
  </si>
  <si>
    <t>Mezisoučet</t>
  </si>
  <si>
    <t>70,345*0,15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</si>
  <si>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</si>
  <si>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</si>
  <si>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-2020455419</t>
  </si>
  <si>
    <t>10,552</t>
  </si>
  <si>
    <t>5</t>
  </si>
  <si>
    <t>162201201</t>
  </si>
  <si>
    <t>Vodorovné přemístění výkopku nošením s vyprázdněním nádoby na hromady nebo do dopravního prostředku na vzdálenost do 10 m z horniny tř. 1 až 4</t>
  </si>
  <si>
    <t>1946278624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</si>
  <si>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</si>
  <si>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</si>
  <si>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</si>
  <si>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1537225171</t>
  </si>
  <si>
    <t>92,976+0,416+10,555-2,25*3,5*2,0</t>
  </si>
  <si>
    <t>7</t>
  </si>
  <si>
    <t>167101101</t>
  </si>
  <si>
    <t>Nakládání, skládání a překládání neulehlého výkopku nebo sypaniny nakládání, množství do 100 m3, z hornin tř. 1 až 4</t>
  </si>
  <si>
    <t>1057462842</t>
  </si>
  <si>
    <t>8</t>
  </si>
  <si>
    <t>171101105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</si>
  <si>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</si>
  <si>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-1317935550</t>
  </si>
  <si>
    <t>1,5*2,6*(0,75+1,5)/2</t>
  </si>
  <si>
    <t>9</t>
  </si>
  <si>
    <t>171201201</t>
  </si>
  <si>
    <t>Uložení sypaniny na skládky</t>
  </si>
  <si>
    <t>-1570246731</t>
  </si>
  <si>
    <t>88,197</t>
  </si>
  <si>
    <t>10</t>
  </si>
  <si>
    <t>171201211</t>
  </si>
  <si>
    <t>Uložení sypaniny poplatek za uložení sypaniny na skládce (skládkovné)</t>
  </si>
  <si>
    <t>t</t>
  </si>
  <si>
    <t>993899018</t>
  </si>
  <si>
    <t>88,197*1,6</t>
  </si>
  <si>
    <t>11</t>
  </si>
  <si>
    <t>174101101</t>
  </si>
  <si>
    <t>Zásyp sypaninou z jakékoliv horniny s uložením výkopku ve vrstvách se zhutněním jam, šachet, rýh nebo kolem objektů v těchto vykopávkách</t>
  </si>
  <si>
    <t>1221169531</t>
  </si>
  <si>
    <t>"štěrkopísek"</t>
  </si>
  <si>
    <t xml:space="preserve">"kolem objektu- západ"   (13,0+1,2*2)*1,2*1,3</t>
  </si>
  <si>
    <t xml:space="preserve">"sever"  12,0*1,2*1,3</t>
  </si>
  <si>
    <t>"východ" 8,2*1,2*1,3</t>
  </si>
  <si>
    <t xml:space="preserve">"jih"  4,1*1,0*1,3+4,0*1,9*0,8+3,0*1,4*1,3+1,2*1,2*1,3</t>
  </si>
  <si>
    <t>"venkovní schody-" 1,4*2,6*0,5-2,55*0,4*0,4</t>
  </si>
  <si>
    <t xml:space="preserve">"terasa"  2,25*3,5*0,3</t>
  </si>
  <si>
    <t>12</t>
  </si>
  <si>
    <t>M</t>
  </si>
  <si>
    <t>583312010</t>
  </si>
  <si>
    <t xml:space="preserve">Kamenivo přírodní těžené pro stavební účely  PTK  (drobné, hrubé, štěrkopísky) kamenivo mimo normu štěrkopísek netříděný (stabilizační zemina)</t>
  </si>
  <si>
    <t>1246453188</t>
  </si>
  <si>
    <t>(4,388+78,053)*2,0</t>
  </si>
  <si>
    <t>Zakládání</t>
  </si>
  <si>
    <t>13</t>
  </si>
  <si>
    <t>212755213</t>
  </si>
  <si>
    <t>Trativody bez lože z drenážních trubek plastových flexibilních D 80 mm</t>
  </si>
  <si>
    <t>m</t>
  </si>
  <si>
    <t>1013663508</t>
  </si>
  <si>
    <t>(13,5+12,0)*2+2,5</t>
  </si>
  <si>
    <t>14</t>
  </si>
  <si>
    <t>213141111</t>
  </si>
  <si>
    <t>Zřízení vrstvy z geotextilie filtrační, separační, odvodňovací, ochranné, výztužné nebo protierozní v rovině nebo ve sklonu do 1:5, šířky do 3 m</t>
  </si>
  <si>
    <t>m2</t>
  </si>
  <si>
    <t>1926597486</t>
  </si>
  <si>
    <t>53,5*0,8</t>
  </si>
  <si>
    <t>693110010</t>
  </si>
  <si>
    <t>Geotextilie geotextilie tkané</t>
  </si>
  <si>
    <t>1242215997</t>
  </si>
  <si>
    <t>42,8*1,15</t>
  </si>
  <si>
    <t>16</t>
  </si>
  <si>
    <t>274321411</t>
  </si>
  <si>
    <t>Základy z betonu železového (bez výztuže) pasy z betonu bez zvláštních nároků na vliv prostředí (X0, XC) tř. C 20/25</t>
  </si>
  <si>
    <t>1640054589</t>
  </si>
  <si>
    <t xml:space="preserve">"vyložení 1.np"  1,2*0,4*1,3</t>
  </si>
  <si>
    <t xml:space="preserve">"schodiště"    2,4*0,4*1,0</t>
  </si>
  <si>
    <t xml:space="preserve">"nabet stáv základu terasy"   (2,76+3,25+1,75)*0,5*0,25</t>
  </si>
  <si>
    <t>17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</si>
  <si>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</si>
  <si>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</si>
  <si>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2012184084</t>
  </si>
  <si>
    <t xml:space="preserve">"vyložení 1.np"  (1,2*2+0,4)*1,3</t>
  </si>
  <si>
    <t xml:space="preserve">"schodiště"    (2,4+0,4)*2*1,0</t>
  </si>
  <si>
    <t xml:space="preserve">"nabet stáv základu terasy"   </t>
  </si>
  <si>
    <t>(1,75+4,22+2,76+2,19+3,22+1,2)*0,25</t>
  </si>
  <si>
    <t>18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</si>
  <si>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</si>
  <si>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</si>
  <si>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1357210689</t>
  </si>
  <si>
    <t>13,075</t>
  </si>
  <si>
    <t>19</t>
  </si>
  <si>
    <t>274361821</t>
  </si>
  <si>
    <t>Výztuž základů pasů z betonářské oceli 10 505 (R) nebo BSt 500</t>
  </si>
  <si>
    <t>2104784716</t>
  </si>
  <si>
    <t>0,085</t>
  </si>
  <si>
    <t>20</t>
  </si>
  <si>
    <t>279113132</t>
  </si>
  <si>
    <t>Základové zdi z tvárnic ztraceného bednění včetně výplně z betonu bez zvláštních nároků na vliv prostředí (X0, XC) třídy C 16/20, tloušťky zdiva přes 150 do 200 mm</t>
  </si>
  <si>
    <t>-1443728805</t>
  </si>
  <si>
    <t>1,17*1,1</t>
  </si>
  <si>
    <t>279113134</t>
  </si>
  <si>
    <t>Základové zdi z tvárnic ztraceného bednění včetně výplně z betonu bez zvláštních nároků na vliv prostředí (X0, XC) třídy C 16/20, tloušťky zdiva přes 250 do 300 mm</t>
  </si>
  <si>
    <t>259004505</t>
  </si>
  <si>
    <t xml:space="preserve">"terasa"   (2,66+4,05+1,4)*1,2</t>
  </si>
  <si>
    <t>Svislé a kompletní konstrukce</t>
  </si>
  <si>
    <t>22</t>
  </si>
  <si>
    <t>310238211</t>
  </si>
  <si>
    <t>Zazdívka otvorů ve zdivu nadzákladovém cihlami pálenými plochy přes 0,25 m2 do 1 m2 na maltu vápenocementovou</t>
  </si>
  <si>
    <t>745490763</t>
  </si>
  <si>
    <t xml:space="preserve">"104-okno"    1,18*0,55*0,55</t>
  </si>
  <si>
    <t xml:space="preserve">"103-dveře"   0,3*2,05*0,5</t>
  </si>
  <si>
    <t>23</t>
  </si>
  <si>
    <t>317234410</t>
  </si>
  <si>
    <t>Vyzdívka mezi nosníky cihlami pálenými na maltu cementovou</t>
  </si>
  <si>
    <t>902907094</t>
  </si>
  <si>
    <t>1,4*0,4*0,1</t>
  </si>
  <si>
    <t>24</t>
  </si>
  <si>
    <t>317944321</t>
  </si>
  <si>
    <t>Válcované nosníky dodatečně osazované do připravených otvorů bez zazdění hlav do č. 12</t>
  </si>
  <si>
    <t>1849951135</t>
  </si>
  <si>
    <t xml:space="preserve">"I  120"  0,0111*1,5*3*1,08</t>
  </si>
  <si>
    <t>25</t>
  </si>
  <si>
    <t>319231213</t>
  </si>
  <si>
    <t>Dodatečná izolace zdiva podřezáním řetězovou pilou zdiva cihelného, tloušťky přes 300 do 600 mm</t>
  </si>
  <si>
    <t>1017318362</t>
  </si>
  <si>
    <t>"obvod"</t>
  </si>
  <si>
    <t>(0,55+4,5+0,92+0,35+2,25+0,5+1,8+0,55)*0,55</t>
  </si>
  <si>
    <t>(6,7+1,55+3,25+7,4+5,55+4,62+0,55)*0,55+2,2*0,5+1,31*0,4</t>
  </si>
  <si>
    <t xml:space="preserve">"vnitřní"  (6,7+0,1+3,35+4,62)*0,5</t>
  </si>
  <si>
    <t>2,45*0,33</t>
  </si>
  <si>
    <t>26</t>
  </si>
  <si>
    <t>331231117</t>
  </si>
  <si>
    <t>Pilíře volně stojící z cihel pálených čtyřhranné až osmihranné (průřezu čtverce, T nebo kříže) pravoúhlé pod omítku nebo režné, bez spárování z cihel plných dl. 290 mm P 7 až P 15 M I, na maltu ze suché směsi 10 MPa</t>
  </si>
  <si>
    <t>932500697</t>
  </si>
  <si>
    <t xml:space="preserve">"101"  0,3*0,3*2,5</t>
  </si>
  <si>
    <t>27</t>
  </si>
  <si>
    <t>342248140</t>
  </si>
  <si>
    <t>Příčky jednoduché z cihel děrovaných spojených na pero a drážku broušených, lepených tenkovrstvou maltou, pevnost cihel P8, P10, tl. příčky 80 mm</t>
  </si>
  <si>
    <t>-1686964247</t>
  </si>
  <si>
    <t xml:space="preserve">"103"   2,91*2,25-0,8*1,97</t>
  </si>
  <si>
    <t xml:space="preserve">"101"   (3,6+0,9+1,03)*2,25-0,7*1,97*2</t>
  </si>
  <si>
    <t xml:space="preserve">"107"   2,9*2,25-0,7*1,97</t>
  </si>
  <si>
    <t xml:space="preserve">"105-106"   (1,4+0,25)*2,25*3-0,7*1,97*2</t>
  </si>
  <si>
    <t>28</t>
  </si>
  <si>
    <t>349231811</t>
  </si>
  <si>
    <t>Přizdívka z cihel ostění s ozubem ve vybouraných otvorech, s vysekáním kapes pro zavázaní přes 80 do 150 mm</t>
  </si>
  <si>
    <t>-138507792</t>
  </si>
  <si>
    <t>2,0*0,05*2</t>
  </si>
  <si>
    <t>Vodorovné konstrukce</t>
  </si>
  <si>
    <t>29</t>
  </si>
  <si>
    <t>411321515</t>
  </si>
  <si>
    <t>Stropy z betonu železového (bez výztuže) stropů deskových, plochých střech, desek balkonových, desek hřibových stropů včetně hlavic hřibových sloupů tř. C 20/25</t>
  </si>
  <si>
    <t>2143432740</t>
  </si>
  <si>
    <t>7,45*1,3*0,22</t>
  </si>
  <si>
    <t>30</t>
  </si>
  <si>
    <t>411351101</t>
  </si>
  <si>
    <t>Bednění stropů, kleneb nebo skořepin bez podpěrné konstrukce stropů deskových, balkonových nebo plošných konzol plné, rovné, popř. s náběhy zřízení</t>
  </si>
  <si>
    <t>750360048</t>
  </si>
  <si>
    <t>7,44*1,3+(7,44+1,3*2)*0,25</t>
  </si>
  <si>
    <t>31</t>
  </si>
  <si>
    <t>411351102</t>
  </si>
  <si>
    <t>Bednění stropů, kleneb nebo skořepin bez podpěrné konstrukce stropů deskových, balkonových nebo plošných konzol plné, rovné, popř. s náběhy odstranění</t>
  </si>
  <si>
    <t>-1045732086</t>
  </si>
  <si>
    <t>12,182</t>
  </si>
  <si>
    <t>32</t>
  </si>
  <si>
    <t>411354177</t>
  </si>
  <si>
    <t>Podpěrná konstrukce stropů výšky do 4 m se zesílením dna bednění na výměru m2 půdorysu pro zatížení betonovou směsí a výztuží přes 20 do 30 kPa zřízení</t>
  </si>
  <si>
    <t>-492235606</t>
  </si>
  <si>
    <t>3,55*1,3*2</t>
  </si>
  <si>
    <t>33</t>
  </si>
  <si>
    <t>411354178</t>
  </si>
  <si>
    <t>Podpěrná konstrukce stropů výšky do 4 m se zesílením dna bednění na výměru m2 půdorysu pro zatížení betonovou směsí a výztuží přes 20 do 30 kPa odstranění</t>
  </si>
  <si>
    <t>-1305609328</t>
  </si>
  <si>
    <t>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</si>
  <si>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</si>
  <si>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</si>
  <si>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243207108</t>
  </si>
  <si>
    <t>35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</si>
  <si>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</si>
  <si>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</si>
  <si>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386500815</t>
  </si>
  <si>
    <t>7,44*1,3*0,005</t>
  </si>
  <si>
    <t>36</t>
  </si>
  <si>
    <t>413232211</t>
  </si>
  <si>
    <t>Zazdívka zhlaví stropních trámů nebo válcovaných nosníků pálenými cihlami válcovaných nosníků, výšky do 150 mm</t>
  </si>
  <si>
    <t>kus</t>
  </si>
  <si>
    <t>-1420638285</t>
  </si>
  <si>
    <t>37</t>
  </si>
  <si>
    <t>430321515</t>
  </si>
  <si>
    <t>Schodišťové konstrukce a rampy z betonu železového (bez výztuže) stupně, schodnice, ramena, podesty s nosníky tř. C 20/25</t>
  </si>
  <si>
    <t>110001744</t>
  </si>
  <si>
    <t xml:space="preserve">"vnější"   2,2*2,66*0,15</t>
  </si>
  <si>
    <t>38</t>
  </si>
  <si>
    <t>430361821</t>
  </si>
  <si>
    <t>Výztuž schodišťových konstrukcí a ramp stupňů, schodnic, ramen, podest s nosníky z betonářské oceli 10 505 (R) nebo BSt 500</t>
  </si>
  <si>
    <t>614451015</t>
  </si>
  <si>
    <t>0,09</t>
  </si>
  <si>
    <t>39</t>
  </si>
  <si>
    <t>431351121</t>
  </si>
  <si>
    <t>Bednění podest, podstupňových desek a ramp včetně podpěrné konstrukce výšky do 4 m půdorysně přímočarých zřízení</t>
  </si>
  <si>
    <t>1216557477</t>
  </si>
  <si>
    <t>2,2*2,7</t>
  </si>
  <si>
    <t>40</t>
  </si>
  <si>
    <t>431351122</t>
  </si>
  <si>
    <t>Bednění podest, podstupňových desek a ramp včetně podpěrné konstrukce výšky do 4 m půdorysně přímočarých odstranění</t>
  </si>
  <si>
    <t>2039381712</t>
  </si>
  <si>
    <t>41</t>
  </si>
  <si>
    <t>434311113</t>
  </si>
  <si>
    <t>Stupně dusané z betonu prostého nebo prokládaného kamenem na terén nebo na desku bez potěru, se zahlazením povrchu tř. C 12/15</t>
  </si>
  <si>
    <t>1846556871</t>
  </si>
  <si>
    <t>2,63*7</t>
  </si>
  <si>
    <t>42</t>
  </si>
  <si>
    <t>434351141</t>
  </si>
  <si>
    <t>Bednění stupňů betonovaných na podstupňové desce nebo na terénu půdorysně přímočarých zřízení</t>
  </si>
  <si>
    <t>-636798118</t>
  </si>
  <si>
    <t>2,63*(0,16+0,3)*7</t>
  </si>
  <si>
    <t>43</t>
  </si>
  <si>
    <t>434351142</t>
  </si>
  <si>
    <t>Bednění stupňů betonovaných na podstupňové desce nebo na terénu půdorysně přímočarých odstranění</t>
  </si>
  <si>
    <t>-987896512</t>
  </si>
  <si>
    <t>Úpravy povrchů, podlahy a osazování výplní</t>
  </si>
  <si>
    <t>44</t>
  </si>
  <si>
    <t>611311141</t>
  </si>
  <si>
    <t>Omítka vápenná vnitřních ploch nanášená ručně dvouvrstvá štuková, tloušťky jádrové omítky do 10 mm a tloušťky štuku do 3 mm vodorovných konstrukcí stropů rovných</t>
  </si>
  <si>
    <t>524909980</t>
  </si>
  <si>
    <t xml:space="preserve">"101"   9,85</t>
  </si>
  <si>
    <t xml:space="preserve">"101.1"   7,75</t>
  </si>
  <si>
    <t xml:space="preserve">"102"     26,5</t>
  </si>
  <si>
    <t xml:space="preserve">"103"     10,2</t>
  </si>
  <si>
    <t xml:space="preserve">"104"    8,25</t>
  </si>
  <si>
    <t xml:space="preserve">"105"      4,2</t>
  </si>
  <si>
    <t xml:space="preserve">"106"       5,1</t>
  </si>
  <si>
    <t xml:space="preserve">"107"      3,5</t>
  </si>
  <si>
    <t xml:space="preserve">"108"     2,05</t>
  </si>
  <si>
    <t>45</t>
  </si>
  <si>
    <t>612311141</t>
  </si>
  <si>
    <t>Omítka vápenná vnitřních ploch nanášená ručně dvouvrstvá štuková, tloušťky jádrové omítky do 10 mm a tloušťky štuku do 3 mm svislých konstrukcí stěn</t>
  </si>
  <si>
    <t>-384957765</t>
  </si>
  <si>
    <t xml:space="preserve">"101"    (0,92+0,33+2,3+2,36+1,0)*2*2,3</t>
  </si>
  <si>
    <t xml:space="preserve">"101,1"  (0,84+0,55+3,6+0,9+1,03)*2*2,2</t>
  </si>
  <si>
    <t xml:space="preserve">"102"    (4,0+6,7)*2*2,2</t>
  </si>
  <si>
    <t xml:space="preserve">"103"     (2,95+3,35)*2*2,2</t>
  </si>
  <si>
    <t xml:space="preserve">"104"     (1,8+4,65)*2*2,2</t>
  </si>
  <si>
    <t xml:space="preserve">"105"     (2,0+1,2)*2*2,2+(1,4*2+1,0)*2,2</t>
  </si>
  <si>
    <t xml:space="preserve">"106"    (1,4*4+1,0+2,0)*2,2</t>
  </si>
  <si>
    <t xml:space="preserve">"107"     (2,2*2+1,1)*2,2</t>
  </si>
  <si>
    <t xml:space="preserve">"- dveře"  -(0,8*5+0,7*6)*1,97*2</t>
  </si>
  <si>
    <t xml:space="preserve">"-okna" -  1,18*0,55*4</t>
  </si>
  <si>
    <t>46</t>
  </si>
  <si>
    <t>612325302</t>
  </si>
  <si>
    <t>Vápenocementová nebo vápenná omítka ostění nebo nadpraží štuková</t>
  </si>
  <si>
    <t>1854802972</t>
  </si>
  <si>
    <t xml:space="preserve">"okna"    (1,18+0,55*2)*0,25*4</t>
  </si>
  <si>
    <t xml:space="preserve">"dveře"    (1,0+2,05*2)*0,4*3</t>
  </si>
  <si>
    <t>47</t>
  </si>
  <si>
    <t>622142001</t>
  </si>
  <si>
    <t>Potažení vnějších ploch pletivem v ploše nebo pruzích, na plném podkladu sklovláknitým vtlačením do tmelu stěn</t>
  </si>
  <si>
    <t>1075700976</t>
  </si>
  <si>
    <t>(10,0+11,3+1,3+1,2*2+1,0+0,12+8,0+5,55+2,3)*2,6</t>
  </si>
  <si>
    <t xml:space="preserve">"ostění"  (1,18+0,55)*2*0,33*4</t>
  </si>
  <si>
    <t>-1,18*0,55*4</t>
  </si>
  <si>
    <t>48</t>
  </si>
  <si>
    <t>622211001</t>
  </si>
  <si>
    <t>Montáž kontaktního zateplení z polystyrenových desek nebo z kombinovaných desek na vnější stěny, tloušťky desek do 40 mm</t>
  </si>
  <si>
    <t>-1906356584</t>
  </si>
  <si>
    <t>(1,18+0,55)*2*0,25*4</t>
  </si>
  <si>
    <t>49</t>
  </si>
  <si>
    <t>283759320</t>
  </si>
  <si>
    <t xml:space="preserve">Desky z lehčených plastů desky polystyrénové fasádní typ EPS 70 F fasádní, stabilizovaný, samozhášivý objemová hmotnost 15 až 20 kg/m3 rozměr 1000 x 500 mm, lambda 0,039 W/m K 1000 x 500 x  40 mm</t>
  </si>
  <si>
    <t>158889758</t>
  </si>
  <si>
    <t>3,46*1,02 "Přepočtené koeficientem množství</t>
  </si>
  <si>
    <t>50</t>
  </si>
  <si>
    <t>622211011</t>
  </si>
  <si>
    <t>Montáž kontaktního zateplení z polystyrenových desek nebo z kombinovaných desek na vnější stěny, tloušťky desek přes 40 do 80 mm</t>
  </si>
  <si>
    <t>-810860658</t>
  </si>
  <si>
    <t>(10,0+11,3+7,8+1,0+5,55+2,65+1,3+1,2*2)*0,6</t>
  </si>
  <si>
    <t>51</t>
  </si>
  <si>
    <t>2837594600</t>
  </si>
  <si>
    <t xml:space="preserve">Desky z lehčených plastů desky polystyrénové fasádní typ EPS 100 F  stabilizovaný, samozhášivý objemová hmotnost 20 až 25 kg/m3 rozměr 1000 x 500 mm, lambda 0,036 W/m K 1000 x 500 x  70 mm</t>
  </si>
  <si>
    <t>1500124487</t>
  </si>
  <si>
    <t>25,2*1,02</t>
  </si>
  <si>
    <t>52</t>
  </si>
  <si>
    <t>622211021</t>
  </si>
  <si>
    <t>Montáž kontaktního zateplení z polystyrenových desek nebo z kombinovaných desek na vnější stěny, tloušťky desek přes 80 do 120 mm</t>
  </si>
  <si>
    <t>224580728</t>
  </si>
  <si>
    <t>"xps 100"</t>
  </si>
  <si>
    <t>(10,0+11,3+7,8+1,0+5,55+2,65+1,3+1,2*2)*2,2</t>
  </si>
  <si>
    <t>53</t>
  </si>
  <si>
    <t>283764220</t>
  </si>
  <si>
    <t xml:space="preserve">Desky z lehčených plastů desky z extrudovaného polystyrenu desky z extrudovaného polystyrenu  XPS 300 SF hladký povrch, ozub po celém obvodu 1265 x 615 mm (krycí plocha 0,75 m2) 100 mm</t>
  </si>
  <si>
    <t>-201146726</t>
  </si>
  <si>
    <t>89,804*1,02</t>
  </si>
  <si>
    <t>54</t>
  </si>
  <si>
    <t>622251001</t>
  </si>
  <si>
    <t>Montáž kontaktního zateplení Příplatek k cenám za montáž pod keramický obklad na vnější stěny</t>
  </si>
  <si>
    <t>1057872212</t>
  </si>
  <si>
    <t>"sever" 5,55*1,0+1,5*1,0</t>
  </si>
  <si>
    <t xml:space="preserve">"jih"    11,3*1,15+(1,45+1,2*2+1,0)*1,15-1,0*0,5*2</t>
  </si>
  <si>
    <t xml:space="preserve">"východ"  8,0*1,15-1,0*0,5*2</t>
  </si>
  <si>
    <t xml:space="preserve">"západ"   11,0*1,3</t>
  </si>
  <si>
    <t>55</t>
  </si>
  <si>
    <t>622271001</t>
  </si>
  <si>
    <t>Montáž zavěšené odvětrávané fasády na kombinované nosné konstrukci z fasádních desek na jednosměrné nosné konstrukci opláštění připevněné mechanickým viditelným spojem, (nýty) stěn bez tepelné izolace</t>
  </si>
  <si>
    <t>353622211</t>
  </si>
  <si>
    <t>"vstup" 2,3*(4,66-1,11)+(1,26*2+0,3)*2,5-2,15*2,5</t>
  </si>
  <si>
    <t>56</t>
  </si>
  <si>
    <t>591551000</t>
  </si>
  <si>
    <t xml:space="preserve">Desky fasádní obkladové desky fasádní deska  fasádní   probarvená a povrchově barvená 1192 x 2500 mm    tl. 8 mm</t>
  </si>
  <si>
    <t>-1080239353</t>
  </si>
  <si>
    <t>9,84*1,25</t>
  </si>
  <si>
    <t>57</t>
  </si>
  <si>
    <t>629995101</t>
  </si>
  <si>
    <t>Očištění vnějších ploch tlakovou vodou omytím</t>
  </si>
  <si>
    <t>1815342451</t>
  </si>
  <si>
    <t>(10,0+11,3+7,8+1,0+5,55+2,65)*2,6-1,18*0,55*4</t>
  </si>
  <si>
    <t>(1,18+0,55*2)*0,25*4</t>
  </si>
  <si>
    <t>58</t>
  </si>
  <si>
    <t>631311114</t>
  </si>
  <si>
    <t>Mazanina z betonu prostého tl. přes 50 do 80 mm tř. C 16/20</t>
  </si>
  <si>
    <t>-1134624438</t>
  </si>
  <si>
    <t xml:space="preserve">"1 pp"   78,0*0,06</t>
  </si>
  <si>
    <t>59</t>
  </si>
  <si>
    <t>631319171</t>
  </si>
  <si>
    <t>Příplatek k cenám mazanin za stržení povrchu spodní vrstvy mazaniny latí před vložením výztuže nebo pletiva pro tl. obou vrstev mazaniny přes 50 do 80 mm</t>
  </si>
  <si>
    <t>-89650221</t>
  </si>
  <si>
    <t>60</t>
  </si>
  <si>
    <t>631351101</t>
  </si>
  <si>
    <t>Bednění v podlahách rýh a hran zřízení</t>
  </si>
  <si>
    <t>848112502</t>
  </si>
  <si>
    <t>(2,7+4,1+1,7)*0,1</t>
  </si>
  <si>
    <t>61</t>
  </si>
  <si>
    <t>631351102</t>
  </si>
  <si>
    <t>Bednění v podlahách rýh a hran odstranění</t>
  </si>
  <si>
    <t>646728574</t>
  </si>
  <si>
    <t>0,85</t>
  </si>
  <si>
    <t>62</t>
  </si>
  <si>
    <t>631362021</t>
  </si>
  <si>
    <t>Výztuž mazanin ze svařovaných sítí z drátů typu KARI</t>
  </si>
  <si>
    <t>-534932754</t>
  </si>
  <si>
    <t>78,0*0,004</t>
  </si>
  <si>
    <t>63</t>
  </si>
  <si>
    <t>631311124</t>
  </si>
  <si>
    <t>Mazanina z betonu prostého tl. přes 80 do 120 mm tř. C 16/20</t>
  </si>
  <si>
    <t>-1494482715</t>
  </si>
  <si>
    <t xml:space="preserve">"podklad"   76,195*0,1</t>
  </si>
  <si>
    <t xml:space="preserve">"terasa"     (2,7*4,1-0,9*0,6)*0,1</t>
  </si>
  <si>
    <t>64</t>
  </si>
  <si>
    <t>635111115</t>
  </si>
  <si>
    <t>Násyp ze štěrkopísku, písku nebo kameniva pod podlahy s udusáním a urovnáním povrchu ze štěrkopísku</t>
  </si>
  <si>
    <t>623089056</t>
  </si>
  <si>
    <t>4,0*6,7+2,91*3,45+2,9*7,8+0,3*2,5+2,25*2,35+0,95*2,45+1,8*4,65</t>
  </si>
  <si>
    <t>76,195*0,15</t>
  </si>
  <si>
    <t>65</t>
  </si>
  <si>
    <t>642945111</t>
  </si>
  <si>
    <t>Osazování ocelových zárubní protipožárních nebo protiplynových dveří do vynechaného otvoru, s obetonováním, dveří jednokřídlových do 2,5 m2</t>
  </si>
  <si>
    <t>-807334712</t>
  </si>
  <si>
    <t>66</t>
  </si>
  <si>
    <t>553311990</t>
  </si>
  <si>
    <t>Zárubně kovové zárubně ocelové pro zdění - s těsněním, kapsové závěsy H 110 DV 700 L/P</t>
  </si>
  <si>
    <t>-1148545120</t>
  </si>
  <si>
    <t>67</t>
  </si>
  <si>
    <t>553312010</t>
  </si>
  <si>
    <t>Zárubně kovové zárubně ocelové pro zdění - s těsněním, kapsové závěsy H 110 DV 800 L/P</t>
  </si>
  <si>
    <t>1301956186</t>
  </si>
  <si>
    <t>Ostatní konstrukce a práce-bourání</t>
  </si>
  <si>
    <t>68</t>
  </si>
  <si>
    <t>931141</t>
  </si>
  <si>
    <t>Zednické výpomoci pro řemesla</t>
  </si>
  <si>
    <t>hod</t>
  </si>
  <si>
    <t>HODIN. SAZBA</t>
  </si>
  <si>
    <t>-833523789</t>
  </si>
  <si>
    <t>69</t>
  </si>
  <si>
    <t>96102231</t>
  </si>
  <si>
    <t>Bourací práce pro řemesla</t>
  </si>
  <si>
    <t>-465640073</t>
  </si>
  <si>
    <t>70</t>
  </si>
  <si>
    <t>949101111</t>
  </si>
  <si>
    <t>Lešení pomocné pracovní pro objekty pozemních staveb pro zatížení do 150 kg/m2, o výšce lešeňové podlahy do 1,9 m</t>
  </si>
  <si>
    <t>1970273023</t>
  </si>
  <si>
    <t>77,25</t>
  </si>
  <si>
    <t>71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</si>
  <si>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</si>
  <si>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</si>
  <si>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-1721493729</t>
  </si>
  <si>
    <t>80,0+4,0*2,6</t>
  </si>
  <si>
    <t>72</t>
  </si>
  <si>
    <t>4493241500</t>
  </si>
  <si>
    <t>Přístroje hasicí ruční pěnové 34A</t>
  </si>
  <si>
    <t>-1006915619</t>
  </si>
  <si>
    <t>73</t>
  </si>
  <si>
    <t>962031133</t>
  </si>
  <si>
    <t>Bourání příček z cihel, tvárnic nebo příčkovek z cihel pálených, plných nebo dutých na maltu vápennou nebo vápenocementovou, tl. do 150 mm</t>
  </si>
  <si>
    <t>-1289753693</t>
  </si>
  <si>
    <t xml:space="preserve">"107"   2,3*2,25-0,6*1,97</t>
  </si>
  <si>
    <t>74</t>
  </si>
  <si>
    <t>962032230</t>
  </si>
  <si>
    <t>Bourání zdiva nadzákladového z cihel nebo tvárnic z cihel pálených nebo vápenopískových, na maltu vápennou nebo vápenocementovou, objemu do 1 m3</t>
  </si>
  <si>
    <t>-2045274913</t>
  </si>
  <si>
    <t xml:space="preserve">"106+107"  (1,8+0,11+1,05)*0,175*2,25-0,6*0,175*1,97</t>
  </si>
  <si>
    <t>0,6*0,25*2,5</t>
  </si>
  <si>
    <t>3,14*0,175*2,25</t>
  </si>
  <si>
    <t>75</t>
  </si>
  <si>
    <t>962032240</t>
  </si>
  <si>
    <t>Bourání zdiva nadzákladového z cihel nebo tvárnic z cihel pálených nebo vápenopískových, na maltu cementovou, objemu do 1 m3</t>
  </si>
  <si>
    <t>-1486645422</t>
  </si>
  <si>
    <t>0,4*0,5*2,25</t>
  </si>
  <si>
    <t>76</t>
  </si>
  <si>
    <t>962032314</t>
  </si>
  <si>
    <t>Bourání zdiva nadzákladového z cihel nebo tvárnic pilířů cihelných průřezu do 0,36 m2</t>
  </si>
  <si>
    <t>1009517580</t>
  </si>
  <si>
    <t xml:space="preserve">"107"  (0,4*0,4+0,45*0,45)*2,5</t>
  </si>
  <si>
    <t xml:space="preserve">"105"   0,43*0,25*1,97</t>
  </si>
  <si>
    <t>77</t>
  </si>
  <si>
    <t>96305</t>
  </si>
  <si>
    <t>Bourání schodiště vč stupňů</t>
  </si>
  <si>
    <t>srovnatelná cena</t>
  </si>
  <si>
    <t>-281855278</t>
  </si>
  <si>
    <t>2,5*2,7*0,25</t>
  </si>
  <si>
    <t>78</t>
  </si>
  <si>
    <t>964011221</t>
  </si>
  <si>
    <t>Vybourání železobetonových prefabrikovaných překladů uložených ve zdivu, délky do 3 m, hmotnosti do 75 kg/m</t>
  </si>
  <si>
    <t>1327074230</t>
  </si>
  <si>
    <t>1,5*0,5*0,25+1,0*0,25*0,2</t>
  </si>
  <si>
    <t>79</t>
  </si>
  <si>
    <t>965042241</t>
  </si>
  <si>
    <t>Bourání podkladů pod dlažby nebo litých celistvých podlah a mazanin betonových nebo z litého asfaltu tl. přes 100 mm, plochy přes 4 m2</t>
  </si>
  <si>
    <t>1651322196</t>
  </si>
  <si>
    <t>3,8*3,1+3,8*3,2+2,7*2,8+2,8*3,0+3,0*6,5+3,0*2,7+1,5*4,5</t>
  </si>
  <si>
    <t>74,25*0,2</t>
  </si>
  <si>
    <t>80</t>
  </si>
  <si>
    <t>965043341</t>
  </si>
  <si>
    <t>Bourání podkladů pod dlažby nebo litých celistvých podlah a mazanin betonových s potěrem nebo teracem tl. do 100 mm, plochy přes 4 m2</t>
  </si>
  <si>
    <t>1676599436</t>
  </si>
  <si>
    <t xml:space="preserve">"105-107"   (8,25+4,25+5,35)*0,06</t>
  </si>
  <si>
    <t>81</t>
  </si>
  <si>
    <t>9650812130</t>
  </si>
  <si>
    <t>Bourání podlah ostatních bez podkladního lože nebo mazaniny z dlaždic s jakoukoliv výplní spár keramických nebo xylolitových tl. do 10 mm, plochy Odstranění nášlapné vrstvy podlah</t>
  </si>
  <si>
    <t>519461647</t>
  </si>
  <si>
    <t>9,85+2,1+36,85+10,55</t>
  </si>
  <si>
    <t>82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</si>
  <si>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</si>
  <si>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</si>
  <si>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-2035342558</t>
  </si>
  <si>
    <t xml:space="preserve">"dveře 103"   0,5*2,05</t>
  </si>
  <si>
    <t>83</t>
  </si>
  <si>
    <t>968062374</t>
  </si>
  <si>
    <t>Vybourání dřevěných rámů oken s křídly, dveřních zárubní, vrat, stěn, ostění nebo obkladů rámů oken s křídly zdvojených, plochy do 1 m2</t>
  </si>
  <si>
    <t>-215701558</t>
  </si>
  <si>
    <t>1,18*0,55*5</t>
  </si>
  <si>
    <t>84</t>
  </si>
  <si>
    <t>968072455</t>
  </si>
  <si>
    <t>Vybourání kovových rámů oken s křídly, dveřních zárubní, vrat, stěn, ostění nebo obkladů dveřních zárubní, plochy do 2 m2</t>
  </si>
  <si>
    <t>1839481454</t>
  </si>
  <si>
    <t>0,6*1,97*4+0,8*1,97</t>
  </si>
  <si>
    <t>85</t>
  </si>
  <si>
    <t>9720541410</t>
  </si>
  <si>
    <t xml:space="preserve">Vybourání otvorů ve stropech nebo klenbách železobetonových bez odstranění podlahy a násypu, plochy do 0,0225 m2, tl. Vybourání otvorů ve stropech  (vč podl vrstev) pl do 0,0225 m2 tl do 350 mm</t>
  </si>
  <si>
    <t>886508490</t>
  </si>
  <si>
    <t>86</t>
  </si>
  <si>
    <t>9720541411</t>
  </si>
  <si>
    <t xml:space="preserve">Vybourání otvorů ve stropech nebo klenbách železobetonových bez odstranění podlahy a násypu, plochy do 0,0225 m2, tl. Vybourání otvorů ve stropech  (vč podl vrstev) pl do 0,09 m2 tl do 350 mm</t>
  </si>
  <si>
    <t>-451098226</t>
  </si>
  <si>
    <t>87</t>
  </si>
  <si>
    <t>973031812</t>
  </si>
  <si>
    <t>Vysekání výklenků nebo kapes ve zdivu z cihel na maltu vápennou nebo vápenocementovou kapes pro zavázání nových příček, tl. do 100 mm</t>
  </si>
  <si>
    <t>481067522</t>
  </si>
  <si>
    <t>2,25*8</t>
  </si>
  <si>
    <t>88</t>
  </si>
  <si>
    <t>974031155</t>
  </si>
  <si>
    <t>Vysekání rýh ve zdivu cihelném na maltu vápennou nebo vápenocementovou do hl. 100 mm a šířky do 200 mm</t>
  </si>
  <si>
    <t>1138672040</t>
  </si>
  <si>
    <t>7,45</t>
  </si>
  <si>
    <t>89</t>
  </si>
  <si>
    <t>974031666</t>
  </si>
  <si>
    <t>Vysekání rýh ve zdivu cihelném na maltu vápennou nebo vápenocementovou pro vtahování nosníků do zdí, před vybouráním otvoru do hl. 150 mm, při v. nosníku do 250 mm</t>
  </si>
  <si>
    <t>1040280121</t>
  </si>
  <si>
    <t xml:space="preserve">"I č 120"    1,5*3</t>
  </si>
  <si>
    <t>90</t>
  </si>
  <si>
    <t>975022241</t>
  </si>
  <si>
    <t>Podchycení nadzákladového zdiva dřevěnou výztuhou v. podchycení do 3 m, při tl. zdiva do 450 mm a délce podchycení do 3 m</t>
  </si>
  <si>
    <t>-317126023</t>
  </si>
  <si>
    <t>3,15*2+3,5+1,0*2</t>
  </si>
  <si>
    <t>91</t>
  </si>
  <si>
    <t>975043111</t>
  </si>
  <si>
    <t>Jednořadové podchycení stropů pro osazení nosníků dřevěnou výztuhou v. podchycení do 3,5 m, a při zatížení hmotností do 750 kg/m</t>
  </si>
  <si>
    <t>2054857726</t>
  </si>
  <si>
    <t>92</t>
  </si>
  <si>
    <t>976042221</t>
  </si>
  <si>
    <t>Vybourání betonových nebo železobetonových dvířek, ventilací, obrub, krycích desek komínových a topných dvířek, ventilací apod. plochy do 0,10 m2, ze zdiva cihelného nebo kamenného</t>
  </si>
  <si>
    <t>1380489031</t>
  </si>
  <si>
    <t>93</t>
  </si>
  <si>
    <t>976071111</t>
  </si>
  <si>
    <t>Vybourání kovových madel, zábradlí, dvířek, zděří, kotevních želez madel a zábradlí</t>
  </si>
  <si>
    <t>-755366263</t>
  </si>
  <si>
    <t>94</t>
  </si>
  <si>
    <t>977151118</t>
  </si>
  <si>
    <t>Jádrové vrty diamantovými korunkami do stavebních materiálů (železobetonu, betonu, cihel, obkladů, dlažeb, kamene) průměru přes 90 do 100 mm</t>
  </si>
  <si>
    <t>1935658177</t>
  </si>
  <si>
    <t>0,35*2</t>
  </si>
  <si>
    <t>95</t>
  </si>
  <si>
    <t>977151123</t>
  </si>
  <si>
    <t>Jádrové vrty diamantovými korunkami do stavebních materiálů (železobetonu, betonu, cihel, obkladů, dlažeb, kamene) průměru přes 130 do 150 mm</t>
  </si>
  <si>
    <t>-544243013</t>
  </si>
  <si>
    <t>4*0,35</t>
  </si>
  <si>
    <t>96</t>
  </si>
  <si>
    <t>977151125</t>
  </si>
  <si>
    <t>Jádrové vrty diamantovými korunkami do stavebních materiálů (železobetonu, betonu, cihel, obkladů, dlažeb, kamene) průměru přes 180 do 200 mm</t>
  </si>
  <si>
    <t>2004247424</t>
  </si>
  <si>
    <t>0,55</t>
  </si>
  <si>
    <t>97</t>
  </si>
  <si>
    <t>977151126</t>
  </si>
  <si>
    <t>Jádrové vrty diamantovými korunkami do stavebních materiálů (železobetonu, betonu, cihel, obkladů, dlažeb, kamene) průměru přes 200 do 225 mm</t>
  </si>
  <si>
    <t>1985344510</t>
  </si>
  <si>
    <t>98</t>
  </si>
  <si>
    <t>977151127</t>
  </si>
  <si>
    <t>Jádrové vrty diamantovými korunkami do stavebních materiálů (železobetonu, betonu, cihel, obkladů, dlažeb, kamene) průměru přes 225 do 250 mm</t>
  </si>
  <si>
    <t>-1210097452</t>
  </si>
  <si>
    <t>0,55*2</t>
  </si>
  <si>
    <t>99</t>
  </si>
  <si>
    <t>977151128</t>
  </si>
  <si>
    <t>Jádrové vrty diamantovými korunkami do stavebních materiálů (železobetonu, betonu, cihel, obkladů, dlažeb, kamene) průměru přes 250 do 300 mm</t>
  </si>
  <si>
    <t>-68489209</t>
  </si>
  <si>
    <t xml:space="preserve">"základy"  0,7*4+0,35*2</t>
  </si>
  <si>
    <t>100</t>
  </si>
  <si>
    <t>978011191</t>
  </si>
  <si>
    <t>Otlučení vápenných nebo vápenocementových omítek vnitřních ploch stropů, v rozsahu přes 50 do 100 %</t>
  </si>
  <si>
    <t>94173732</t>
  </si>
  <si>
    <t xml:space="preserve">"101"  9,85</t>
  </si>
  <si>
    <t xml:space="preserve">"102"   2,05</t>
  </si>
  <si>
    <t xml:space="preserve">"103"   36,85</t>
  </si>
  <si>
    <t xml:space="preserve">"104"   10,55</t>
  </si>
  <si>
    <t xml:space="preserve">"105"   8,25</t>
  </si>
  <si>
    <t xml:space="preserve">"106"    4,25</t>
  </si>
  <si>
    <t xml:space="preserve">"107"   5,35</t>
  </si>
  <si>
    <t>101</t>
  </si>
  <si>
    <t>978013191</t>
  </si>
  <si>
    <t>Otlučení vápenných nebo vápenocementových omítek vnitřních ploch stěn s vyškrabáním spar, s očištěním zdiva, v rozsahu přes 50 do 100 %</t>
  </si>
  <si>
    <t>-1628665645</t>
  </si>
  <si>
    <t xml:space="preserve">"101"   (4,3+3,3)*2*2,25-(0,82+0,6*2)*1,97</t>
  </si>
  <si>
    <t xml:space="preserve">"102"   (0,92+2,3)*2*2,25-0,6*1,97</t>
  </si>
  <si>
    <t xml:space="preserve">"103"   (4,0+10,1)*2*2,025+(1,18+0,55*2)*0,2*3-(1,18*0,55*3+3,0)</t>
  </si>
  <si>
    <t xml:space="preserve">"104"  (3,15+3,35)*2*2,25+(1,18+0,55*2)*0,2-(1,18*0,55+1,18)</t>
  </si>
  <si>
    <t xml:space="preserve">"105"    (1,8+4,62)*2*2,25+(1,18+0,55*2)*0,2-(1,18*0,55+1,6)</t>
  </si>
  <si>
    <t xml:space="preserve">"106"  (1,6+3,1)*2*2,25-0,6*1,97*2</t>
  </si>
  <si>
    <t xml:space="preserve">"107"    (1,8+3,1)*2*2,25-0,6*1,97</t>
  </si>
  <si>
    <t>102</t>
  </si>
  <si>
    <t>978059241</t>
  </si>
  <si>
    <t>Odsekání obkladů stěn včetně otlučení podkladní omítky až na zdivo z kamene přes 1 m2</t>
  </si>
  <si>
    <t>-433807486</t>
  </si>
  <si>
    <t xml:space="preserve">"vnitřní-104"   1,73*2,25</t>
  </si>
  <si>
    <t xml:space="preserve">"vnější"      (10,0+11,3+1,3+1,0+8,0+5,5+2,63+5,6+2,7)*1,4</t>
  </si>
  <si>
    <t>-(1,18*0,55)*5</t>
  </si>
  <si>
    <t>103</t>
  </si>
  <si>
    <t>978059541</t>
  </si>
  <si>
    <t>Odsekání obkladů stěn včetně otlučení podkladní omítky až na zdivo z obkládaček vnitřních, z jakýchkoliv materiálů, plochy přes 1 m2</t>
  </si>
  <si>
    <t>774402911</t>
  </si>
  <si>
    <t xml:space="preserve">"106"    (0,6+0,35+1,06)*1,5</t>
  </si>
  <si>
    <t>997</t>
  </si>
  <si>
    <t>Přesun sutě</t>
  </si>
  <si>
    <t>104</t>
  </si>
  <si>
    <t>997006512</t>
  </si>
  <si>
    <t>Vodorovná doprava suti na skládku s naložením na dopravní prostředek a složením přes 100 m do 1 km</t>
  </si>
  <si>
    <t>-1930566363</t>
  </si>
  <si>
    <t>105</t>
  </si>
  <si>
    <t>997006519</t>
  </si>
  <si>
    <t>Vodorovná doprava suti na skládku s naložením na dopravní prostředek a složením Příplatek k ceně za každý další i započatý 1 km</t>
  </si>
  <si>
    <t>692454492</t>
  </si>
  <si>
    <t>126,286*17</t>
  </si>
  <si>
    <t>106</t>
  </si>
  <si>
    <t>9970138310</t>
  </si>
  <si>
    <t>Poplatek za uložení stavebního odpadu na skládce (skládkovné) Poplatek za uložení stavebního směsného odpadu na skládce (skládkovné)</t>
  </si>
  <si>
    <t>658957548</t>
  </si>
  <si>
    <t>126,286*0,7</t>
  </si>
  <si>
    <t>107</t>
  </si>
  <si>
    <t>9970138311</t>
  </si>
  <si>
    <t>Poplatek za uložení stavebního odpadu na skládce (skládkovné) Poplatek za uložení stavebního směsného odpadu na skládce (skládkovné) s příměsí 30%</t>
  </si>
  <si>
    <t>-1650865600</t>
  </si>
  <si>
    <t>126,286*0,3</t>
  </si>
  <si>
    <t>998</t>
  </si>
  <si>
    <t>Přesun hmot</t>
  </si>
  <si>
    <t>108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</si>
  <si>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</si>
  <si>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</si>
  <si>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519703295</t>
  </si>
  <si>
    <t>PSV</t>
  </si>
  <si>
    <t>Práce a dodávky PSV</t>
  </si>
  <si>
    <t>711</t>
  </si>
  <si>
    <t>Izolace proti vodě, vlhkosti a plynům</t>
  </si>
  <si>
    <t>109</t>
  </si>
  <si>
    <t>711111001</t>
  </si>
  <si>
    <t>Provedení izolace proti zemní vlhkosti natěradly a tmely za studena na ploše vodorovné V nátěrem penetračním</t>
  </si>
  <si>
    <t>-888226558</t>
  </si>
  <si>
    <t xml:space="preserve">"pp"   78,0</t>
  </si>
  <si>
    <t>110</t>
  </si>
  <si>
    <t>711112001</t>
  </si>
  <si>
    <t>Provedení izolace proti zemní vlhkosti natěradly a tmely za studena na ploše svislé S nátěrem penetračním</t>
  </si>
  <si>
    <t>1046611884</t>
  </si>
  <si>
    <t>(10,0+11,3+1,32+1,2*2+1,0+8,0+5,5+2,65)*2,2</t>
  </si>
  <si>
    <t>111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</si>
  <si>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</si>
  <si>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</si>
  <si>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-1193033986</t>
  </si>
  <si>
    <t>112</t>
  </si>
  <si>
    <t>711131101</t>
  </si>
  <si>
    <t>Provedení izolace proti zemní vlhkosti pásy na sucho AIP nebo tkaniny na ploše vodorovné V</t>
  </si>
  <si>
    <t>-1795257487</t>
  </si>
  <si>
    <t>78,0*2</t>
  </si>
  <si>
    <t>113</t>
  </si>
  <si>
    <t>693110630</t>
  </si>
  <si>
    <t>Geotextilie geotextilie netkané</t>
  </si>
  <si>
    <t>-404716107</t>
  </si>
  <si>
    <t>156,0*1,15</t>
  </si>
  <si>
    <t>114</t>
  </si>
  <si>
    <t>7111415590</t>
  </si>
  <si>
    <t>Provedení izolace proti zemní vlhkosti pásy přitavením NAIP na ploše vodorovné V- folie</t>
  </si>
  <si>
    <t>-1883644903</t>
  </si>
  <si>
    <t>78,0</t>
  </si>
  <si>
    <t>115</t>
  </si>
  <si>
    <t>283220280</t>
  </si>
  <si>
    <t>fólie hydroizolační druh 803 tl 1,5 mm šíře 1300 mm</t>
  </si>
  <si>
    <t>-867744311</t>
  </si>
  <si>
    <t>78*1,15 "Přepočtené koeficientem množství</t>
  </si>
  <si>
    <t>116</t>
  </si>
  <si>
    <t>711142559</t>
  </si>
  <si>
    <t>Provedení izolace proti zemní vlhkosti pásy přitavením NAIP na ploše svislé S</t>
  </si>
  <si>
    <t>-923243552</t>
  </si>
  <si>
    <t>92,774*2</t>
  </si>
  <si>
    <t>117</t>
  </si>
  <si>
    <t>628321340</t>
  </si>
  <si>
    <t>Pásy asfaltované těžké vložka skleněná rohož</t>
  </si>
  <si>
    <t>-1522941514</t>
  </si>
  <si>
    <t>185,548*1,2</t>
  </si>
  <si>
    <t>118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</si>
  <si>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</si>
  <si>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</si>
  <si>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</si>
  <si>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-1863283802</t>
  </si>
  <si>
    <t>713</t>
  </si>
  <si>
    <t>Izolace tepelné</t>
  </si>
  <si>
    <t>119</t>
  </si>
  <si>
    <t>713121111</t>
  </si>
  <si>
    <t>Montáž tepelné izolace podlah rohožemi, pásy, deskami, dílci, bloky (izolační materiál ve specifikaci) kladenými volně jednovrstvá</t>
  </si>
  <si>
    <t>1913991142</t>
  </si>
  <si>
    <t xml:space="preserve">"102"      26,5</t>
  </si>
  <si>
    <t xml:space="preserve">"103"    10,2</t>
  </si>
  <si>
    <t xml:space="preserve">"104"     8,25</t>
  </si>
  <si>
    <t xml:space="preserve">"105"    4,2</t>
  </si>
  <si>
    <t xml:space="preserve">"106"    5,1</t>
  </si>
  <si>
    <t xml:space="preserve">"107"    3,5</t>
  </si>
  <si>
    <t xml:space="preserve">"108"   2,05</t>
  </si>
  <si>
    <t>120</t>
  </si>
  <si>
    <t>283722830</t>
  </si>
  <si>
    <t>Desky z lehčených plastů desky z pěnového polystyrénu - samozhášivého typ EPS 70S stabil, objemová hmotnost 15 - 20 kg/m3 tepelně izolační desky pro izolace ploché střechy nebo podlahy rozměr 1000 x 500 mm, lambda=0,039 [W / m K] 50 mm</t>
  </si>
  <si>
    <t>-556240844</t>
  </si>
  <si>
    <t>77,4*1,02</t>
  </si>
  <si>
    <t>121</t>
  </si>
  <si>
    <t>713191132</t>
  </si>
  <si>
    <t>Montáž tepelné izolace stavebních konstrukcí - doplňky a konstrukční součásti podlah, stropů vrchem nebo střech překrytím fólií separační z PE</t>
  </si>
  <si>
    <t>-535857668</t>
  </si>
  <si>
    <t>77,4</t>
  </si>
  <si>
    <t>122</t>
  </si>
  <si>
    <t>283231500</t>
  </si>
  <si>
    <t>Fólie z polyetylénu a jednoduché výrobky z nich separační fólie separační fólie</t>
  </si>
  <si>
    <t>-862156407</t>
  </si>
  <si>
    <t>77,4*1,1</t>
  </si>
  <si>
    <t>123</t>
  </si>
  <si>
    <t>998713201</t>
  </si>
  <si>
    <t>Přesun hmot pro izolace tepelné stanovený procentní sazbou z ceny vodorovná dopravní vzdálenost do 50 m v objektech výšky do 6 m</t>
  </si>
  <si>
    <t>669482978</t>
  </si>
  <si>
    <t>763</t>
  </si>
  <si>
    <t>Konstrukce suché výstavby 1.pp</t>
  </si>
  <si>
    <t>124</t>
  </si>
  <si>
    <t>763121429</t>
  </si>
  <si>
    <t>Stěna předsazená ze sádrokartonových desek s nosnou konstrukcí z ocelových profilů CW, UW jednoduše opláštěná deskou impregnovanou H2 tl. 12,5 mm, bez TI, EI 15 stěna tl. 112,5 mm, profil 100</t>
  </si>
  <si>
    <t>853364516</t>
  </si>
  <si>
    <t xml:space="preserve">"105+106+107"    (1,0*2+2,0+1,1)*2,2</t>
  </si>
  <si>
    <t>125</t>
  </si>
  <si>
    <t>763121714</t>
  </si>
  <si>
    <t>Stěna předsazená ze sádrokartonových desek ostatní konstrukce a práce na předsazených stěnách ze sádrokartonových desek základní penetrační nátěr</t>
  </si>
  <si>
    <t>2051043437</t>
  </si>
  <si>
    <t>11,22</t>
  </si>
  <si>
    <t>126</t>
  </si>
  <si>
    <t>998763401</t>
  </si>
  <si>
    <t>Přesun hmot pro konstrukce montované z desek stanovený procentní sazbou z ceny vodorovná dopravní vzdálenost do 50 m v objektech výšky do 6 m</t>
  </si>
  <si>
    <t>572790625</t>
  </si>
  <si>
    <t>764</t>
  </si>
  <si>
    <t>Konstrukce klempířské +5% prořez- tabulka výrobků</t>
  </si>
  <si>
    <t>127</t>
  </si>
  <si>
    <t>764002851</t>
  </si>
  <si>
    <t>Demontáž klempířských konstrukcí oplechování parapetů do suti</t>
  </si>
  <si>
    <t>-628443186</t>
  </si>
  <si>
    <t>1,23*5</t>
  </si>
  <si>
    <t>128</t>
  </si>
  <si>
    <t>764216605</t>
  </si>
  <si>
    <t>Oplechování parapetů z pozinkovaného plechu s povrchovou úpravou rovných mechanicky kotvené, bez rohů rš 400 mm</t>
  </si>
  <si>
    <t>1058025251</t>
  </si>
  <si>
    <t>1,18*1,05*4</t>
  </si>
  <si>
    <t>129</t>
  </si>
  <si>
    <t>998764201</t>
  </si>
  <si>
    <t>Přesun hmot pro konstrukce klempířské stanovený procentní sazbou z ceny vodorovná dopravní vzdálenost do 50 m v objektech výšky do 6 m</t>
  </si>
  <si>
    <t>-2137677391</t>
  </si>
  <si>
    <t>766</t>
  </si>
  <si>
    <t>Konstrukce truhlářské- výr.D1.1c- vč povrch úpravy</t>
  </si>
  <si>
    <t>130</t>
  </si>
  <si>
    <t>766622216</t>
  </si>
  <si>
    <t>Montáž oken plastových plochy do 1 m2 včetně montáže rámu na polyuretanovou pěnu otevíravých nebo sklápěcích do zdiva</t>
  </si>
  <si>
    <t>-599730931</t>
  </si>
  <si>
    <t>131</t>
  </si>
  <si>
    <t>6114395</t>
  </si>
  <si>
    <t xml:space="preserve">12  okno plastové 1 křídlové  výklopné  120x55 cm,U= 1,0, štěrbin větrání, profil 5-ti komor, tepelněizol dvojsklo,hluk útlum 30 dB, vnitř barva šedá, venek bříza(hrušeň) - výpis výrobků</t>
  </si>
  <si>
    <t>SROVNATELNÁ CENA</t>
  </si>
  <si>
    <t>1620464065</t>
  </si>
  <si>
    <t xml:space="preserve">"12 - 1200/550"   4</t>
  </si>
  <si>
    <t>132</t>
  </si>
  <si>
    <t>766660021</t>
  </si>
  <si>
    <t>Montáž dveřních křídel dřevěných nebo plastových otevíravých do ocelové zárubně protipožárních jednokřídlových, šířky do 800 mm</t>
  </si>
  <si>
    <t>-607358611</t>
  </si>
  <si>
    <t xml:space="preserve">"PO2"   3</t>
  </si>
  <si>
    <t xml:space="preserve">"P03"    1</t>
  </si>
  <si>
    <t>133</t>
  </si>
  <si>
    <t>6116022200</t>
  </si>
  <si>
    <t xml:space="preserve">po2+po3   dveře dřevěné vnitřní hladké plné 1křídlové 90x197,kov br nerez, zámek , štítek s ozn, PO EW30DP3 generální klíč</t>
  </si>
  <si>
    <t>620328318</t>
  </si>
  <si>
    <t xml:space="preserve">"P02"   3</t>
  </si>
  <si>
    <t xml:space="preserve">"P03"   1</t>
  </si>
  <si>
    <t>134</t>
  </si>
  <si>
    <t>766660171</t>
  </si>
  <si>
    <t>Montáž dveřních křídel dřevěných nebo plastových otevíravých do obložkové zárubně povrchově upravených jednokřídlových, šířky do 800 mm</t>
  </si>
  <si>
    <t>1186883229</t>
  </si>
  <si>
    <t xml:space="preserve">"03"   2</t>
  </si>
  <si>
    <t xml:space="preserve">"04"   1</t>
  </si>
  <si>
    <t xml:space="preserve">"05"   2</t>
  </si>
  <si>
    <t xml:space="preserve">"06"   2</t>
  </si>
  <si>
    <t>135</t>
  </si>
  <si>
    <t>6116032701</t>
  </si>
  <si>
    <t xml:space="preserve">03-05  dveře dřevěné vnitřní hladké plné 1křídlové 70-80/1970, kov brouš nerez, záme (generál klíč) povrch CPL,štítek s označením</t>
  </si>
  <si>
    <t>-810726119</t>
  </si>
  <si>
    <t xml:space="preserve">"03"  2</t>
  </si>
  <si>
    <t xml:space="preserve">"04"  1</t>
  </si>
  <si>
    <t xml:space="preserve">"05"  2</t>
  </si>
  <si>
    <t>136</t>
  </si>
  <si>
    <t>6116032702</t>
  </si>
  <si>
    <t xml:space="preserve">06  dveře dřevěné vnitřní hladké plné 1křídlové 70/1970, kov brouš nerez, WC kombinace , 3 panty na v. dveří, podříznuté  povrch CPL,štítek s označením, generální kíč</t>
  </si>
  <si>
    <t>2145266384</t>
  </si>
  <si>
    <t xml:space="preserve">"06"  2</t>
  </si>
  <si>
    <t>137</t>
  </si>
  <si>
    <t>7666808310</t>
  </si>
  <si>
    <t xml:space="preserve">05   Příplatek za větr. mřížku </t>
  </si>
  <si>
    <t>-1476650685</t>
  </si>
  <si>
    <t>138</t>
  </si>
  <si>
    <t>766682111</t>
  </si>
  <si>
    <t>Montáž zárubní dřevěných, plastových nebo z lamina obložkových, pro dveře jednokřídlové, tloušťky stěny do 170 mm</t>
  </si>
  <si>
    <t>-1055463054</t>
  </si>
  <si>
    <t>139</t>
  </si>
  <si>
    <t>611822580</t>
  </si>
  <si>
    <t xml:space="preserve">Zárubně dřevěné zárubně obložkové  pro dveře jednokřídlové 60, 70, 80 a 90/197 cm pro tl.stěny 6-17 cm dub, buk</t>
  </si>
  <si>
    <t>-653297570</t>
  </si>
  <si>
    <t>140</t>
  </si>
  <si>
    <t>766694112</t>
  </si>
  <si>
    <t>Montáž ostatních truhlářských konstrukcí parapetních desek dřevěných nebo plastových šířky do 300 mm, délky přes 1000 do 1600 mm</t>
  </si>
  <si>
    <t>1887344101</t>
  </si>
  <si>
    <t>141</t>
  </si>
  <si>
    <t>76669412</t>
  </si>
  <si>
    <t xml:space="preserve">12/T   Dod parapetních desek lamino bez nosu  hloubku stěny,  1200/250</t>
  </si>
  <si>
    <t>-1452173159</t>
  </si>
  <si>
    <t>1,2*4</t>
  </si>
  <si>
    <t>142</t>
  </si>
  <si>
    <t>7668111301</t>
  </si>
  <si>
    <t xml:space="preserve">09/I  Montáž + dod   kuchyňská linka, 2*spodní skříňka,2* horní, prostor pro sporák a chladničku, celk. délka 2910 mm, tabulka výrobků </t>
  </si>
  <si>
    <t>kpl</t>
  </si>
  <si>
    <t>1691204131</t>
  </si>
  <si>
    <t>143</t>
  </si>
  <si>
    <t>7668211110</t>
  </si>
  <si>
    <t xml:space="preserve">11/I Montáž + dod úklidová dvoukřídlá skříň 1090/2100 mm - tabulka výr. </t>
  </si>
  <si>
    <t>-2066084504</t>
  </si>
  <si>
    <t>144</t>
  </si>
  <si>
    <t>7661111</t>
  </si>
  <si>
    <t xml:space="preserve">16/T Sanitární příčka z odolné kompak. desky. nožičky AL  600*1500 mm</t>
  </si>
  <si>
    <t>-2091544171</t>
  </si>
  <si>
    <t>145</t>
  </si>
  <si>
    <t>611439</t>
  </si>
  <si>
    <t>Dodávka a montáž celodřevěného tříramenného schdiště vč zábradlí , podest a povrch. úpravy- suterén-1. np-( výkres půdorysů)</t>
  </si>
  <si>
    <t>1962043278</t>
  </si>
  <si>
    <t>146</t>
  </si>
  <si>
    <t>7662218110</t>
  </si>
  <si>
    <t>Demontáž schodů celodřevěných samonosných</t>
  </si>
  <si>
    <t>680947262</t>
  </si>
  <si>
    <t>1,0*(2,25+1,15*2)</t>
  </si>
  <si>
    <t>147</t>
  </si>
  <si>
    <t>766411821</t>
  </si>
  <si>
    <t>Demontáž obložení stěn palubkami</t>
  </si>
  <si>
    <t>-717100556</t>
  </si>
  <si>
    <t xml:space="preserve">"101"   2,05*1,5</t>
  </si>
  <si>
    <t xml:space="preserve">"103"   (4,0+10,1+0,45)*2*1,2-(0,6+0,8)*1,2</t>
  </si>
  <si>
    <t xml:space="preserve">"104"    (1,45+2,8)*2,25</t>
  </si>
  <si>
    <t>148</t>
  </si>
  <si>
    <t>766411822</t>
  </si>
  <si>
    <t>Demontáž obložení stěn podkladových roštů</t>
  </si>
  <si>
    <t>1063416782</t>
  </si>
  <si>
    <t>149</t>
  </si>
  <si>
    <t>766441821</t>
  </si>
  <si>
    <t>Demontáž parapetních desek dřevěných nebo plastových šířky do 300 mm délky přes 1m</t>
  </si>
  <si>
    <t>1725863213</t>
  </si>
  <si>
    <t>150</t>
  </si>
  <si>
    <t>766691914</t>
  </si>
  <si>
    <t>Ostatní práce vyvěšení nebo zavěšení křídel s případným uložením a opětovným zavěšením po provedení stavebních změn dřevěných dveřních, plochy do 2 m2</t>
  </si>
  <si>
    <t>47855138</t>
  </si>
  <si>
    <t>151</t>
  </si>
  <si>
    <t>998766201</t>
  </si>
  <si>
    <t>Přesun hmot pro konstrukce truhlářské stanovený procentní sazbou z ceny vodorovná dopravní vzdálenost do 50 m v objektech výšky do 6 m</t>
  </si>
  <si>
    <t>377824118</t>
  </si>
  <si>
    <t>771</t>
  </si>
  <si>
    <t xml:space="preserve">Podlahy z dlaždic  - půd. suterénu</t>
  </si>
  <si>
    <t>152</t>
  </si>
  <si>
    <t>771474141</t>
  </si>
  <si>
    <t>Montáž soklíků z dlaždic keramických lepených flexibilním lepidlem s požlábkem výšky do 90 mm</t>
  </si>
  <si>
    <t>1069730530</t>
  </si>
  <si>
    <t>"105-107"</t>
  </si>
  <si>
    <t>(2,0+1,4*3+2,9+1,1+2,0+1,0*2+1,2)*2-0,7*7</t>
  </si>
  <si>
    <t>153</t>
  </si>
  <si>
    <t>5976131201</t>
  </si>
  <si>
    <t>sokl keramický s požlábkem</t>
  </si>
  <si>
    <t>1190258457</t>
  </si>
  <si>
    <t>87*1,1</t>
  </si>
  <si>
    <t>154</t>
  </si>
  <si>
    <t>771574113</t>
  </si>
  <si>
    <t>Montáž podlah z dlaždic keramických lepených flexibilním lepidlem režných nebo glazovaných hladkých přes 9 do 12 ks/ m2</t>
  </si>
  <si>
    <t>-901648544</t>
  </si>
  <si>
    <t xml:space="preserve">"105-107"   4,2+5,1+3,5</t>
  </si>
  <si>
    <t>155</t>
  </si>
  <si>
    <t>5976129</t>
  </si>
  <si>
    <t>dlaždice keramické hutné, glazované, matný povrch, odol. opotř. PEI 4, 298/298/9, barevné, R 10/A</t>
  </si>
  <si>
    <t>-484162550</t>
  </si>
  <si>
    <t>12,8*1,1</t>
  </si>
  <si>
    <t>156</t>
  </si>
  <si>
    <t>771579196</t>
  </si>
  <si>
    <t>Montáž podlah z dlaždic keramických Příplatek k cenám za dvousložkový spárovací tmel</t>
  </si>
  <si>
    <t>163492731</t>
  </si>
  <si>
    <t>12,8</t>
  </si>
  <si>
    <t>157</t>
  </si>
  <si>
    <t>771579197</t>
  </si>
  <si>
    <t>Montáž podlah z dlaždic keramických Příplatek k cenám za dvousložkové lepidlo</t>
  </si>
  <si>
    <t>-127357572</t>
  </si>
  <si>
    <t>158</t>
  </si>
  <si>
    <t>7715911360</t>
  </si>
  <si>
    <t xml:space="preserve">09/zPřechodový profil 30 mm oblý , dl 80 cm AL stříbrný </t>
  </si>
  <si>
    <t>-1008314200</t>
  </si>
  <si>
    <t>159</t>
  </si>
  <si>
    <t>771990112</t>
  </si>
  <si>
    <t>Vyrovnání podkladní vrstvy samonivelační stěrkou tl. 4 mm, min. pevnosti 30 MPa</t>
  </si>
  <si>
    <t>391615788</t>
  </si>
  <si>
    <t>160</t>
  </si>
  <si>
    <t>998771201</t>
  </si>
  <si>
    <t>Přesun hmot pro podlahy z dlaždic stanovený procentní sazbou z ceny vodorovná dopravní vzdálenost do 50 m v objektech výšky do 6 m</t>
  </si>
  <si>
    <t>602167407</t>
  </si>
  <si>
    <t>776</t>
  </si>
  <si>
    <t>Podlahy povlakové- půd. suterénu</t>
  </si>
  <si>
    <t>161</t>
  </si>
  <si>
    <t>776111311</t>
  </si>
  <si>
    <t>Příprava podkladu vysátí podlah</t>
  </si>
  <si>
    <t>-2085041424</t>
  </si>
  <si>
    <t>64,6</t>
  </si>
  <si>
    <t>162</t>
  </si>
  <si>
    <t>776121111</t>
  </si>
  <si>
    <t>Příprava podkladu penetrace vodou ředitelná na savý podklad (válečkováním) ředěná v poměru 1:3 podlah</t>
  </si>
  <si>
    <t>-1425662000</t>
  </si>
  <si>
    <t>163</t>
  </si>
  <si>
    <t>7764211000</t>
  </si>
  <si>
    <t>Vytažení podlahové krytiny na zeď</t>
  </si>
  <si>
    <t>1078737974</t>
  </si>
  <si>
    <t>P2</t>
  </si>
  <si>
    <t xml:space="preserve">"102"   (4,0+6,7)*2-1,6</t>
  </si>
  <si>
    <t xml:space="preserve">"101"   (1,25+2,25+0,45*2+3,32)*2-0,8*3-0,7</t>
  </si>
  <si>
    <t xml:space="preserve">"101.1"   (1,4+3,6+0,9+1,05)*2-0,8*2-0,7*3</t>
  </si>
  <si>
    <t xml:space="preserve">"103"  (2,91+0,4+3,35)*2-0,8*2</t>
  </si>
  <si>
    <t xml:space="preserve">"104"   (1,8+4,65)*2-0,8</t>
  </si>
  <si>
    <t xml:space="preserve">"108"   (0,92+2,25)*2-0,7</t>
  </si>
  <si>
    <t>164</t>
  </si>
  <si>
    <t>776491111</t>
  </si>
  <si>
    <t>Lepení soklíků nebo lišt plastových lišt samolepících ukončovacích</t>
  </si>
  <si>
    <t>-850160210</t>
  </si>
  <si>
    <t>71,8</t>
  </si>
  <si>
    <t>165</t>
  </si>
  <si>
    <t>2834210000</t>
  </si>
  <si>
    <t xml:space="preserve">profily z měkčeného polyvinylchloridu lišty , délka 2,5 m barva     profil číslo lišty  přechodová ukončující</t>
  </si>
  <si>
    <t>1319621536</t>
  </si>
  <si>
    <t>71,8*1,05</t>
  </si>
  <si>
    <t>166</t>
  </si>
  <si>
    <t>776561110</t>
  </si>
  <si>
    <t>Montáž povlakových podlah z přírodního nebo korkového linolea lepení pásů</t>
  </si>
  <si>
    <t>-154558530</t>
  </si>
  <si>
    <t xml:space="preserve">"p2- 101-104+108"  9,85+7,75+26,5+10,2+8,25+2,05</t>
  </si>
  <si>
    <t>167</t>
  </si>
  <si>
    <t>77652123010</t>
  </si>
  <si>
    <t xml:space="preserve">P2   - Podlahovina  vinilová , homogen, tl. 2 mm, protiskluzná R9,vzt. na stěnu, reakce na oheň Bfi s1 </t>
  </si>
  <si>
    <t>-183460335</t>
  </si>
  <si>
    <t>(64,6+71,8*0,13)*1,05</t>
  </si>
  <si>
    <t>168</t>
  </si>
  <si>
    <t>998776201</t>
  </si>
  <si>
    <t>Přesun hmot pro podlahy povlakové stanovený procentní sazbou z ceny vodorovná dopravní vzdálenost do 50 m v objektech výšky do 6 m</t>
  </si>
  <si>
    <t>-1348798599</t>
  </si>
  <si>
    <t>169</t>
  </si>
  <si>
    <t>776141112</t>
  </si>
  <si>
    <t>Příprava podkladu vyrovnání samonivelační stěrkou podlah min.pevnosti 20 MPa, tloušťky přes 3 do 5 mm</t>
  </si>
  <si>
    <t>210964466</t>
  </si>
  <si>
    <t>781</t>
  </si>
  <si>
    <t>Dokončovací práce - obklady keramické - půdorysy</t>
  </si>
  <si>
    <t>170</t>
  </si>
  <si>
    <t>781474115</t>
  </si>
  <si>
    <t>Montáž obkladů vnitřních stěn z dlaždic keramických lepených flexibilním lepidlem režných nebo glazovaných hladkých přes 22 do 25 ks/m2</t>
  </si>
  <si>
    <t>486055277</t>
  </si>
  <si>
    <t xml:space="preserve">"103"   0,6*1,5*2+2,91*0,7</t>
  </si>
  <si>
    <t xml:space="preserve">"105"     (2,0+1,4+1,0+1,2)*2*2,19-0,7*1,97*3</t>
  </si>
  <si>
    <t xml:space="preserve">"106"    (1,4*2+1,0+2,0)*2*2,19-0,7*1,97*3</t>
  </si>
  <si>
    <t xml:space="preserve">"107"    (2,9+1,1)*2,*2,18-0,7*1,97-1,18*0,55</t>
  </si>
  <si>
    <t xml:space="preserve">"108"   (0,92+2,25)*2*1,5-0,7*1,5</t>
  </si>
  <si>
    <t>171</t>
  </si>
  <si>
    <t>597660390</t>
  </si>
  <si>
    <t xml:space="preserve">B   dlaždice keramická  slinutá, sytá barva , matný povrch , nerez lišta  198/198/6,5 mm</t>
  </si>
  <si>
    <t>-1055951799</t>
  </si>
  <si>
    <t>69,367*1,1</t>
  </si>
  <si>
    <t>172</t>
  </si>
  <si>
    <t>7811010</t>
  </si>
  <si>
    <t>tmel + spárovací hmota + systémové lišty</t>
  </si>
  <si>
    <t>-507462230</t>
  </si>
  <si>
    <t>69,367</t>
  </si>
  <si>
    <t>173</t>
  </si>
  <si>
    <t>781744</t>
  </si>
  <si>
    <t>Montáž obkladů vnějších stěn z obkladaček hutných nebo polohutných</t>
  </si>
  <si>
    <t>-1036906217</t>
  </si>
  <si>
    <t>"ostění" (1,18+0,55)*2*0,35*4</t>
  </si>
  <si>
    <t>174</t>
  </si>
  <si>
    <t>5971</t>
  </si>
  <si>
    <t>Obkladové desky tl. 30 mm - umělý kámen</t>
  </si>
  <si>
    <t>1710826804</t>
  </si>
  <si>
    <t>51,967*1,05</t>
  </si>
  <si>
    <t>175</t>
  </si>
  <si>
    <t>998781201</t>
  </si>
  <si>
    <t>Přesun hmot pro obklady keramické stanovený procentní sazbou z ceny vodorovná dopravní vzdálenost do 50 m v objektech výšky do 6 m</t>
  </si>
  <si>
    <t>1025130368</t>
  </si>
  <si>
    <t>783</t>
  </si>
  <si>
    <t>Dokončovací práce - nátěry</t>
  </si>
  <si>
    <t>176</t>
  </si>
  <si>
    <t>783314101</t>
  </si>
  <si>
    <t>Základní nátěr zámečnických konstrukcí jednonásobný syntetický</t>
  </si>
  <si>
    <t>1579185917</t>
  </si>
  <si>
    <t>4*1,2</t>
  </si>
  <si>
    <t>177</t>
  </si>
  <si>
    <t>783317101</t>
  </si>
  <si>
    <t>Krycí nátěr (email) zámečnických konstrukcí jednonásobný syntetický standardní</t>
  </si>
  <si>
    <t>289712288</t>
  </si>
  <si>
    <t>4,8</t>
  </si>
  <si>
    <t>784</t>
  </si>
  <si>
    <t>Dokončovací práce - malby a tapety</t>
  </si>
  <si>
    <t>178</t>
  </si>
  <si>
    <t>7842110010</t>
  </si>
  <si>
    <t xml:space="preserve">Malby z malířských směsí otěruvzdorných za mokra jednonásobné, bílé za mokra otěruvzdorné výborně v místnostech výšky Jednonásobné bílé malby ze směsí  výšky do 3,80 m</t>
  </si>
  <si>
    <t>-77473561</t>
  </si>
  <si>
    <t>"stropy" 77,4</t>
  </si>
  <si>
    <t xml:space="preserve">"stěny" </t>
  </si>
  <si>
    <t>"ostění" 8,4</t>
  </si>
  <si>
    <t xml:space="preserve">"- obklady"   -61,0</t>
  </si>
  <si>
    <t>79500</t>
  </si>
  <si>
    <t>Nezpůsobilé náklady- suterén- kuchyň</t>
  </si>
  <si>
    <t>179</t>
  </si>
  <si>
    <t>795001</t>
  </si>
  <si>
    <t xml:space="preserve">Kuchyň  - 18% z ceny suterénu bez kuch. linky</t>
  </si>
  <si>
    <t>512</t>
  </si>
  <si>
    <t>955469757</t>
  </si>
  <si>
    <t>180</t>
  </si>
  <si>
    <t>-1855157206</t>
  </si>
  <si>
    <t xml:space="preserve">zzstemnydulUTČP241PP - VYTÁPĚNÍ OBJEKTU č.p.24 - 1.PP  CÚ 2018/1</t>
  </si>
  <si>
    <t>na parcele 314/4, k.ú. Temný Důl</t>
  </si>
  <si>
    <t>Ondřej Zikán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</si>
  <si>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</si>
  <si>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</si>
  <si>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</si>
  <si>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</si>
  <si>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</si>
  <si>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283770940</t>
  </si>
  <si>
    <t xml:space="preserve">Tvarovky z lehčených plastů izolace potrubí  vnitřní průměr x tl. izolace [mm], délka  2 m 15 x 9</t>
  </si>
  <si>
    <t>1894837632</t>
  </si>
  <si>
    <t>283771010</t>
  </si>
  <si>
    <t xml:space="preserve">tvarovky z lehčených plastů izolace potrubí vnitřní průměr x tl. izolace [mm], délka  2 m 18 x  9</t>
  </si>
  <si>
    <t>741730224</t>
  </si>
  <si>
    <t>283771040</t>
  </si>
  <si>
    <t>tvarovky z lehčených plastů izolace potrubí vnitřní průměr x tl. izolace [mm] 22 x 13</t>
  </si>
  <si>
    <t>-518668878</t>
  </si>
  <si>
    <t>283770480</t>
  </si>
  <si>
    <t xml:space="preserve">izolace potrubí  28 x 20 mm</t>
  </si>
  <si>
    <t>1146825183</t>
  </si>
  <si>
    <t>283770560</t>
  </si>
  <si>
    <t xml:space="preserve">tvarovky z lehčených plastů izolace potrubí  vnitřní průměr x tl. izolace [mm] 35 x  25</t>
  </si>
  <si>
    <t>1154743900</t>
  </si>
  <si>
    <t>283771300</t>
  </si>
  <si>
    <t>spona návlekové tepelné izolace</t>
  </si>
  <si>
    <t>-1906194787</t>
  </si>
  <si>
    <t>283771350</t>
  </si>
  <si>
    <t>páska samolepící na _x000d_
 po 20 m</t>
  </si>
  <si>
    <t>2081025058</t>
  </si>
  <si>
    <t>713463131</t>
  </si>
  <si>
    <t>Montáž izolace tepelné potrubí potrubními pouzdry bez úpravy slepenými 1x tl izolace do 25 mm</t>
  </si>
  <si>
    <t>-1832469586</t>
  </si>
  <si>
    <t>42+18+24+36+42</t>
  </si>
  <si>
    <t>998713101</t>
  </si>
  <si>
    <t>Přesun hmot tonážní tonážní pro izolace tepelné v objektech v do 6 m</t>
  </si>
  <si>
    <t>1201182295</t>
  </si>
  <si>
    <t>998713192</t>
  </si>
  <si>
    <t>Příplatek k přesunu hmot tonážní 713 za zvětšený přesun do 100 m</t>
  </si>
  <si>
    <t>834169586</t>
  </si>
  <si>
    <t>731</t>
  </si>
  <si>
    <t>Ústřední vytápění - kotelny</t>
  </si>
  <si>
    <t>x0</t>
  </si>
  <si>
    <t>Tepelné čerpadlo v provedení vzduch / voda - splitové provedení - Q=14.0kW - 3*400V - C40A, COP 3,1 při Te = -7°C A Tot = 35°C, hluk od venkovní jednotky 57dBA, integrovaný elektrokotel 12.0kW, integrované oběhové čerpadlo primárního a sekundárního okruhu_x000d_
_x000d_
cena výrobce</t>
  </si>
  <si>
    <t>SROVNATELNÁ POLOŽKA</t>
  </si>
  <si>
    <t>-2067414011</t>
  </si>
  <si>
    <t xml:space="preserve">" cena výrobce"    1</t>
  </si>
  <si>
    <t>x1</t>
  </si>
  <si>
    <t>Montáž zařízení tepelných čerpadel, propojení vnitřní a venkovní části TČ , potrubí , materiál elektro, izolace, vakuování chladivových okruhů, chladivo, kalibrace čidel,zkjouška těsnosti chladivových okruhů, elektrické připojení TČ k napájení, zapojení ovládacích kontaktů regulace zdroje tepla a topných okruhů</t>
  </si>
  <si>
    <t>sada</t>
  </si>
  <si>
    <t>1987153375</t>
  </si>
  <si>
    <t>x2</t>
  </si>
  <si>
    <t>Zprovozění a zaškolení TČ</t>
  </si>
  <si>
    <t>-1516065014</t>
  </si>
  <si>
    <t>x3</t>
  </si>
  <si>
    <t>1830855963</t>
  </si>
  <si>
    <t>x4</t>
  </si>
  <si>
    <t>GSM modem pro vzdálenou komunikaci</t>
  </si>
  <si>
    <t>923194524</t>
  </si>
  <si>
    <t>731341140</t>
  </si>
  <si>
    <t>Hadice napouštěcí pryžové D 20/28</t>
  </si>
  <si>
    <t>-1596912392</t>
  </si>
  <si>
    <t>998731101</t>
  </si>
  <si>
    <t>Přesun hmot pro kotelny v objektech v do 6 m</t>
  </si>
  <si>
    <t>-936109774</t>
  </si>
  <si>
    <t>998731193</t>
  </si>
  <si>
    <t>Příplatek k přesunu hmot 731 za zvětšený přesun do 500 m</t>
  </si>
  <si>
    <t>-922460065</t>
  </si>
  <si>
    <t>732</t>
  </si>
  <si>
    <t>Ústřední vytápění - strojovny</t>
  </si>
  <si>
    <t>732112232</t>
  </si>
  <si>
    <t>Rozdělovače a sběrače sdružené hydraulické závitové (průtok Q m3/h - výkon kW) DN 80 (15 m3/h - 350 kW)</t>
  </si>
  <si>
    <t>-1220656320</t>
  </si>
  <si>
    <t>73219910</t>
  </si>
  <si>
    <t>Montáž štítků orientačních</t>
  </si>
  <si>
    <t>-1611031296</t>
  </si>
  <si>
    <t>732211123</t>
  </si>
  <si>
    <t>Nepřímotopné zásobníkové ohřívače TUV stacionární s jedním teplosměnným výměníkem PN 1,0 MPa/1,6 MPa, t = 95 st.C/110 st.C objem zásobníku / v.pl. m2 výměníku 485 l / 1,90 m2 (OKC 500 NTR/1 MPa)</t>
  </si>
  <si>
    <t>-927534995</t>
  </si>
  <si>
    <t>732231101</t>
  </si>
  <si>
    <t>Akumulační nádrže topné vody bez teplosměnného výměníku PN 0,3 MPa / t = 90 st.C objem nádrže 500 l (NAD 500 v1)</t>
  </si>
  <si>
    <t>1889418271</t>
  </si>
  <si>
    <t>732331615</t>
  </si>
  <si>
    <t>Nádoby expanzní tlakové s membránou bez pojistného ventilu se závitovým připojením PN 0,6 o objemu (Expanzomat NG) 35 l</t>
  </si>
  <si>
    <t>-1323022945</t>
  </si>
  <si>
    <t>732421412</t>
  </si>
  <si>
    <t>Čerpadla teplovodní závitová mokroběžná oběhová pro teplovodní vytápění (elektronicky řízená) PN 10, do 110 st.C (Grundfos, Wilo) DN přípojky/dopravní výška H (m) - čerpací výkon Q (m3/h) DN 25 / do 6,0 m / 2,8 m3/h (ALPHA2 25-60)</t>
  </si>
  <si>
    <t>1123830133</t>
  </si>
  <si>
    <t>998732101</t>
  </si>
  <si>
    <t>Přesun hmot tonážní pro strojovny v objektech v do 6 m</t>
  </si>
  <si>
    <t>-938750335</t>
  </si>
  <si>
    <t>998732193</t>
  </si>
  <si>
    <t>Příplatek k přesunu hmot tonážní 732 za zvětšený přesun do 500 m</t>
  </si>
  <si>
    <t>-1685899534</t>
  </si>
  <si>
    <t>733</t>
  </si>
  <si>
    <t>Ústřední vytápění - rozvodné potrubí</t>
  </si>
  <si>
    <t>733222102</t>
  </si>
  <si>
    <t>Potrubí z trubek měděných polotvrdých spojovaných měkkým pájením D 15/1</t>
  </si>
  <si>
    <t>1681078281</t>
  </si>
  <si>
    <t>733222103</t>
  </si>
  <si>
    <t>Potrubí z trubek měděných polotvrdých spojovaných měkkým pájením D 18/1</t>
  </si>
  <si>
    <t>1974965201</t>
  </si>
  <si>
    <t>733222104</t>
  </si>
  <si>
    <t>Potrubí z trubek měděných polotvrdých spojovaných měkkým pájením D 22/1,0</t>
  </si>
  <si>
    <t>-1442501174</t>
  </si>
  <si>
    <t>733222105</t>
  </si>
  <si>
    <t>Potrubí z trubek měděných polotvrdých spojovaných měkkým pájením D 28/1,5</t>
  </si>
  <si>
    <t>-1979583619</t>
  </si>
  <si>
    <t>733222106</t>
  </si>
  <si>
    <t>Potrubí z trubek měděných polotvrdých spojovaných měkkým pájením D 35/1,5</t>
  </si>
  <si>
    <t>1880470783</t>
  </si>
  <si>
    <t>733224224</t>
  </si>
  <si>
    <t>Příplatek k potrubí měděnému za zhotovení přípojky z trubek měděných D 22x1</t>
  </si>
  <si>
    <t>-209105776</t>
  </si>
  <si>
    <t>733224225</t>
  </si>
  <si>
    <t>Potrubí z trubek měděných Příplatek k cenám za zhotovení přípojky z trubek měděných D 28/1,5</t>
  </si>
  <si>
    <t>-1414898270</t>
  </si>
  <si>
    <t>733224226</t>
  </si>
  <si>
    <t>Potrubí z trubek měděných Příplatek k cenám za zhotovení přípojky z trubek měděných D 35/1,5</t>
  </si>
  <si>
    <t>1833177750</t>
  </si>
  <si>
    <t>733291101</t>
  </si>
  <si>
    <t>Zkouška těsnosti potrubí měděné do D 35x1,5</t>
  </si>
  <si>
    <t>-1436427465</t>
  </si>
  <si>
    <t>998733101</t>
  </si>
  <si>
    <t>Přesun hmot tonážní pro rozvody potrubí v objektech v do 6 m</t>
  </si>
  <si>
    <t>-561649162</t>
  </si>
  <si>
    <t>998733193</t>
  </si>
  <si>
    <t>Příplatek k přesunu hmot tonážní 733 za zvětšený přesun do 500 m</t>
  </si>
  <si>
    <t>-537665233</t>
  </si>
  <si>
    <t>x001</t>
  </si>
  <si>
    <t>h</t>
  </si>
  <si>
    <t>-90191445</t>
  </si>
  <si>
    <t>x002</t>
  </si>
  <si>
    <t>594507192</t>
  </si>
  <si>
    <t>x003</t>
  </si>
  <si>
    <t>Protipožární pěna</t>
  </si>
  <si>
    <t>-1895957821</t>
  </si>
  <si>
    <t>734</t>
  </si>
  <si>
    <t>Ústřední vytápění - armatury</t>
  </si>
  <si>
    <t>734211120</t>
  </si>
  <si>
    <t>Ventil závitový odvzdušňovací G 1/2 PN 14 do 120°C automatický</t>
  </si>
  <si>
    <t>-1449614952</t>
  </si>
  <si>
    <t>734242414</t>
  </si>
  <si>
    <t xml:space="preserve">Ventily zpětné závitové PN 16 do 110 st.C  přímé G 1</t>
  </si>
  <si>
    <t>539624649</t>
  </si>
  <si>
    <t>734251211</t>
  </si>
  <si>
    <t>Ventil závitový pojistný rohový G 1/2 otevírací tlak 3.0 bar</t>
  </si>
  <si>
    <t>662345704</t>
  </si>
  <si>
    <t>734291123</t>
  </si>
  <si>
    <t>Kohout plnící a vypouštěcí G 1/2 PN 10 do 110°C závitový</t>
  </si>
  <si>
    <t>-1780788984</t>
  </si>
  <si>
    <t>734291244</t>
  </si>
  <si>
    <t>Ostatní armatury filtry závitové PN 16 do 130 st.C přímé s vnitřními závity G 1</t>
  </si>
  <si>
    <t>845446003</t>
  </si>
  <si>
    <t>734291245</t>
  </si>
  <si>
    <t>Filtr závitový přímý G 1 1/4 PN 16 do 130°C s vnitřními závity</t>
  </si>
  <si>
    <t>-1775710276</t>
  </si>
  <si>
    <t>734292715</t>
  </si>
  <si>
    <t>Kohout kulový přímý G 1 PN 42 do 185°C vnitřní závit</t>
  </si>
  <si>
    <t>-1644863933</t>
  </si>
  <si>
    <t>734292716</t>
  </si>
  <si>
    <t>Kohout kulový přímý G 1 1/4 PN 42 do 185°C vnitřní závit</t>
  </si>
  <si>
    <t>1676409581</t>
  </si>
  <si>
    <t>734295021</t>
  </si>
  <si>
    <t>Směšovací armatury závitové trojcestné se servomotorem DN 20</t>
  </si>
  <si>
    <t>-2034544927</t>
  </si>
  <si>
    <t>734411127</t>
  </si>
  <si>
    <t>Teploměry technické s pevným stonkem a jímkou zadní připojení (axiální) průměr 100 mm délka stonku 100 mm</t>
  </si>
  <si>
    <t>659211908</t>
  </si>
  <si>
    <t>734411131</t>
  </si>
  <si>
    <t>Teploměry technické s pevným stonkem a jímkou spodní připojení (radiální) průměr 80 mm délka stonku 50 mm</t>
  </si>
  <si>
    <t>951888833</t>
  </si>
  <si>
    <t>734411601</t>
  </si>
  <si>
    <t>Teploměry technické ochranné jímky se závitem do G 1</t>
  </si>
  <si>
    <t>1839849196</t>
  </si>
  <si>
    <t>734421102</t>
  </si>
  <si>
    <t>Tlakoměry s pevným stonkem a zpětnou klapkou spodní připojení (radiální) tlaku 0–16 bar průměru 63 mm</t>
  </si>
  <si>
    <t>-333071436</t>
  </si>
  <si>
    <t>-1184365302</t>
  </si>
  <si>
    <t>-1865191695</t>
  </si>
  <si>
    <t>x01</t>
  </si>
  <si>
    <t>Kulový kohout se zajištěním a vypouštěním pro expanzní nádoby 3/4"</t>
  </si>
  <si>
    <t>1234608844</t>
  </si>
  <si>
    <t>x02</t>
  </si>
  <si>
    <t>Hadice tlaková připojovací 1" délky 250mm - oplet pozink</t>
  </si>
  <si>
    <t>1632885113</t>
  </si>
  <si>
    <t>x03</t>
  </si>
  <si>
    <t xml:space="preserve">Termostatická hlavice  K otopných těles / alternativně termostatická hlavice celochromová dle zadání investora při realizaci</t>
  </si>
  <si>
    <t>-2118098992</t>
  </si>
  <si>
    <t>x04</t>
  </si>
  <si>
    <t>H šroubení uzavírací pro otopná tělesa VK 1/2"_x000d_
 rohový</t>
  </si>
  <si>
    <t>1099191310</t>
  </si>
  <si>
    <t>x05</t>
  </si>
  <si>
    <t>Svěrné šroubení pro plastové trubky 17x2</t>
  </si>
  <si>
    <t>102322348</t>
  </si>
  <si>
    <t>x06</t>
  </si>
  <si>
    <t>vyvažovací ventil uzavírací s přednastavením měřící vsuvky pro měření tlaku, průtoku a teploty bez vypouštěním 3/4"</t>
  </si>
  <si>
    <t>632076658</t>
  </si>
  <si>
    <t>735</t>
  </si>
  <si>
    <t>Ústřední vytápění - otopná tělesa</t>
  </si>
  <si>
    <t>xOT01</t>
  </si>
  <si>
    <t>těleso otopné deskové se spodním připojením a hladkou čelní plochou 21 V600 L400 mm</t>
  </si>
  <si>
    <t>1369708422</t>
  </si>
  <si>
    <t>xOT02</t>
  </si>
  <si>
    <t>těleso otopné deskové se spodním připojením a hladkou čelní plochou 22 V600 L900 mm</t>
  </si>
  <si>
    <t>-1930725517</t>
  </si>
  <si>
    <t>xOT03</t>
  </si>
  <si>
    <t>těleso otopné deskové se spodním připojením a hladkou čelní plochou 22 V600 L1400 mm</t>
  </si>
  <si>
    <t>340214009</t>
  </si>
  <si>
    <t>xOT04</t>
  </si>
  <si>
    <t xml:space="preserve">trubkové koupelnové topné těleso  1820*750</t>
  </si>
  <si>
    <t>-360048298</t>
  </si>
  <si>
    <t>735000912</t>
  </si>
  <si>
    <t>Regulace otopného systému při opravách vyregulování dvojregulačních ventilů a kohoutů s termostatickým ovládáním</t>
  </si>
  <si>
    <t>-1629458689</t>
  </si>
  <si>
    <t>735159210</t>
  </si>
  <si>
    <t>Otopná tělesa panelová VK montáž otopných těles panelových mimo_x000d_
 dvouřadých, stavební délky do 1140 mm</t>
  </si>
  <si>
    <t>-2026512226</t>
  </si>
  <si>
    <t>3+1</t>
  </si>
  <si>
    <t>735159230</t>
  </si>
  <si>
    <t>Otopná tělesa panelová VK montáž otopných těles panelových mimo_x000d_
 dvouřadých, stavební délky přes 1500 do 1980 mm</t>
  </si>
  <si>
    <t>-919855147</t>
  </si>
  <si>
    <t>735159320</t>
  </si>
  <si>
    <t xml:space="preserve">Otopná tělesa panelová VK montáž otopných těles panelových mimo  třířadých, stavební délky přes 1140 do 1500 mm</t>
  </si>
  <si>
    <t>-1712798926</t>
  </si>
  <si>
    <t>735191905</t>
  </si>
  <si>
    <t>Ostatní opravy otopných těles odvzdušnění tělesa</t>
  </si>
  <si>
    <t>-29824024</t>
  </si>
  <si>
    <t>735191910</t>
  </si>
  <si>
    <t>Ostatní opravy otopných těles napuštění vody do otopného systému včetně potrubí (bez kotle a ohříváků) otopných těles</t>
  </si>
  <si>
    <t>224095401</t>
  </si>
  <si>
    <t>998735101</t>
  </si>
  <si>
    <t>Přesun hmot tonážní pro otopná tělesa v objektech v do 6 m</t>
  </si>
  <si>
    <t>533618493</t>
  </si>
  <si>
    <t>998735193</t>
  </si>
  <si>
    <t>Příplatek k přesunu hmot tonážní 735 za zvětšený přesun do 500 m</t>
  </si>
  <si>
    <t>335828131</t>
  </si>
  <si>
    <t xml:space="preserve">ZTI_cp24_1.PP-ZM1.1 - D.1.4  ZDRAVOTNĚ-TECHNICKÉ INSTALACE - cp24_1.PP-ZMĚNA1.1 CÚ 2018/1</t>
  </si>
  <si>
    <t>Temný Důl</t>
  </si>
  <si>
    <t>Královéhradecký kraj, Pivovarské náměstí 1245, HK</t>
  </si>
  <si>
    <t>Ing. Karel Dovrtěl</t>
  </si>
  <si>
    <t xml:space="preserve">    6 - Úpravy povrchu, podlahy, osazení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</si>
  <si>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</si>
  <si>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</si>
  <si>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</si>
  <si>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</si>
  <si>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</si>
  <si>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Hloubení rýh š do 2000 mm v hornině tř. 3 objemu do 100 m3</t>
  </si>
  <si>
    <t>1509313076</t>
  </si>
  <si>
    <t>((9+17+8+6)*0,6*0,5) "ležatá kanalizace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</si>
  <si>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</si>
  <si>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</si>
  <si>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596179516</t>
  </si>
  <si>
    <t>0,5*12,00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</si>
  <si>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</si>
  <si>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</si>
  <si>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756607642</t>
  </si>
  <si>
    <t>(2,400+6,680+0,013*(9+17+8+6))</t>
  </si>
  <si>
    <t>2114449786</t>
  </si>
  <si>
    <t>Uložení sypaniny poplatek za uložení sypaniny na skládce ( skládkovné )</t>
  </si>
  <si>
    <t>2118098261</t>
  </si>
  <si>
    <t>1,8*9,60</t>
  </si>
  <si>
    <t>90550403</t>
  </si>
  <si>
    <t>(12,00-9,60)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</si>
  <si>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</si>
  <si>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</si>
  <si>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1071720736</t>
  </si>
  <si>
    <t>((9+17+8+6)*0,6*0,30)-(0,013*(9+17+8+6)) "ležatá kanalizace</t>
  </si>
  <si>
    <t>583313400</t>
  </si>
  <si>
    <t xml:space="preserve">kamenivo přírodní těžené pro stavební účely  PTK  (drobné, hrubé, štěrkopísky) kamenivo těžené drobné D&lt;=2 mm (ČSN EN 13043 ) D&lt;=4 mm (ČSN EN 12620, ČSN EN 13139 ) d=0 mm, D&lt;=6,3 mm (ČSN EN 13242) frakce  0-4  praná</t>
  </si>
  <si>
    <t>66131046</t>
  </si>
  <si>
    <t>1,89*6,758</t>
  </si>
  <si>
    <t>451572111</t>
  </si>
  <si>
    <t>Lože pod potrubí, stoky a drobné objekty v otevřeném výkopu z kameniva drobného těženého 0 až 4 mm</t>
  </si>
  <si>
    <t>-327101340</t>
  </si>
  <si>
    <t>((9+17+8+6)*0,6*0,1) "ležatá kanalizace</t>
  </si>
  <si>
    <t>Úpravy povrchu, podlahy, osazení</t>
  </si>
  <si>
    <t>R-6313120</t>
  </si>
  <si>
    <t>Vyspravení podlahy v rýhách pro trubní vedení betonem prostým</t>
  </si>
  <si>
    <t>361666860</t>
  </si>
  <si>
    <t>R-9650420</t>
  </si>
  <si>
    <t>Bourání kcí podlahy nebo mazanin betonových nebo z litého asfaltu tl přes 100 mm pl pře 4 m2</t>
  </si>
  <si>
    <t>-1318966174</t>
  </si>
  <si>
    <t>0,25*((9+17+8+6)*0,6) "ležatá kanalizace</t>
  </si>
  <si>
    <t>997013501</t>
  </si>
  <si>
    <t>Odvoz suti a vybouraných hmot na skládku nebo meziskládku se složením, na vzdálenost do 1 km</t>
  </si>
  <si>
    <t>1181495342</t>
  </si>
  <si>
    <t>997013509</t>
  </si>
  <si>
    <t>Odvoz suti a vybouraných hmot na skládku nebo meziskládku se složením, na vzdálenost Příplatek k ceně za každý další i započatý 1 km přes 1 km</t>
  </si>
  <si>
    <t>925553817</t>
  </si>
  <si>
    <t>4*15,40</t>
  </si>
  <si>
    <t>979081125</t>
  </si>
  <si>
    <t>Uložení suti na skládku - skladné</t>
  </si>
  <si>
    <t>514427032</t>
  </si>
  <si>
    <t>R-9709001</t>
  </si>
  <si>
    <t>Stavební výpomoce, pomocné zednické práce a nespecifikované práce</t>
  </si>
  <si>
    <t>1119568240</t>
  </si>
  <si>
    <t>721</t>
  </si>
  <si>
    <t>Zdravotechnika - vnitřní kanalizace</t>
  </si>
  <si>
    <t>721173401</t>
  </si>
  <si>
    <t>Potrubí z plastových trub KG Systém (SN4) svodné (ležaté) DN 100</t>
  </si>
  <si>
    <t>1298463493</t>
  </si>
  <si>
    <t>9 "ležatá kanalizace</t>
  </si>
  <si>
    <t>721173402</t>
  </si>
  <si>
    <t>Potrubí z plastových trub KG Systém (SN4) svodné (ležaté) DN 125</t>
  </si>
  <si>
    <t>-584858592</t>
  </si>
  <si>
    <t>17+6 "ležatá kanalizace</t>
  </si>
  <si>
    <t>721173403</t>
  </si>
  <si>
    <t>Potrubí kanalizační plastové svodné systém KG DN 150</t>
  </si>
  <si>
    <t>249318736</t>
  </si>
  <si>
    <t>8 "ležatá kanalizace</t>
  </si>
  <si>
    <t>721174024</t>
  </si>
  <si>
    <t>Potrubí z plastových trub HT Systém (polypropylenové PPs) odpadní (svislé) DN 70</t>
  </si>
  <si>
    <t>1221597958</t>
  </si>
  <si>
    <t>4 "odpadní kanalizace</t>
  </si>
  <si>
    <t>721174025</t>
  </si>
  <si>
    <t>Potrubí z plastových trub HT Systém (polypropylenové PPs) odpadní (svislé) DN 100</t>
  </si>
  <si>
    <t>-1235184109</t>
  </si>
  <si>
    <t>15+4 "odpadní kanalizace</t>
  </si>
  <si>
    <t>286156030</t>
  </si>
  <si>
    <t>trubky z polypropylénu a kombinované trubky a tvarovky kanalizační čistící tvarovky , DN 110</t>
  </si>
  <si>
    <t>-391854476</t>
  </si>
  <si>
    <t>4+1 "odpadní potrubí</t>
  </si>
  <si>
    <t>721174042</t>
  </si>
  <si>
    <t>Potrubí kanalizační z PP připojovací systém HT DN 40</t>
  </si>
  <si>
    <t>-559967315</t>
  </si>
  <si>
    <t>10 "připojovací kanalizace</t>
  </si>
  <si>
    <t>721174043</t>
  </si>
  <si>
    <t>Potrubí kanalizační z PP připojovací systém HT DN 50</t>
  </si>
  <si>
    <t>-2118610435</t>
  </si>
  <si>
    <t>6 "připojovací kanalizace</t>
  </si>
  <si>
    <t>721174045</t>
  </si>
  <si>
    <t>Potrubí kanalizační z PP připojovací systém HT DN 100</t>
  </si>
  <si>
    <t>1546859636</t>
  </si>
  <si>
    <t>9 "připojovací kanalizace</t>
  </si>
  <si>
    <t>721174025R</t>
  </si>
  <si>
    <t>kotevní prvky pro potrubí kanalizace</t>
  </si>
  <si>
    <t>-556804704</t>
  </si>
  <si>
    <t>(4+15+4)/2 "upevnění potrubí</t>
  </si>
  <si>
    <t>721194104</t>
  </si>
  <si>
    <t>Vyvedení a upevnění odpadních výpustek DN 40</t>
  </si>
  <si>
    <t>1155634489</t>
  </si>
  <si>
    <t>2+1+1 "zařizovací předměty DN40</t>
  </si>
  <si>
    <t>721194105</t>
  </si>
  <si>
    <t>Zřízení přípojek na potrubí vyvedení a upevnění odpadních výpustek DN 50</t>
  </si>
  <si>
    <t>674144526</t>
  </si>
  <si>
    <t>1+1+1+1 "zařizovací předměty DN50</t>
  </si>
  <si>
    <t>721194109</t>
  </si>
  <si>
    <t>Vyvedení a upevnění odpadních výpustek DN 100</t>
  </si>
  <si>
    <t>2035191210</t>
  </si>
  <si>
    <t>2 "zařizovací předměty DN100</t>
  </si>
  <si>
    <t>721211401R</t>
  </si>
  <si>
    <t>Podlahové vpusti s vodorovným odtokem DN 40/50 (HL 510)</t>
  </si>
  <si>
    <t>329053950</t>
  </si>
  <si>
    <t>1 "vpust tech. místn.</t>
  </si>
  <si>
    <t>721226540R</t>
  </si>
  <si>
    <t>Vtok se zápachovou uzávěrkou HL 21 s přídavným uzávěrem pro suchý stav</t>
  </si>
  <si>
    <t>-442616555</t>
  </si>
  <si>
    <t>2 "odvody kondenzátu</t>
  </si>
  <si>
    <t>721226550-R</t>
  </si>
  <si>
    <t>-762377312</t>
  </si>
  <si>
    <t>1 "myčka nádobí, pračka</t>
  </si>
  <si>
    <t>721226541R</t>
  </si>
  <si>
    <t>Dopojení klimatizačních jednotek</t>
  </si>
  <si>
    <t>soubor</t>
  </si>
  <si>
    <t>1576261494</t>
  </si>
  <si>
    <t>721273153</t>
  </si>
  <si>
    <t>Hlavice ventilační polypropylen PP DN 110</t>
  </si>
  <si>
    <t>1239926620</t>
  </si>
  <si>
    <t>2 "splašková kanalizace odvětrání</t>
  </si>
  <si>
    <t>721274123</t>
  </si>
  <si>
    <t>Ventily přivzdušňovací odpadních potrubí vnitřní DN 100</t>
  </si>
  <si>
    <t>389044235</t>
  </si>
  <si>
    <t>1 "oapdní potrubí</t>
  </si>
  <si>
    <t>72128950R</t>
  </si>
  <si>
    <t>Napojení nového potrubí na stávající odpadní potrubí do DN 200</t>
  </si>
  <si>
    <t>-938304158</t>
  </si>
  <si>
    <t>1 "napojení na venkovní kanalizaci</t>
  </si>
  <si>
    <t>721290111</t>
  </si>
  <si>
    <t>Zkouška těsnosti potrubí kanalizace vodou do DN 125</t>
  </si>
  <si>
    <t>1669032654</t>
  </si>
  <si>
    <t>10+6+9+4+15+9+17+4+6 "připojovací,odpadní potrubí</t>
  </si>
  <si>
    <t>721290112</t>
  </si>
  <si>
    <t>Zkouška těsnosti potrubí kanalizace vodou do DN 200</t>
  </si>
  <si>
    <t>-334959933</t>
  </si>
  <si>
    <t>998721102</t>
  </si>
  <si>
    <t>Přesun hmot pro vnitřní kanalizace stanovený z hmotnosti přesunovaného materiálu vodorovná dopravní vzdálenost do 50 m v objektech výšky přes 6 do 12 m</t>
  </si>
  <si>
    <t>-807572538</t>
  </si>
  <si>
    <t>722</t>
  </si>
  <si>
    <t>Zdravotechnika - vnitřní vodovod</t>
  </si>
  <si>
    <t>722171936R</t>
  </si>
  <si>
    <t>Výměna trubky, tvarovky, vsazení odbočky na rozvodech vody z plastů D přes 40 do 50 mm</t>
  </si>
  <si>
    <t>1370238594</t>
  </si>
  <si>
    <t>1 "napojení na přípojku</t>
  </si>
  <si>
    <t>722174032R</t>
  </si>
  <si>
    <t>Potrubí vodovodní plastové PPR svar polyfuze PN 20 D 20 x 3,4 mm</t>
  </si>
  <si>
    <t>78197949</t>
  </si>
  <si>
    <t>23 "připojovací potrubí ve stěnách</t>
  </si>
  <si>
    <t>722174033R</t>
  </si>
  <si>
    <t>Potrubí vodovodní plastové PPR svar polyfuze PN 20 D 25 x 4,2 mm</t>
  </si>
  <si>
    <t>-2023328182</t>
  </si>
  <si>
    <t>22 "připojovací potrubíd ve stěnách</t>
  </si>
  <si>
    <t>22+30 "páteřní potrubí v podlaze, stoupací potrubí ve stěnách</t>
  </si>
  <si>
    <t>553473110</t>
  </si>
  <si>
    <t>příslušenství stavební kovové podpůrné prvky, žlab pozinkovaný nosný d=2m, š=20mm</t>
  </si>
  <si>
    <t>657334144</t>
  </si>
  <si>
    <t>1,03*(22+30)/2</t>
  </si>
  <si>
    <t>722174034R</t>
  </si>
  <si>
    <t>Potrubí vodovodní plastové PPR svar polyfuze PN 20 D 32 x5,4 mm</t>
  </si>
  <si>
    <t>-219736180</t>
  </si>
  <si>
    <t>17+17 "páteřní potrubí v podlaze, stoupací potrubí ve stěnách</t>
  </si>
  <si>
    <t>553473120</t>
  </si>
  <si>
    <t>příslušenství stavební kovové podpůrné prvky, žlab pozinkovaný nosný d=2m š=32 mm</t>
  </si>
  <si>
    <t>-1732500629</t>
  </si>
  <si>
    <t>1,03*(17+17)/2</t>
  </si>
  <si>
    <t>722174035R</t>
  </si>
  <si>
    <t>Potrubí vodovodní plastové PPR svar polyfuze PN 20 D 40 x 6,7 mm</t>
  </si>
  <si>
    <t>1852471454</t>
  </si>
  <si>
    <t>17+11 "páteřní potrubí v podlaze, stoupací potrubí ve stěnách</t>
  </si>
  <si>
    <t>553473130</t>
  </si>
  <si>
    <t>příslušenství stavební kovové podpůrné prvky, žlab pozinkovaný nosný d=2m š=40 mm</t>
  </si>
  <si>
    <t>-1711546631</t>
  </si>
  <si>
    <t>1,03*(17+11)/2</t>
  </si>
  <si>
    <t>45820001R</t>
  </si>
  <si>
    <t>kotevní prvky pro potrubí vodovodu</t>
  </si>
  <si>
    <t>1052018889</t>
  </si>
  <si>
    <t>(22+17+17+17+11)/2 "páteřní rozvod</t>
  </si>
  <si>
    <t>722181221</t>
  </si>
  <si>
    <t>Ochrana potrubí tepelně izolačními trubicemi z pěnového polyetylenu PE přilepenými v příčných a podélných spojích, tloušťky izolace přes 6 do 10 mm, vnitřního průměru DN do 22 mm</t>
  </si>
  <si>
    <t>1644652653</t>
  </si>
  <si>
    <t>23 "připojovací ve stěnách</t>
  </si>
  <si>
    <t>722181222</t>
  </si>
  <si>
    <t>Ochrana potrubí tepelně izolačními trubicemi z pěnového polyetylenu PE přilepenými v příčných a podélných spojích, tloušťky izolace přes 6 do 10 mm, vnitřního průměru DN přes 22 do 42 mm</t>
  </si>
  <si>
    <t>40030108</t>
  </si>
  <si>
    <t>22 "připojovací ve stěnách</t>
  </si>
  <si>
    <t>17+17+10 "páteřní v podlaze. stoupací ve stěnách</t>
  </si>
  <si>
    <t>722181252</t>
  </si>
  <si>
    <t>Ochrana potrubí tepelně izolačními trubicemi z pěnového polyetylenu PE přilepenými v příčných a podélných spojích, tloušťky izolace přes 20 do 25 mm, vnitřního průměru DN přes 22 do 42 mm</t>
  </si>
  <si>
    <t>1966201748</t>
  </si>
  <si>
    <t>22+17+11+20 "páteřní v podlaze. stoupací ve stěnách</t>
  </si>
  <si>
    <t>722181253</t>
  </si>
  <si>
    <t>Ochrana potrubí tepelně izolačními trubicemi z pěnového polyetylenu PE přilepenými v příčných a podélných spojích, tloušťky izolace přes 20 do 25 mm, vnitřního průměru DN přes 42 do 62mm</t>
  </si>
  <si>
    <t>-577113800</t>
  </si>
  <si>
    <t>17+11 "páteřní v podlaze. stoupací ve stěnách</t>
  </si>
  <si>
    <t>722220152</t>
  </si>
  <si>
    <t>Nástěnka závitová plastová PPR PN 20 DN 20 x G 1/2</t>
  </si>
  <si>
    <t>-1439426633</t>
  </si>
  <si>
    <t>1+1+2+1+1+1 "zařizovací předměty výtokové ventily</t>
  </si>
  <si>
    <t>722220161</t>
  </si>
  <si>
    <t>Nástěnný komplet plastový PPR PN 20 DN 20 x G 1/2</t>
  </si>
  <si>
    <t>252118000</t>
  </si>
  <si>
    <t>1+1+1+1 "zařizovací předměty baterie</t>
  </si>
  <si>
    <t>722224115</t>
  </si>
  <si>
    <t>Kohout plnicí nebo vypouštěcí G 1/2 PN 10 s jedním závitem</t>
  </si>
  <si>
    <t>42326613</t>
  </si>
  <si>
    <t>6 "vypouštění</t>
  </si>
  <si>
    <t>722229101</t>
  </si>
  <si>
    <t>Montáž vodovodních armatur s jedním závitem G 1/2 ostatní typ</t>
  </si>
  <si>
    <t>232740630</t>
  </si>
  <si>
    <t>1+1+1 "výtokové ventily</t>
  </si>
  <si>
    <t>551119820</t>
  </si>
  <si>
    <t xml:space="preserve">kohouty a ventily k vodovodní kohoutky a ventily ventil pračkový   DN20  3/4"</t>
  </si>
  <si>
    <t>809715043</t>
  </si>
  <si>
    <t>551101560</t>
  </si>
  <si>
    <t>ventil výtokový mosazný s hadicovou přípojkou T 1/2"</t>
  </si>
  <si>
    <t>-521195072</t>
  </si>
  <si>
    <t>1 "strojovna UT</t>
  </si>
  <si>
    <t>55122001R</t>
  </si>
  <si>
    <t>ventil protizámrzový G 3/4" r s vypouštěním</t>
  </si>
  <si>
    <t>-366192006</t>
  </si>
  <si>
    <t>1 "ventil pro zálivku</t>
  </si>
  <si>
    <t>722231072</t>
  </si>
  <si>
    <t>Armatury se dvěma závity ventily zpětné (R 60) PN 10 do 110 st.C G 1/2</t>
  </si>
  <si>
    <t>-1169005630</t>
  </si>
  <si>
    <t>1 "ohřev TeV</t>
  </si>
  <si>
    <t>722231074</t>
  </si>
  <si>
    <t>Ventil zpětný G 1 PN 10 do 110°C se dvěma závity</t>
  </si>
  <si>
    <t>-1953035243</t>
  </si>
  <si>
    <t>722231143</t>
  </si>
  <si>
    <t>Ventil závitový pojistný rohový G 1</t>
  </si>
  <si>
    <t>-1939362551</t>
  </si>
  <si>
    <t>722232062</t>
  </si>
  <si>
    <t>Kohout kulový přímý G 3/4 PN 42 do 185°C vnitřní závit s vypouštěním</t>
  </si>
  <si>
    <t>171465786</t>
  </si>
  <si>
    <t>5+2 "uzávěry odbočky</t>
  </si>
  <si>
    <t>722232063</t>
  </si>
  <si>
    <t>Kohout kulový přímý G 1 PN 42 do 185°C vnitřní závit s vypouštěním</t>
  </si>
  <si>
    <t>-210363134</t>
  </si>
  <si>
    <t>4 "uzávěry odbočky</t>
  </si>
  <si>
    <t>722232064</t>
  </si>
  <si>
    <t xml:space="preserve">Armatury se dvěma závity kulové kohouty PN 42 do 185  st.C přímé vnitřní závit s vypouštěním 1/4</t>
  </si>
  <si>
    <t>-1865392531</t>
  </si>
  <si>
    <t>1 "uzávěry odbočky</t>
  </si>
  <si>
    <t>722234264</t>
  </si>
  <si>
    <t>Filtr mosazný G 3/4 PN 16 do 120°C s 2x vnitřním závitem</t>
  </si>
  <si>
    <t>-1842430188</t>
  </si>
  <si>
    <t>722239101</t>
  </si>
  <si>
    <t>Montáž armatur vodovodních se dvěma závity G 1/2</t>
  </si>
  <si>
    <t>-147897990</t>
  </si>
  <si>
    <t>4+1 "uzávěry odbočky</t>
  </si>
  <si>
    <t>551279090</t>
  </si>
  <si>
    <t xml:space="preserve">ventil vyvažovací stoupačkový dvouregulační   1"</t>
  </si>
  <si>
    <t>-1766215197</t>
  </si>
  <si>
    <t>72240090R</t>
  </si>
  <si>
    <t>Napojení technologického zařízení gastro</t>
  </si>
  <si>
    <t>78066413</t>
  </si>
  <si>
    <t>722290226</t>
  </si>
  <si>
    <t>Zkouška těsnosti vodovodního potrubí závitového do DN 50</t>
  </si>
  <si>
    <t>368724528</t>
  </si>
  <si>
    <t>23+22+22+17+17+17+11+30</t>
  </si>
  <si>
    <t>722290234</t>
  </si>
  <si>
    <t>Proplach a dezinfekce vodovodního potrubí do DN 80</t>
  </si>
  <si>
    <t>1818056815</t>
  </si>
  <si>
    <t>998722102</t>
  </si>
  <si>
    <t>Přesun hmot pro vnitřní vodovod stanovený z hmotnosti přesunovaného materiálu vodorovná dopravní vzdálenost do 50 m v objektech výšky přes 6 do 12 m</t>
  </si>
  <si>
    <t>74024816</t>
  </si>
  <si>
    <t>725</t>
  </si>
  <si>
    <t>Zdravotechnika - zařizovací předměty</t>
  </si>
  <si>
    <t>725119123</t>
  </si>
  <si>
    <t>Montáž klozetových mís závěsných na nosné stěny</t>
  </si>
  <si>
    <t>1560395787</t>
  </si>
  <si>
    <t>642360410</t>
  </si>
  <si>
    <t xml:space="preserve">klozet keramický závěsný hluboké splachování  bílý</t>
  </si>
  <si>
    <t>1513925055</t>
  </si>
  <si>
    <t>55167382R</t>
  </si>
  <si>
    <t>sedátko klozetové duroplastové s poklopem, ocelové úchyty</t>
  </si>
  <si>
    <t>1319387446</t>
  </si>
  <si>
    <t>725121527</t>
  </si>
  <si>
    <t>Pisoárové záchodky keramické automatické s integrovaným napájecím zdrojem</t>
  </si>
  <si>
    <t>-2005752687</t>
  </si>
  <si>
    <t>725211601</t>
  </si>
  <si>
    <t>Umyvadla keramická bez výtokových armatur se zápachovou uzávěrkou připevněná na stěnu šrouby bílá bez sloupu nebo krytu na sifon 500 mm</t>
  </si>
  <si>
    <t>-1087435301</t>
  </si>
  <si>
    <t>725211661</t>
  </si>
  <si>
    <t>Umyvadla keramická bez výtokových armatur zápustná bílá 550 mm</t>
  </si>
  <si>
    <t>-1945245474</t>
  </si>
  <si>
    <t>725311131R</t>
  </si>
  <si>
    <t>Dřezy bez výtokových armatur dvojité se zápachovou uzávěrkou nerezové nástavné 900x600 mm</t>
  </si>
  <si>
    <t>1308277054</t>
  </si>
  <si>
    <t>725331111</t>
  </si>
  <si>
    <t>Výlevka bez výtokových armatur keramická se sklopnou plastovou mřížkou 425 mm</t>
  </si>
  <si>
    <t>-582210564</t>
  </si>
  <si>
    <t>725111131</t>
  </si>
  <si>
    <t>Splachovač nádržkový plastový vysokopoložený</t>
  </si>
  <si>
    <t>-711904060</t>
  </si>
  <si>
    <t>725819401</t>
  </si>
  <si>
    <t>Montáž ventilů rohových G 1/2 s připojovací trubičkou</t>
  </si>
  <si>
    <t>787045614</t>
  </si>
  <si>
    <t>2*(1+1+1)+1</t>
  </si>
  <si>
    <t>551456330</t>
  </si>
  <si>
    <t>ventil rohový mosazný T 66A 1/2"</t>
  </si>
  <si>
    <t>812323184</t>
  </si>
  <si>
    <t>725821316</t>
  </si>
  <si>
    <t>Baterie dřezové nástěnné pákové s otáčivým plochým ústím a délkou ramínka 300 mm</t>
  </si>
  <si>
    <t>-1304825873</t>
  </si>
  <si>
    <t>725821328</t>
  </si>
  <si>
    <t>Baterie dřezové stojánkové pákové s vytahovací sprškou</t>
  </si>
  <si>
    <t>906627585</t>
  </si>
  <si>
    <t>725822612</t>
  </si>
  <si>
    <t>Baterie umyvadlové stojánkové pákové s výpustí</t>
  </si>
  <si>
    <t>1650445650</t>
  </si>
  <si>
    <t>1+1</t>
  </si>
  <si>
    <t>725851305</t>
  </si>
  <si>
    <t>Ventil odpadní dřezový bez přepadu G 6/4</t>
  </si>
  <si>
    <t>-557864557</t>
  </si>
  <si>
    <t>725851325</t>
  </si>
  <si>
    <t>Ventily odpadní pro zařizovací předměty umyvadlové bez přepadu G 5/4 (HL 15.1)</t>
  </si>
  <si>
    <t>192707759</t>
  </si>
  <si>
    <t>725861102R</t>
  </si>
  <si>
    <t>Zápachové uzávěrky zařizovacích předmětů pro umyvadla DN 40 (HL 132/40)</t>
  </si>
  <si>
    <t>1367611912</t>
  </si>
  <si>
    <t>725862103</t>
  </si>
  <si>
    <t>Zápachová uzávěrka pro dřezy DN 40/50</t>
  </si>
  <si>
    <t>1079136706</t>
  </si>
  <si>
    <t>725980123</t>
  </si>
  <si>
    <t>Dvířka 30/30</t>
  </si>
  <si>
    <t>99941189</t>
  </si>
  <si>
    <t>1+4+3</t>
  </si>
  <si>
    <t>998725101</t>
  </si>
  <si>
    <t>Přesun hmot pro zařizovací předměty stanovený z hmotnosti přesunovaného materiálu vodorovná dopravní vzdálenost do 50 m v objektech výšky do 6 m</t>
  </si>
  <si>
    <t>111867745</t>
  </si>
  <si>
    <t>726</t>
  </si>
  <si>
    <t>Zdravotechnika - předstěnové instalace</t>
  </si>
  <si>
    <t>726131001</t>
  </si>
  <si>
    <t>Předstěnové instalační systémy do lehkých stěn s kovovou konstrukcí pro umyvadla stavební výšky 1120 mm se stojánkovou baterií</t>
  </si>
  <si>
    <t>-358774291</t>
  </si>
  <si>
    <t>726131041</t>
  </si>
  <si>
    <t xml:space="preserve">Předstěnové instalační systémy do lehkých stěn  s kovovou konstrukcí pro závěsné klozety ovládání zepředu, stavební výšky 1120 mm</t>
  </si>
  <si>
    <t>-231985243</t>
  </si>
  <si>
    <t>552817920</t>
  </si>
  <si>
    <t>tlačítko pro ovládání WC zepředu ,chrom, Stop splachování, 24,6 x 16,4 cm</t>
  </si>
  <si>
    <t>-2096386388</t>
  </si>
  <si>
    <t>552818060</t>
  </si>
  <si>
    <t>souprava pro tlumení hluku pro závěsné WC a bidet</t>
  </si>
  <si>
    <t>-1822878706</t>
  </si>
  <si>
    <t>998726113</t>
  </si>
  <si>
    <t>Přesun hmot tonážní pro instalační prefabrikáty v objektech v do 24 m</t>
  </si>
  <si>
    <t>-412993127</t>
  </si>
  <si>
    <t>727</t>
  </si>
  <si>
    <t>Zdravotechnika - požární ochrana</t>
  </si>
  <si>
    <t>727111206</t>
  </si>
  <si>
    <t>Protipožární trubní ucpávky předizolované kovové potrubí prostup stropem tloušťky 150 mm požární odolnost EI 60-120</t>
  </si>
  <si>
    <t>1580069968</t>
  </si>
  <si>
    <t>6 "ucpávky</t>
  </si>
  <si>
    <t>727121112</t>
  </si>
  <si>
    <t xml:space="preserve">Protipožární ochranné manžety z jedné strany dělící konstrukce požární odolnost EI 90  D 110</t>
  </si>
  <si>
    <t>170639373</t>
  </si>
  <si>
    <t>2+1 "manžety</t>
  </si>
  <si>
    <t>732331713</t>
  </si>
  <si>
    <t>Nádoby expanzní tlakové s membránou bez pojistného ventilu se závitovým připojením PN 1,0 o objemu (Expanzomat S) 18 l</t>
  </si>
  <si>
    <t>1962979372</t>
  </si>
  <si>
    <t>1 "expnazní nádoba</t>
  </si>
  <si>
    <t>732429111</t>
  </si>
  <si>
    <t>Montáž čerpadla oběhového spirálního DN 25 do potrubí</t>
  </si>
  <si>
    <t>1192608374</t>
  </si>
  <si>
    <t>42610645R</t>
  </si>
  <si>
    <t xml:space="preserve">čerpadlo oběhové teplovodní  20-14BX 110 mm</t>
  </si>
  <si>
    <t>-1527895676</t>
  </si>
  <si>
    <t>998732102</t>
  </si>
  <si>
    <t>Přesun hmot tonážní pro strojovny v objektech v do 12 m</t>
  </si>
  <si>
    <t>-1665795280</t>
  </si>
  <si>
    <t>734209125</t>
  </si>
  <si>
    <t>Montáž armatury závitové s třemi závity G 1</t>
  </si>
  <si>
    <t>1049446761</t>
  </si>
  <si>
    <t>1 "ochrana proti opaření</t>
  </si>
  <si>
    <t>551288120</t>
  </si>
  <si>
    <t xml:space="preserve">ventil třícestný směšovací 3 KV 12    1"</t>
  </si>
  <si>
    <t>-600454288</t>
  </si>
  <si>
    <t>734411103</t>
  </si>
  <si>
    <t>Teploměr technický s pevným stonkem a jímkou zadní připojení průměr 63 mm délky 100 mm</t>
  </si>
  <si>
    <t>-2029114427</t>
  </si>
  <si>
    <t>734421112</t>
  </si>
  <si>
    <t>Tlakoměr s pevným stonkem a zpětnou klapkou tlak 0-16 bar průměr 63 mm zadní připojení</t>
  </si>
  <si>
    <t>709882937</t>
  </si>
  <si>
    <t>998734103</t>
  </si>
  <si>
    <t>Přesun hmot tonážní pro armatury v objektech v do 24 m</t>
  </si>
  <si>
    <t>628013584</t>
  </si>
  <si>
    <t xml:space="preserve">el_1pp - Elektroinstalace 1pp  CÚ 2018/1</t>
  </si>
  <si>
    <t>N00 - Ostatní</t>
  </si>
  <si>
    <t>Rozvaděč RH2</t>
  </si>
  <si>
    <t>ks</t>
  </si>
  <si>
    <t>-119723264</t>
  </si>
  <si>
    <t>Rozvaděč RT</t>
  </si>
  <si>
    <t>-929980088</t>
  </si>
  <si>
    <t>Sil kabel 0 1-CXKH 2x1,5mm2</t>
  </si>
  <si>
    <t>193461552</t>
  </si>
  <si>
    <t xml:space="preserve">Sil  kabel 0 1-CXKH  3x1,5mm2</t>
  </si>
  <si>
    <t>1643901747</t>
  </si>
  <si>
    <t xml:space="preserve">Sil  kabel J 1-CXKH 3x1,5mm2</t>
  </si>
  <si>
    <t>1811751910</t>
  </si>
  <si>
    <t xml:space="preserve">Sil. kabel J 1-CXKH  5x1,5mm2/schodiště 1.PP-2.NP/</t>
  </si>
  <si>
    <t>687262849</t>
  </si>
  <si>
    <t xml:space="preserve">Sil  kabel J 1-CXKH 3x2,5mm2</t>
  </si>
  <si>
    <t>-1175901943</t>
  </si>
  <si>
    <t xml:space="preserve">Sil kabel  J CXKH 5x2,5mm2</t>
  </si>
  <si>
    <t>1903468857</t>
  </si>
  <si>
    <t xml:space="preserve">Sil. kabel J 1-CXKH  5x6mm2 /přívody pro RMS1.2, RMS2.2/</t>
  </si>
  <si>
    <t>-718681005</t>
  </si>
  <si>
    <t>Vodič CYA 25mm2</t>
  </si>
  <si>
    <t>-1054690847</t>
  </si>
  <si>
    <t>Vodič CYA 10mm2 /RMS1.2, RMS2.2 + 1.PP/</t>
  </si>
  <si>
    <t>-1429652828</t>
  </si>
  <si>
    <t>Vodič 1-CXKH 10mm2</t>
  </si>
  <si>
    <t>-1090476111</t>
  </si>
  <si>
    <t>Ukončení vodiče 10mm2</t>
  </si>
  <si>
    <t>-1103547700</t>
  </si>
  <si>
    <t>Ukončení vodiče 25mm2</t>
  </si>
  <si>
    <t>-37865070</t>
  </si>
  <si>
    <t>Ukončení kabelu do 3x4mm2</t>
  </si>
  <si>
    <t>-974110358</t>
  </si>
  <si>
    <t>Ukončení kabelu do 5x4mm2</t>
  </si>
  <si>
    <t>-1787302416</t>
  </si>
  <si>
    <t>Ukončení kabelu do 5x6mm2</t>
  </si>
  <si>
    <t>-1627366881</t>
  </si>
  <si>
    <t xml:space="preserve">Źlab drátěný 60x100 vč spoj materiálu  kompl.</t>
  </si>
  <si>
    <t>800401590</t>
  </si>
  <si>
    <t>Podpěra drátěného žlabu na stěnu š 100mm</t>
  </si>
  <si>
    <t>-1357097551</t>
  </si>
  <si>
    <t>Elinstal lišta 40x20</t>
  </si>
  <si>
    <t>2126731673</t>
  </si>
  <si>
    <t>Elinstal. lišta 40x40</t>
  </si>
  <si>
    <t>861908014</t>
  </si>
  <si>
    <t xml:space="preserve">Krabicová rozvodka zapuštěná  vč. víčka pod omítku</t>
  </si>
  <si>
    <t>-1127010509</t>
  </si>
  <si>
    <t>Krabice přístrojová zapuštěná</t>
  </si>
  <si>
    <t>796279243</t>
  </si>
  <si>
    <t xml:space="preserve">Krabicová rozvodka  IP66-5P</t>
  </si>
  <si>
    <t>-785199587</t>
  </si>
  <si>
    <t xml:space="preserve">Vypínač  1pól, zapušť bílý, řaz 1</t>
  </si>
  <si>
    <t>-1196896771</t>
  </si>
  <si>
    <t xml:space="preserve">Spínač  sériový zapušť bílý  řaz.5</t>
  </si>
  <si>
    <t>-2093215520</t>
  </si>
  <si>
    <t xml:space="preserve">Spínač Tango střídavý zapušť bílý  řaz. 6</t>
  </si>
  <si>
    <t>-185188876</t>
  </si>
  <si>
    <t>Přepínač křížový řaz.7, zapušť bílý</t>
  </si>
  <si>
    <t>1712780454</t>
  </si>
  <si>
    <t xml:space="preserve">Zásuvka  zapušť. 2P+Z, 230V/16A bílá</t>
  </si>
  <si>
    <t>-720511496</t>
  </si>
  <si>
    <t xml:space="preserve">Zásuvka  zapušť. 2P+Z, 230V/16A bílá s přepěť ochranou</t>
  </si>
  <si>
    <t>-1939935244</t>
  </si>
  <si>
    <t>Sporáková kombinace 400V/16A</t>
  </si>
  <si>
    <t>-1750437727</t>
  </si>
  <si>
    <t>Vypínač řaz.5, IP44</t>
  </si>
  <si>
    <t>2054715851</t>
  </si>
  <si>
    <t xml:space="preserve">Zásuvka  2P+Z, 230V/16A, bílá IP44</t>
  </si>
  <si>
    <t>-409384123</t>
  </si>
  <si>
    <t>Relé pro zpožď ventilátorů</t>
  </si>
  <si>
    <t>604664841</t>
  </si>
  <si>
    <t>B- LED svítidlo podélné 23W, 3000K, dif plast profil</t>
  </si>
  <si>
    <t>-1463548950</t>
  </si>
  <si>
    <t>C- Svítidlo zářivkové 1x36W EP, PC kryt, IP66</t>
  </si>
  <si>
    <t>985545410</t>
  </si>
  <si>
    <t xml:space="preserve">E-LED svítidlo  podélné 46W, 3000K, dif. plast profil  IP40</t>
  </si>
  <si>
    <t>-1792399391</t>
  </si>
  <si>
    <t xml:space="preserve">G -Led sv kulaté 16W,3000K,  plech mont sklen stínítko , IP43</t>
  </si>
  <si>
    <t>886946472</t>
  </si>
  <si>
    <t>H – Led sv kulaté 30W, 3000K, plech mont, skl stínítko , IP43</t>
  </si>
  <si>
    <t>1764809276</t>
  </si>
  <si>
    <t>J – Led sv nást, 20W, 3000K , plech. Mont, skl. Stínítko, IP43</t>
  </si>
  <si>
    <t>447534643</t>
  </si>
  <si>
    <t xml:space="preserve">N - svítidlo nouzové 1x8W, 1hod,  IP54, opál kryt, IP42</t>
  </si>
  <si>
    <t>2933650</t>
  </si>
  <si>
    <t>Požární průchodka /20kabelů/</t>
  </si>
  <si>
    <t>1531621660</t>
  </si>
  <si>
    <t>N00</t>
  </si>
  <si>
    <t>Ostatní</t>
  </si>
  <si>
    <t>001001</t>
  </si>
  <si>
    <t>PPV</t>
  </si>
  <si>
    <t>Kč</t>
  </si>
  <si>
    <t>-1423085198</t>
  </si>
  <si>
    <t>001003</t>
  </si>
  <si>
    <t>Podružný materiál</t>
  </si>
  <si>
    <t>-1561685813</t>
  </si>
  <si>
    <t>001004</t>
  </si>
  <si>
    <t>Výchozí revize</t>
  </si>
  <si>
    <t>HR</t>
  </si>
  <si>
    <t>-2009359419</t>
  </si>
  <si>
    <t xml:space="preserve">SK_cp24_1PP - SK_cp24_1PP  CÚ 2018/1</t>
  </si>
  <si>
    <t>Pol6</t>
  </si>
  <si>
    <t>Ukončení kabelu v rozvaděči - UTP</t>
  </si>
  <si>
    <t>766901223</t>
  </si>
  <si>
    <t>Pol7</t>
  </si>
  <si>
    <t>proměření TP kabelu, měřící protokol</t>
  </si>
  <si>
    <t>1670982868</t>
  </si>
  <si>
    <t>MLG-00021-02</t>
  </si>
  <si>
    <t>Mod Mosaic 6 modul 1xRJ45 UTP kat.6 DG+, úhlový, bílý, 22,5x45mm_x000d_
Možnost nabídnout rovnocenné řešení v souladu s ust. § 89, odstavec 6 ZZVZ</t>
  </si>
  <si>
    <t>1598581857</t>
  </si>
  <si>
    <t>5525U-A00100</t>
  </si>
  <si>
    <t>Adaptér pro přístroje Profil 45</t>
  </si>
  <si>
    <t>1770330152</t>
  </si>
  <si>
    <t>5016A-A00070 B</t>
  </si>
  <si>
    <t>Kryt přístroje osvětlení s LED nebo adaptéru Profil 45, barva bílá</t>
  </si>
  <si>
    <t>-412645027</t>
  </si>
  <si>
    <t>1110818</t>
  </si>
  <si>
    <t xml:space="preserve">Rámeček  - bílý jednoduchý </t>
  </si>
  <si>
    <t>-2063595161</t>
  </si>
  <si>
    <t>CAA-00325</t>
  </si>
  <si>
    <t>Kabel UTP C6 4páry LSZH, nad 50 přípojů</t>
  </si>
  <si>
    <t>-215935689</t>
  </si>
  <si>
    <t>PA 2/4.40 x</t>
  </si>
  <si>
    <t>Návleky číselné -</t>
  </si>
  <si>
    <t>584320834</t>
  </si>
  <si>
    <t>PCD-02001-0J</t>
  </si>
  <si>
    <t>Kabel propoj UTP C6 1m zelený</t>
  </si>
  <si>
    <t>-457855556</t>
  </si>
  <si>
    <t>PCD-02005-0E</t>
  </si>
  <si>
    <t>Kabel propoj UTP C6 3m šedý</t>
  </si>
  <si>
    <t>1876105363</t>
  </si>
  <si>
    <t>PCD-02009-0E</t>
  </si>
  <si>
    <t>Kabel propoj UTP C6 5m šedý</t>
  </si>
  <si>
    <t>1348538182</t>
  </si>
  <si>
    <t>Pol8</t>
  </si>
  <si>
    <t>proměření TEL páru vodičů, zkušební protokol</t>
  </si>
  <si>
    <t>325131324</t>
  </si>
  <si>
    <t>1011473</t>
  </si>
  <si>
    <t>Kabel telef. SYKFY 10x2x0.5</t>
  </si>
  <si>
    <t>-133670426</t>
  </si>
  <si>
    <t>Pol9</t>
  </si>
  <si>
    <t>rozpárování, zapojení kabelu - do 10x2</t>
  </si>
  <si>
    <t>-684645923</t>
  </si>
  <si>
    <t>1173149</t>
  </si>
  <si>
    <t>Trubka PVC LPE-2 2323</t>
  </si>
  <si>
    <t>-1848520894</t>
  </si>
  <si>
    <t>Pol10</t>
  </si>
  <si>
    <t>instalace trubky ohebnéP23 do zdi, cihla</t>
  </si>
  <si>
    <t>1533436556</t>
  </si>
  <si>
    <t>1203250</t>
  </si>
  <si>
    <t>Trubka PVC LPE-2 2329</t>
  </si>
  <si>
    <t>1983740134</t>
  </si>
  <si>
    <t>Pol11</t>
  </si>
  <si>
    <t>instalace trubky ohebnéP29 do zdi, cihla</t>
  </si>
  <si>
    <t>-103493241</t>
  </si>
  <si>
    <t>1749738</t>
  </si>
  <si>
    <t>Žlab plechový, děrovaný s integrovanou spojkou 125/50</t>
  </si>
  <si>
    <t>1399612684</t>
  </si>
  <si>
    <t>1007140</t>
  </si>
  <si>
    <t>Víko plechového žlabu 125</t>
  </si>
  <si>
    <t>1171472097</t>
  </si>
  <si>
    <t>1749866</t>
  </si>
  <si>
    <t>Pružný uzávěr víka</t>
  </si>
  <si>
    <t>-115647050</t>
  </si>
  <si>
    <t>1750179</t>
  </si>
  <si>
    <t>spojovací materiál M6 ( vrat. šroub, matice )</t>
  </si>
  <si>
    <t>2057036979</t>
  </si>
  <si>
    <t>1750008</t>
  </si>
  <si>
    <t>Spojka plechová S50</t>
  </si>
  <si>
    <t>-1697095897</t>
  </si>
  <si>
    <t>1244176</t>
  </si>
  <si>
    <t>Tyč závitová M8 1m</t>
  </si>
  <si>
    <t>1015029547</t>
  </si>
  <si>
    <t>1259918</t>
  </si>
  <si>
    <t>Kovová natloukací hmoždinka s vnitřním závitem M8, délka 30 mm EA</t>
  </si>
  <si>
    <t>-114364081</t>
  </si>
  <si>
    <t>1115230</t>
  </si>
  <si>
    <t xml:space="preserve"> obdélníková příčka žlabu 50</t>
  </si>
  <si>
    <t>-1371640456</t>
  </si>
  <si>
    <t>1231494</t>
  </si>
  <si>
    <t>Úhelník pro závěs plech. žlabu ZA 250</t>
  </si>
  <si>
    <t>1113987740</t>
  </si>
  <si>
    <t>Pol12</t>
  </si>
  <si>
    <t>montáž závěsu pro žlab</t>
  </si>
  <si>
    <t>-2056604577</t>
  </si>
  <si>
    <t>3020834</t>
  </si>
  <si>
    <t>Krabice přístrojová rozvodná KPR 68 ( pro přístroje s větší hloubkou )</t>
  </si>
  <si>
    <t>-337894077</t>
  </si>
  <si>
    <t>1255664</t>
  </si>
  <si>
    <t>Krabice instal. s víčkem-KOM97</t>
  </si>
  <si>
    <t>678392388</t>
  </si>
  <si>
    <t>Pol13</t>
  </si>
  <si>
    <t>Protipožární ucpávka s odolností do EI 60otvor 150x130 tloušťka zdi do 300 mm</t>
  </si>
  <si>
    <t>-1070197698</t>
  </si>
  <si>
    <t>Pol14</t>
  </si>
  <si>
    <t>průraz D40 - 300mm, cihla</t>
  </si>
  <si>
    <t>-581180478</t>
  </si>
  <si>
    <t>Pol15</t>
  </si>
  <si>
    <t>průraz 100x80 - 300mm, cihla</t>
  </si>
  <si>
    <t>-1294027263</t>
  </si>
  <si>
    <t>Pol16</t>
  </si>
  <si>
    <t>podružný materiál</t>
  </si>
  <si>
    <t>kč</t>
  </si>
  <si>
    <t>-990951207</t>
  </si>
  <si>
    <t>Pol17</t>
  </si>
  <si>
    <t>materiálová rezerva</t>
  </si>
  <si>
    <t>-1737772046</t>
  </si>
  <si>
    <t>Pol18</t>
  </si>
  <si>
    <t>Kompletace (hod)</t>
  </si>
  <si>
    <t>hr</t>
  </si>
  <si>
    <t>2056143390</t>
  </si>
  <si>
    <t>Pol19</t>
  </si>
  <si>
    <t>Stavební přípomoci (hod)</t>
  </si>
  <si>
    <t>-544752585</t>
  </si>
  <si>
    <t>Pol20</t>
  </si>
  <si>
    <t>Spolupráce s ostatními profesemi stavby (hod)</t>
  </si>
  <si>
    <t>159418649</t>
  </si>
  <si>
    <t>Pol21</t>
  </si>
  <si>
    <t>Ekologická likvidace odpadu (t)</t>
  </si>
  <si>
    <t>-1205022877</t>
  </si>
  <si>
    <t>Pol22</t>
  </si>
  <si>
    <t>Zaškolení uživetele (hod)</t>
  </si>
  <si>
    <t>598959164</t>
  </si>
  <si>
    <t>Pol23</t>
  </si>
  <si>
    <t>vedlejší náklady - cestovné + dopravné</t>
  </si>
  <si>
    <t>-572927432</t>
  </si>
  <si>
    <t>Pol24</t>
  </si>
  <si>
    <t>inženýrská činnost, projekt skutečného provedení</t>
  </si>
  <si>
    <t>584626116</t>
  </si>
  <si>
    <t xml:space="preserve">STA_cp24_1PP - STA_cp24_1PP  CÚ 2018/1</t>
  </si>
  <si>
    <t>Pol25</t>
  </si>
  <si>
    <t>F - konektor</t>
  </si>
  <si>
    <t>-1838391622</t>
  </si>
  <si>
    <t>Pol26</t>
  </si>
  <si>
    <t>Měření na zásuvce STA</t>
  </si>
  <si>
    <t>-351605301</t>
  </si>
  <si>
    <t>1153084</t>
  </si>
  <si>
    <t>Přístroj zásuvky televizní, rozhlasové a satelitní, koncový, 5011-A3303</t>
  </si>
  <si>
    <t>-267906386</t>
  </si>
  <si>
    <t>3005886</t>
  </si>
  <si>
    <t>Kryt zásuvky televizní, rozhlasové a satelitní ABB Tango, bílá 5011A-A00300 B</t>
  </si>
  <si>
    <t>-1585410974</t>
  </si>
  <si>
    <t xml:space="preserve">Rámeček  - bílý jednoduchý</t>
  </si>
  <si>
    <t>1899830008</t>
  </si>
  <si>
    <t>7400006</t>
  </si>
  <si>
    <t>Koaxiální kabel s pěnovým dielektrikem, vnější průměr 6,5 mm, vnitřní kabelové rozvody 75 ? CB 100F</t>
  </si>
  <si>
    <t>1550914347</t>
  </si>
  <si>
    <t>-198218934</t>
  </si>
  <si>
    <t>Pol27</t>
  </si>
  <si>
    <t>1083068835</t>
  </si>
  <si>
    <t>1418538529</t>
  </si>
  <si>
    <t>Pol28</t>
  </si>
  <si>
    <t>950859237</t>
  </si>
  <si>
    <t>-41609868</t>
  </si>
  <si>
    <t>1093384</t>
  </si>
  <si>
    <t>Pásek stahovací 4,8 x200mm</t>
  </si>
  <si>
    <t>1022596392</t>
  </si>
  <si>
    <t>Pol29</t>
  </si>
  <si>
    <t>1876735894</t>
  </si>
  <si>
    <t>Pol30</t>
  </si>
  <si>
    <t>-1428233802</t>
  </si>
  <si>
    <t>Pol31</t>
  </si>
  <si>
    <t>-1481179724</t>
  </si>
  <si>
    <t>Pol32</t>
  </si>
  <si>
    <t>-660373962</t>
  </si>
  <si>
    <t>Pol33</t>
  </si>
  <si>
    <t>Kompletace (hod.)</t>
  </si>
  <si>
    <t>-1865781698</t>
  </si>
  <si>
    <t>Pol34</t>
  </si>
  <si>
    <t>986354639</t>
  </si>
  <si>
    <t>Pol35</t>
  </si>
  <si>
    <t>-1286811834</t>
  </si>
  <si>
    <t>Pol36</t>
  </si>
  <si>
    <t>-375158144</t>
  </si>
  <si>
    <t>Pol37</t>
  </si>
  <si>
    <t>-1796331115</t>
  </si>
  <si>
    <t>Pol38</t>
  </si>
  <si>
    <t>-1136121713</t>
  </si>
  <si>
    <t>Pol39</t>
  </si>
  <si>
    <t>-1914171794</t>
  </si>
  <si>
    <t>VZD_cp24_1PP - kalkulace VZD-č.p.24_1PP CÚ 2018/1</t>
  </si>
  <si>
    <t>D1 - Zař.č.1 - Sklad, technické zázemí - 1PP</t>
  </si>
  <si>
    <t>D2 - Zař.č.2 - Sociální zařízení - 1PP</t>
  </si>
  <si>
    <t>D3 - Zař.č.3 - Kuchyně - 1PP</t>
  </si>
  <si>
    <t>D4 - Doplňkový materiál</t>
  </si>
  <si>
    <t>OST - Ostatní</t>
  </si>
  <si>
    <t>D1</t>
  </si>
  <si>
    <t>Zař.č.1 - Sklad, technické zázemí - 1PP</t>
  </si>
  <si>
    <t>Malý radiální ventilátor s klapkou a doběhem, Vo=50m3/h; Pi=0,048kW; 230V/50Hz; 60Pa</t>
  </si>
  <si>
    <t>33772979</t>
  </si>
  <si>
    <t>Malý radiální ventilátor s klapkou a doběhem, Vo=100m3/h; Pi=0,051kW; 230V/50Hz; 65Pa</t>
  </si>
  <si>
    <t>1391273869</t>
  </si>
  <si>
    <t>Protidešťová žaluzie 160W</t>
  </si>
  <si>
    <t>-232588660</t>
  </si>
  <si>
    <t xml:space="preserve">Potrubí spiro Pz 100/ 0  % tvarovek</t>
  </si>
  <si>
    <t>304591009</t>
  </si>
  <si>
    <t>D2</t>
  </si>
  <si>
    <t>Zař.č.2 - Sociální zařízení - 1PP</t>
  </si>
  <si>
    <t>-1581413146</t>
  </si>
  <si>
    <t>-2108324493</t>
  </si>
  <si>
    <t>210</t>
  </si>
  <si>
    <t xml:space="preserve">Potrubí spiro Pz 150/ 40  % tvarovek</t>
  </si>
  <si>
    <t>2093755608</t>
  </si>
  <si>
    <t>D3</t>
  </si>
  <si>
    <t>Zař.č.3 - Kuchyně - 1PP</t>
  </si>
  <si>
    <t>Zpětná klapka pr.125</t>
  </si>
  <si>
    <t>809389818</t>
  </si>
  <si>
    <t>Zaslepení pr.125</t>
  </si>
  <si>
    <t>37425882</t>
  </si>
  <si>
    <t>498994465</t>
  </si>
  <si>
    <t>310</t>
  </si>
  <si>
    <t xml:space="preserve">Potrubí spiro Pz 125/ 0  % tvarovek</t>
  </si>
  <si>
    <t>-1166097996</t>
  </si>
  <si>
    <t>D4</t>
  </si>
  <si>
    <t>Doplňkový materiál</t>
  </si>
  <si>
    <t>Pol1</t>
  </si>
  <si>
    <t>tmel</t>
  </si>
  <si>
    <t>bal.</t>
  </si>
  <si>
    <t>-1128395792</t>
  </si>
  <si>
    <t>Pol2</t>
  </si>
  <si>
    <t>samolepící páska</t>
  </si>
  <si>
    <t>1987889678</t>
  </si>
  <si>
    <t>Pol3</t>
  </si>
  <si>
    <t>závěs s objímkou</t>
  </si>
  <si>
    <t>-2002838732</t>
  </si>
  <si>
    <t>Pol4</t>
  </si>
  <si>
    <t>spojka vnitřní</t>
  </si>
  <si>
    <t>585764635</t>
  </si>
  <si>
    <t>Pol5</t>
  </si>
  <si>
    <t>Páska</t>
  </si>
  <si>
    <t>-202416049</t>
  </si>
  <si>
    <t>OST</t>
  </si>
  <si>
    <t>mimostaveništní doprava</t>
  </si>
  <si>
    <t>-1154648226</t>
  </si>
  <si>
    <t>001002</t>
  </si>
  <si>
    <t>přesun hmot</t>
  </si>
  <si>
    <t>1521488999</t>
  </si>
  <si>
    <t>komplexní zkoušky</t>
  </si>
  <si>
    <t>-682064516</t>
  </si>
  <si>
    <t>dokumentace skutečného provedení</t>
  </si>
  <si>
    <t>-1200718186</t>
  </si>
  <si>
    <t>001005</t>
  </si>
  <si>
    <t>zařízení staveniště</t>
  </si>
  <si>
    <t>1457534684</t>
  </si>
  <si>
    <t xml:space="preserve">TEMDŮL SO 01-SUTERÉN - TEM DŮL SO 01-  KUCHYŇ (SUTERÉN)   CÚ 2018/1</t>
  </si>
  <si>
    <t>1908366933</t>
  </si>
  <si>
    <t xml:space="preserve">Kuchyň  -18% z ceny suterénu bez kuch. linky</t>
  </si>
  <si>
    <t>731690993</t>
  </si>
  <si>
    <t>so01_1NP - SO 01- 1. NADZEMNÍ PODLAŽÍ</t>
  </si>
  <si>
    <t xml:space="preserve">TEMNYDUL SO01-I.NP - SO 01- 1. NADZEMNÍ PODLAŽÍ  CÚ 2018/1</t>
  </si>
  <si>
    <t xml:space="preserve">      761 - Konstrukce prosvětlovací</t>
  </si>
  <si>
    <t xml:space="preserve">      762 - Konstrukce tesařské- krov+ půdorysy</t>
  </si>
  <si>
    <t xml:space="preserve">      763 - Konstrukce suché výstavby- půdor+řezy</t>
  </si>
  <si>
    <t xml:space="preserve">    764 - Konstrukce klempířské+5% prořez-tabulka výrobků</t>
  </si>
  <si>
    <t xml:space="preserve">    767 - Konstrukce zámečnické</t>
  </si>
  <si>
    <t xml:space="preserve">    771 - Podlahy z dlaždic  - půd.1 np</t>
  </si>
  <si>
    <t xml:space="preserve">    776 - Podlahy povlakové- půd. 1 np</t>
  </si>
  <si>
    <t>292840995</t>
  </si>
  <si>
    <t>413941125</t>
  </si>
  <si>
    <t>Osazování ocelových válcovaných nosníků ve stropech I nebo IE nebo U nebo UE nebo L č. 24 a výše nebo výšky přes 220 mm</t>
  </si>
  <si>
    <t>2090269745</t>
  </si>
  <si>
    <t>5,6*0,0603</t>
  </si>
  <si>
    <t>130109640</t>
  </si>
  <si>
    <t>Ocel profilová v jakosti 11 375 ocel profilová H ocel profilová HE-A h=240 mm</t>
  </si>
  <si>
    <t>478527479</t>
  </si>
  <si>
    <t>0,338*1,08</t>
  </si>
  <si>
    <t>726032706</t>
  </si>
  <si>
    <t xml:space="preserve">"západ"    2,4*4,2</t>
  </si>
  <si>
    <t>59155100</t>
  </si>
  <si>
    <t xml:space="preserve">Desky fasádní obkladové desky fasádní deska  fasádní  probarvená a povrchově barvená 1192 x 2500 mm    tl. 8 mm</t>
  </si>
  <si>
    <t>872478667</t>
  </si>
  <si>
    <t>19,92*1,25</t>
  </si>
  <si>
    <t>-1615454082</t>
  </si>
  <si>
    <t xml:space="preserve">"101"  1,6*0,055</t>
  </si>
  <si>
    <t xml:space="preserve">"102"   9,5*0,06</t>
  </si>
  <si>
    <t xml:space="preserve">"103"  ( 5,9*10,7+4,2*6,5-1,1*3,7)*0,06</t>
  </si>
  <si>
    <t xml:space="preserve">"104"   (1,6*4,5+3,0*1,8)*0,06</t>
  </si>
  <si>
    <t xml:space="preserve">"105"   5,95*0,06</t>
  </si>
  <si>
    <t>2012939124</t>
  </si>
  <si>
    <t>1,75*4,0*0,1</t>
  </si>
  <si>
    <t>-511974845</t>
  </si>
  <si>
    <t xml:space="preserve">"101+105"  0,088+0,357</t>
  </si>
  <si>
    <t>-993629344</t>
  </si>
  <si>
    <t>(1,75*2+4,0)*0,1</t>
  </si>
  <si>
    <t>295928692</t>
  </si>
  <si>
    <t>0,75</t>
  </si>
  <si>
    <t>1495733830</t>
  </si>
  <si>
    <t xml:space="preserve">"101"   1,6*0,004</t>
  </si>
  <si>
    <t xml:space="preserve">"105"   5,95*0,004</t>
  </si>
  <si>
    <t>-1355491617</t>
  </si>
  <si>
    <t>5533121500</t>
  </si>
  <si>
    <t xml:space="preserve">p08   zárubeň ocelová protipožární s drážkou pro těsnění H 125 DV 800/300 L/protipožární s </t>
  </si>
  <si>
    <t>501375291</t>
  </si>
  <si>
    <t>-256975656</t>
  </si>
  <si>
    <t>941111121</t>
  </si>
  <si>
    <t>Montáž lešení řadového trubkového lehkého pracovního s podlahami s provozním zatížením tř. 3 do 200 kg/m2 šířky tř. W09 přes 0,9 do 1,2 m, výšky do 10 m</t>
  </si>
  <si>
    <t>-1587824342</t>
  </si>
  <si>
    <t>(12,6+1,2*2+11,3)*2*4,5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</si>
  <si>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</si>
  <si>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</si>
  <si>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1254554302</t>
  </si>
  <si>
    <t>236,7*30</t>
  </si>
  <si>
    <t>941111821</t>
  </si>
  <si>
    <t>Demontáž lešení řadového trubkového lehkého pracovního s podlahami s provozním zatížením tř. 3 do 200 kg/m2 šířky tř. W09 přes 0,9 do 1,2 m, výšky do 10 m</t>
  </si>
  <si>
    <t>-1670414001</t>
  </si>
  <si>
    <t>236,7</t>
  </si>
  <si>
    <t>944111111</t>
  </si>
  <si>
    <t>Montáž ochranného zábradlí trubkového na vnějších volných stranách objektů odkloněného od svislice do 15 st.</t>
  </si>
  <si>
    <t>-971206361</t>
  </si>
  <si>
    <t>236,7/4,5</t>
  </si>
  <si>
    <t>944111211</t>
  </si>
  <si>
    <t>Montáž ochranného zábradlí trubkového Příplatek za první a každý další den použití zábradlí k ceně -1111</t>
  </si>
  <si>
    <t>921584816</t>
  </si>
  <si>
    <t>52,6*30</t>
  </si>
  <si>
    <t>944111811</t>
  </si>
  <si>
    <t>Demontáž ochranného zábradlí trubkového na vnějších volných stranách objektů odkloněného od svislice do 15 st.</t>
  </si>
  <si>
    <t>526125910</t>
  </si>
  <si>
    <t>52,6</t>
  </si>
  <si>
    <t>944511111</t>
  </si>
  <si>
    <t>Montáž ochranné sítě zavěšené na konstrukci lešení z textilie z umělých vláken</t>
  </si>
  <si>
    <t>-52737892</t>
  </si>
  <si>
    <t>237,0</t>
  </si>
  <si>
    <t>944511211</t>
  </si>
  <si>
    <t>Montáž ochranné sítě Příplatek za první a každý další den použití sítě k ceně -1111</t>
  </si>
  <si>
    <t>1890934101</t>
  </si>
  <si>
    <t>237,0*30</t>
  </si>
  <si>
    <t>944611811</t>
  </si>
  <si>
    <t>Demontáž ochranné plachty zavěšené na konstrukci lešení z textilie z umělých vláken</t>
  </si>
  <si>
    <t>-1342847782</t>
  </si>
  <si>
    <t>53646218</t>
  </si>
  <si>
    <t>podhledy</t>
  </si>
  <si>
    <t>105,0</t>
  </si>
  <si>
    <t>95211</t>
  </si>
  <si>
    <t xml:space="preserve">02/d    D+M dřevěné madlo venk. schodů, kotveno do zdi, prům. 50 mm</t>
  </si>
  <si>
    <t>-170729072</t>
  </si>
  <si>
    <t>1,9</t>
  </si>
  <si>
    <t>-9808246</t>
  </si>
  <si>
    <t>10,18*11,3+2,5*7,6</t>
  </si>
  <si>
    <t>794324177</t>
  </si>
  <si>
    <t>4493211300</t>
  </si>
  <si>
    <t xml:space="preserve">Přístroje hasicí ruční práškové 04/D   přístroj hasicí ruční práškový se schopností   21 A</t>
  </si>
  <si>
    <t>1165219897</t>
  </si>
  <si>
    <t>1000627</t>
  </si>
  <si>
    <t xml:space="preserve">Sdělovací a zabezpečovací technika Zabezpeč. technika AUTONOMNI HLASIC  KOURE</t>
  </si>
  <si>
    <t>KS</t>
  </si>
  <si>
    <t>1762436001</t>
  </si>
  <si>
    <t>9810111120</t>
  </si>
  <si>
    <t>Demolice budov dřevěných ostatních oboustranně obitých nebo omítnutých postupným rozebíráním- obvod. konstr.</t>
  </si>
  <si>
    <t>-471725191</t>
  </si>
  <si>
    <t xml:space="preserve">"1np"   (12,68*11,3-5,6*2,5)*2,8</t>
  </si>
  <si>
    <t>1509682047</t>
  </si>
  <si>
    <t>1520310662</t>
  </si>
  <si>
    <t>80,363*17</t>
  </si>
  <si>
    <t>997013811</t>
  </si>
  <si>
    <t>Poplatek za uložení stavebního odpadu na skládce (skládkovné) dřevěného</t>
  </si>
  <si>
    <t>-2086615094</t>
  </si>
  <si>
    <t>67,5</t>
  </si>
  <si>
    <t>997013814</t>
  </si>
  <si>
    <t>Poplatek za uložení stavebního odpadu na skládce (skládkovné) z izolačních materiálů</t>
  </si>
  <si>
    <t>1178308851</t>
  </si>
  <si>
    <t>0,5250</t>
  </si>
  <si>
    <t>997013821</t>
  </si>
  <si>
    <t>Poplatek za uložení stavebního odpadu na skládce (skládkovné) s azbestem</t>
  </si>
  <si>
    <t>1282816207</t>
  </si>
  <si>
    <t>10,11</t>
  </si>
  <si>
    <t>1816895282</t>
  </si>
  <si>
    <t>80,363-67,5-0,525-10,11</t>
  </si>
  <si>
    <t>-1132069750</t>
  </si>
  <si>
    <t>19,063</t>
  </si>
  <si>
    <t>-1702075043</t>
  </si>
  <si>
    <t xml:space="preserve">"terasa"  1,65*4,0</t>
  </si>
  <si>
    <t xml:space="preserve">"vněj. podesta"   1,6</t>
  </si>
  <si>
    <t>-1255698094</t>
  </si>
  <si>
    <t>8,2*0,0003</t>
  </si>
  <si>
    <t>711141559</t>
  </si>
  <si>
    <t>Provedení izolace proti zemní vlhkosti pásy přitavením NAIP na ploše vodorovné V</t>
  </si>
  <si>
    <t>1982680344</t>
  </si>
  <si>
    <t>8,2*2</t>
  </si>
  <si>
    <t>-1728851521</t>
  </si>
  <si>
    <t>16,4*1,15</t>
  </si>
  <si>
    <t>-1189942076</t>
  </si>
  <si>
    <t>-175626619</t>
  </si>
  <si>
    <t xml:space="preserve">"104"  8,5*2</t>
  </si>
  <si>
    <t xml:space="preserve">"102"  9,53*2</t>
  </si>
  <si>
    <t xml:space="preserve">"103"  78,65</t>
  </si>
  <si>
    <t xml:space="preserve">"101"   1,6</t>
  </si>
  <si>
    <t xml:space="preserve">"105"  5,95</t>
  </si>
  <si>
    <t>283722850</t>
  </si>
  <si>
    <t>Desky z lehčených plastů desky z pěnového polystyrénu - samozhášivého typ EPS 70S stabil, objemová hmotnost 15 - 20 kg/m3 tepelně izolační desky pro izolace ploché střechy nebo podlahy rozměr 1000 x 500 mm, lambda=0,039 [W / m K] 80 mm</t>
  </si>
  <si>
    <t>-639796642</t>
  </si>
  <si>
    <t xml:space="preserve">"103"    78,65</t>
  </si>
  <si>
    <t xml:space="preserve">"101"    1,6</t>
  </si>
  <si>
    <t xml:space="preserve">"105"     5,95</t>
  </si>
  <si>
    <t>86,2*1,02</t>
  </si>
  <si>
    <t>261529069</t>
  </si>
  <si>
    <t xml:space="preserve">"102+104"  (9,55+8,5)*1,02</t>
  </si>
  <si>
    <t>283562100</t>
  </si>
  <si>
    <t>Desky z lehčených plastů izolační desky pro podlahové vytápění typ R982, s montážními výstupky (123X78) OKJ I tl 6 cm T 75 H 60</t>
  </si>
  <si>
    <t>-1261440653</t>
  </si>
  <si>
    <t xml:space="preserve">"102+104"    (9,55+8,5)*1,02</t>
  </si>
  <si>
    <t>-1039803800</t>
  </si>
  <si>
    <t xml:space="preserve">"102"  9,55</t>
  </si>
  <si>
    <t xml:space="preserve">"104"    8,5</t>
  </si>
  <si>
    <t xml:space="preserve">"105"   5,95</t>
  </si>
  <si>
    <t>Fólie z polyetylénu a jednoduché výrobky z nich separační fólie</t>
  </si>
  <si>
    <t>-1352427620</t>
  </si>
  <si>
    <t>104,25*1,1</t>
  </si>
  <si>
    <t>713131111</t>
  </si>
  <si>
    <t>Montáž tepelné izolace stěn rohožemi, pásy, deskami, dílci, bloky (izolační materiál ve specifikaci) přibitím na dřevěnou konstrukci</t>
  </si>
  <si>
    <t>1872660764</t>
  </si>
  <si>
    <t xml:space="preserve">"TI  140   S10"  </t>
  </si>
  <si>
    <t>" - 1. np - obvod"</t>
  </si>
  <si>
    <t xml:space="preserve">"jih"  (7,6-0,125*2)*(4,31-0,529)+(1,2*2+3,6)*2,8</t>
  </si>
  <si>
    <t>"otvory" -(1,14*1,44*2+2,55*2,4)</t>
  </si>
  <si>
    <t>"východ" (10,18-0,125*2+0,15)*3,4</t>
  </si>
  <si>
    <t xml:space="preserve">"otvory"   -(1,34*1,44+0,94*1,44)</t>
  </si>
  <si>
    <t xml:space="preserve">"sever"  (3,7-0,125)*3,6+1,8*3,0+1,4*2,3+2,4*0,95</t>
  </si>
  <si>
    <t xml:space="preserve">"otvor"    -1,34*1,44</t>
  </si>
  <si>
    <t xml:space="preserve">"západ"   (10,0-0,125)*3,7</t>
  </si>
  <si>
    <t xml:space="preserve">"vitřní stěny  S 11 -104"   (4,2+4,5*2)*2,7-(2,4*1,97)</t>
  </si>
  <si>
    <t xml:space="preserve">"102"   (4,25*2+2,5)*2,7-(1,7*1,97)</t>
  </si>
  <si>
    <t xml:space="preserve">"podhledy- vstup"  2,4*0,8</t>
  </si>
  <si>
    <t>631667570</t>
  </si>
  <si>
    <t>pás tepelný minerální tl.140 mm λ=0,039</t>
  </si>
  <si>
    <t>763895556</t>
  </si>
  <si>
    <t>183,737*1,02</t>
  </si>
  <si>
    <t>713111127</t>
  </si>
  <si>
    <t>Montáž tepelné izolace stropů rohožemi, pásy, dílci, deskami, bloky (izolační materiál ve specifikaci) rovných spodem lepením celoplošně</t>
  </si>
  <si>
    <t>-1024735437</t>
  </si>
  <si>
    <t>"minerál -60mm"</t>
  </si>
  <si>
    <t xml:space="preserve">"jih"   7,6*1,2*2</t>
  </si>
  <si>
    <t xml:space="preserve">"vstup"    1,96*0,55</t>
  </si>
  <si>
    <t xml:space="preserve">"terasa"    1,2*3,35*2</t>
  </si>
  <si>
    <t>7131311110</t>
  </si>
  <si>
    <t>1438471607</t>
  </si>
  <si>
    <t xml:space="preserve">"TI  60 mm"</t>
  </si>
  <si>
    <t>" - 1. np"</t>
  </si>
  <si>
    <t xml:space="preserve">"jih"  (7,6+0,4)*(4,31-0,529)+(1,2*2+3,31)*2,8</t>
  </si>
  <si>
    <t>"východ" (10,18+0,125)*3,4</t>
  </si>
  <si>
    <t xml:space="preserve">"sever"   3,7*3,6+1,8*3,0+(1,26+0,51+0,35)*2,3+2,4*0,95</t>
  </si>
  <si>
    <t xml:space="preserve">"západ"   9,9*3,7</t>
  </si>
  <si>
    <t>631551020</t>
  </si>
  <si>
    <t>deska izolační fasádní 600x1000x60 mm minerální λ=0,035</t>
  </si>
  <si>
    <t>-141653474</t>
  </si>
  <si>
    <t>(27,358+129,163)*1,02</t>
  </si>
  <si>
    <t>71352114</t>
  </si>
  <si>
    <t>Montáž tepelné izolace protipožárním obkladem deskami (desky ve specifikaci) příček do výše 3000 mm jednostranná jednovrstvá</t>
  </si>
  <si>
    <t>881205364</t>
  </si>
  <si>
    <t xml:space="preserve">"S10+S10*"   </t>
  </si>
  <si>
    <t>(8,3+0,7+0,9+10,6+1,2+9,7+6,3+4,4)*2,9</t>
  </si>
  <si>
    <t>-(1,4*1,5+1,0*1,5+1,4*1,5+1,2*1,5*2+2,6*2,4+0,9*1,97)</t>
  </si>
  <si>
    <t>5915210</t>
  </si>
  <si>
    <t>vláknocementová deska 1200x2500x15 mm fasádní</t>
  </si>
  <si>
    <t>2022323488</t>
  </si>
  <si>
    <t>104,77*1,1</t>
  </si>
  <si>
    <t>763111741</t>
  </si>
  <si>
    <t>Příčka ze sádrokartonových desek ostatní konstrukce a práce na příčkách ze sádrokartonových desek montáž parotěsné zábrany</t>
  </si>
  <si>
    <t>1639130709</t>
  </si>
  <si>
    <t>283292100</t>
  </si>
  <si>
    <t>Fólie z plastů ostatních a speciálně upravené podstřešní a parotěsné folie parotěsná a větrotěsná zábrana rozměr - role 1,5 x 50 m</t>
  </si>
  <si>
    <t>-1714324788</t>
  </si>
  <si>
    <t>105,0*1,1</t>
  </si>
  <si>
    <t>75333461</t>
  </si>
  <si>
    <t>761</t>
  </si>
  <si>
    <t>Konstrukce prosvětlovací</t>
  </si>
  <si>
    <t>761111112</t>
  </si>
  <si>
    <t>Stěny a příčky ze skleněných tvárnic zděné rozměr 190 x 190 x 80 mm bezbarvé lesklé dezén rovný</t>
  </si>
  <si>
    <t>1090858432</t>
  </si>
  <si>
    <t>4,227</t>
  </si>
  <si>
    <t>998761201</t>
  </si>
  <si>
    <t>Přesun hmot pro konstrukce sklobetonové stanovený procentní sazbou z ceny vodorovná dopravní vzdálenost do 50 m v objektech výšky do 6 m</t>
  </si>
  <si>
    <t>-1152185953</t>
  </si>
  <si>
    <t>762</t>
  </si>
  <si>
    <t>Konstrukce tesařské- krov+ půdorysy</t>
  </si>
  <si>
    <t>762083111</t>
  </si>
  <si>
    <t>Práce společné pro tesařské konstrukce impregnace řeziva máčením proti dřevokaznému hmyzu a houbám, třída ohrožení 1 a 2 (dřevo v interiéru)</t>
  </si>
  <si>
    <t>435388422</t>
  </si>
  <si>
    <t>(4,645+1,655)/1,1</t>
  </si>
  <si>
    <t>(1,313+3,588)/1,08</t>
  </si>
  <si>
    <t>762112210</t>
  </si>
  <si>
    <t>Montáž konstrukce stěn a příček na hladko (bez zářezů) z hraněného a polohraněného řeziva, s použitím ocelových spojek (spojky ve specifikaci), průřezové plochy do 120 cm2</t>
  </si>
  <si>
    <t>-1725041417</t>
  </si>
  <si>
    <t>"nosná kce 1 np- 60/140- svisle"</t>
  </si>
  <si>
    <t>145*2,8+5,0*2,0</t>
  </si>
  <si>
    <t>"okna" (1,4+1,0+1,4+1,2*2)*2</t>
  </si>
  <si>
    <t xml:space="preserve">"dveře"   1,0*2+2,6</t>
  </si>
  <si>
    <t>"spodní rám 70/140"</t>
  </si>
  <si>
    <t>10,0+0,9+11,0+10,0+11,0+1,2+2,5+4,4+4,5+4,2</t>
  </si>
  <si>
    <t>762112230</t>
  </si>
  <si>
    <t>Montáž konstrukce stěn a příček na hladko (bez zářezů) z hraněného a polohraněného řeziva, s použitím ocelových spojek (spojky ve specifikaci), průřezové plochy přes 224 do 288 cm2</t>
  </si>
  <si>
    <t>736791984</t>
  </si>
  <si>
    <t>"horní rám 140/180"</t>
  </si>
  <si>
    <t>605120010</t>
  </si>
  <si>
    <t>Řezivo jehličnaté hraněné, neopracované (hranolky, hranoly) jehličnaté - hranoly do 120 cm2 hranoly jakost I</t>
  </si>
  <si>
    <t>-1117279390</t>
  </si>
  <si>
    <t xml:space="preserve">"60/140"   433,0*0,06*0,14*1,1</t>
  </si>
  <si>
    <t xml:space="preserve">"70/140"    59,7*0,07*0,14*1,1</t>
  </si>
  <si>
    <t>605120110</t>
  </si>
  <si>
    <t>Řezivo jehličnaté hraněné, neopracované (hranolky, hranoly) jehličnaté - hranoly nad 120 cm2 hranoly jakost I</t>
  </si>
  <si>
    <t>935616707</t>
  </si>
  <si>
    <t xml:space="preserve">"140/180"    59,7*0,14*0,18*1,1</t>
  </si>
  <si>
    <t>762195000</t>
  </si>
  <si>
    <t>Spojovací prostředky stěn a příček hřebíky, svory, fixační prkna</t>
  </si>
  <si>
    <t>1597323868</t>
  </si>
  <si>
    <t>762810033</t>
  </si>
  <si>
    <t>Záklop stropů z dřevoštěpkových desek OSB šroubovaných na rošt na sraz, tloušťky desky 15 mm</t>
  </si>
  <si>
    <t>CS ÚRS 2018 01</t>
  </si>
  <si>
    <t>384880678</t>
  </si>
  <si>
    <t>(10,39-0,125*2)*(11,3-0,125*2)</t>
  </si>
  <si>
    <t>-(0,21*5,5+3,9*2,9)</t>
  </si>
  <si>
    <t>762822120</t>
  </si>
  <si>
    <t>Montáž stropních trámů z hraněného a polohraněného řeziva s trámovými výměnami, průřezové plochy přes 144 do 288 cm2</t>
  </si>
  <si>
    <t>1067454038</t>
  </si>
  <si>
    <t xml:space="preserve">"8/20"    4,025*17</t>
  </si>
  <si>
    <t xml:space="preserve">"10/24"   5,767*24</t>
  </si>
  <si>
    <t>762822130</t>
  </si>
  <si>
    <t>Montáž stropních trámů z hraněného a polohraněného řeziva s trámovými výměnami, průřezové plochy přes 288 do 450 cm2</t>
  </si>
  <si>
    <t>236118610</t>
  </si>
  <si>
    <t xml:space="preserve">"14/24"   3,6</t>
  </si>
  <si>
    <t>605121210</t>
  </si>
  <si>
    <t>Řezivo jehličnaté hraněné, neopracované (hranolky, hranoly) jehličnaté - hranoly délka 4 - 5 m hranoly jakost I-II</t>
  </si>
  <si>
    <t>845576307</t>
  </si>
  <si>
    <t xml:space="preserve">"8/20"  68,425*0,08*0,2*1,08</t>
  </si>
  <si>
    <t xml:space="preserve">"14/24"   3,6*0,14*0,24*1,08</t>
  </si>
  <si>
    <t>6051212100</t>
  </si>
  <si>
    <t>Řezivo jehličnaté hraněné, neopracované (hranolky, hranoly) jehličnaté - hranoly délka 4 - 5 m hranoly jakost I-II -4-6 m</t>
  </si>
  <si>
    <t>-282760535</t>
  </si>
  <si>
    <t xml:space="preserve">"10/24"   138,408*0,1*0,24*1,08</t>
  </si>
  <si>
    <t>762895000</t>
  </si>
  <si>
    <t>Spojovací prostředky záklopu stropů, stropnic, podbíjení hřebíky, svory</t>
  </si>
  <si>
    <t>910368569</t>
  </si>
  <si>
    <t>(1,313+3,588)/1,08+99,582*0,015</t>
  </si>
  <si>
    <t>998762201</t>
  </si>
  <si>
    <t>Přesun hmot pro konstrukce tesařské stanovený procentní sazbou z ceny vodorovná dopravní vzdálenost do 50 m v objektech výšky do 6 m</t>
  </si>
  <si>
    <t>1906414592</t>
  </si>
  <si>
    <t>1221,674</t>
  </si>
  <si>
    <t>Konstrukce suché výstavby- půdor+řezy</t>
  </si>
  <si>
    <t>763111742</t>
  </si>
  <si>
    <t>Příčka ze sádrokartonových desek ostatní konstrukce a práce na příčkách ze sádrokartonových desek montáž jedné vrstvy tepelné izolace</t>
  </si>
  <si>
    <t>-921437297</t>
  </si>
  <si>
    <t xml:space="preserve">"S 10  -SDK 15"</t>
  </si>
  <si>
    <t xml:space="preserve">"103"   (1,2+8,3+10,6)*2*2,8+(0,8+0,7)*2,8</t>
  </si>
  <si>
    <t xml:space="preserve">"výlevka"  (1,203+0,98)*2,0</t>
  </si>
  <si>
    <t>631509700</t>
  </si>
  <si>
    <t xml:space="preserve">plsť příčková  12/6 60 mm 10000x625 mm λ=0,037</t>
  </si>
  <si>
    <t>1108634140</t>
  </si>
  <si>
    <t>103,813*1,02</t>
  </si>
  <si>
    <t>763121415</t>
  </si>
  <si>
    <t>Stěna předsazená ze sádrokartonových desek s nosnou konstrukcí z ocelových profilů CW, UW jednoduše opláštěná deskou standardní A tl. 12,5 mm, bez TI, EI 15 stěna tl. 112,5 mm, profil 100</t>
  </si>
  <si>
    <t>-1223469258</t>
  </si>
  <si>
    <t xml:space="preserve">"103"   3,5*2,7-1,4*1,5+(0,3*2+0,5)*2,7+1,0*2,7</t>
  </si>
  <si>
    <t xml:space="preserve">"102"   (0,92+0,15)*2,7</t>
  </si>
  <si>
    <t>"schody" 4,24*(0,315+0,085)</t>
  </si>
  <si>
    <t>763121425</t>
  </si>
  <si>
    <t>Stěna předsazená ze sádrokartonových desek s nosnou konstrukcí z ocelových profilů CW, UW jednoduše opláštěná deskou protipožární DF tl. 12,5 mm, TI tl. 40 mm, EI 30 stěna tl. 112,5 mm, profil 100</t>
  </si>
  <si>
    <t>1852325853</t>
  </si>
  <si>
    <t xml:space="preserve">"104"  2,0*2,7</t>
  </si>
  <si>
    <t>763121433</t>
  </si>
  <si>
    <t>Stěna předsazená ze sádrokartonových desek s nosnou konstrukcí z ocelových profilů CW, UW jednoduše opláštěná deskou protipožární impregnovanou H2DF tl. 12,5 mm, TI tl. 40 mm, EI 30 stěna tl. 112,5 mm, profil 100</t>
  </si>
  <si>
    <t>1163421040</t>
  </si>
  <si>
    <t xml:space="preserve">"výlevka"  1,25*2,7</t>
  </si>
  <si>
    <t>763121621</t>
  </si>
  <si>
    <t>Stěna předsazená ze sádrokartonových desek montáž desek na nosnou konstrukci, tl. 12,5 mm</t>
  </si>
  <si>
    <t>-168270505</t>
  </si>
  <si>
    <t xml:space="preserve">"S 10*   SDK 12,5"   </t>
  </si>
  <si>
    <t>(1,1+1,9+1,35)*2,7-0,9*1,97</t>
  </si>
  <si>
    <t xml:space="preserve">"výlevka"   2,3*1,9*2-0,8*1,97*2</t>
  </si>
  <si>
    <t>763121622</t>
  </si>
  <si>
    <t>Stěna předsazená ze sádrokartonových desek montáž desek na nosnou konstrukci, tl. 15 mm</t>
  </si>
  <si>
    <t>1574891312</t>
  </si>
  <si>
    <t xml:space="preserve">"103"   (1,2+8,3+10,6)*2*2,7+(0,8+0,7)*2,7</t>
  </si>
  <si>
    <t>590300180</t>
  </si>
  <si>
    <t>deska sádrokartonová GKF tl.12,5 mm</t>
  </si>
  <si>
    <t>-1296166563</t>
  </si>
  <si>
    <t>9,972*1,1</t>
  </si>
  <si>
    <t>590300280</t>
  </si>
  <si>
    <t>deska sádrokartonová GKFI tl.12,5 mm</t>
  </si>
  <si>
    <t>1884287788</t>
  </si>
  <si>
    <t xml:space="preserve">"výlevka   "5,6*1,1</t>
  </si>
  <si>
    <t>590300200</t>
  </si>
  <si>
    <t>deska sádrokartonová GKF tl.15,0 mm</t>
  </si>
  <si>
    <t>2124549400</t>
  </si>
  <si>
    <t>95,277*1,1</t>
  </si>
  <si>
    <t>1069981477</t>
  </si>
  <si>
    <t>17,61+8,65+10,0+95,3+5,6</t>
  </si>
  <si>
    <t>763131432</t>
  </si>
  <si>
    <t>Podhled ze sádrokartonových desek dvouvrstvá zavěšená spodní konstrukce z ocelových profilů CD, UD jednoduše opláštěná deskou protipožární DF, tl. 15 mm, bez TI</t>
  </si>
  <si>
    <t>73668190</t>
  </si>
  <si>
    <t xml:space="preserve">"103"   78,65</t>
  </si>
  <si>
    <t xml:space="preserve">"104"  8,5</t>
  </si>
  <si>
    <t xml:space="preserve">"102"    9,55</t>
  </si>
  <si>
    <t>763131471</t>
  </si>
  <si>
    <t>Podhled ze sádrokartonových desek dvouvrstvá zavěšená spodní konstrukce z ocelových profilů CD, UD jednoduše opláštěná deskou impregnovanou protipožární H2DF, tl. 12,5 mm, bez TI</t>
  </si>
  <si>
    <t>-1909011554</t>
  </si>
  <si>
    <t xml:space="preserve">"105"    5,95</t>
  </si>
  <si>
    <t>763131714</t>
  </si>
  <si>
    <t>Podhled ze sádrokartonových desek ostatní práce a konstrukce na podhledech ze sádrokartonových desek základní penetrační nátěr</t>
  </si>
  <si>
    <t>1238887713</t>
  </si>
  <si>
    <t>96,7+7,55</t>
  </si>
  <si>
    <t>763164536</t>
  </si>
  <si>
    <t>Obklad ze sádrokartonových desek konstrukcí kovových včetně ochranných úhelníků ve tvaru L rozvinuté šíře přes 0,4 do 0,8 m, opláštěný deskou protipožární DF, tl. 15 mm</t>
  </si>
  <si>
    <t>-1418196578</t>
  </si>
  <si>
    <t>5,6</t>
  </si>
  <si>
    <t>763182313</t>
  </si>
  <si>
    <t>Výplně otvorů konstrukcí ze sádrokartonových desek ostění oken z desek hloubky do 0,2 m</t>
  </si>
  <si>
    <t>1441884215</t>
  </si>
  <si>
    <t>(1,2+1,5+1,2+1,5+1,0+1,5+1,4+1,5)*2+2,4+2,6*2</t>
  </si>
  <si>
    <t>(0,8+1,97*2)*2</t>
  </si>
  <si>
    <t>763182314</t>
  </si>
  <si>
    <t>Výplně otvorů konstrukcí ze sádrokartonových desek ostění oken z desek hloubky přes 0,2 do 0,5 m</t>
  </si>
  <si>
    <t>-1176336515</t>
  </si>
  <si>
    <t>(1,4+1,5)*2</t>
  </si>
  <si>
    <t>1,0+2,0*2</t>
  </si>
  <si>
    <t>766417211</t>
  </si>
  <si>
    <t>Montáž obložení stěn rošt podkladový</t>
  </si>
  <si>
    <t>-289229097</t>
  </si>
  <si>
    <t xml:space="preserve">"60/40  s10+s10*"  (95,26+10,0)*2,5</t>
  </si>
  <si>
    <t>605141140</t>
  </si>
  <si>
    <t xml:space="preserve">Řezivo jehličnaté drobné, neopracované (lišty a latě), (ČSN 49 1503, ČSN 49 2100) jehličnaté - latě střešní latě délka 4 - 5 m latě  impregnované</t>
  </si>
  <si>
    <t>1761593089</t>
  </si>
  <si>
    <t xml:space="preserve">" lať 60/40"   263,15*0,06*0,04*1,1</t>
  </si>
  <si>
    <t>763183112</t>
  </si>
  <si>
    <t xml:space="preserve">Výplně otvorů konstrukcí ze sádrokartonových desek  montáž stavebního pouzdra posuvných dveří do sádrokartonové příčky s jednou kapsou pro jedno dveřní křídlo, průchozí šířky přes 800 do 1200 mm</t>
  </si>
  <si>
    <t>644293880</t>
  </si>
  <si>
    <t>55331613</t>
  </si>
  <si>
    <t xml:space="preserve">pouzdro stavební posuvných dveří  jednopouzdrové 900 mm - standardní rozměr</t>
  </si>
  <si>
    <t>-2031185546</t>
  </si>
  <si>
    <t>-5607403</t>
  </si>
  <si>
    <t>Konstrukce klempířské+5% prořez-tabulka výrobků</t>
  </si>
  <si>
    <t>764216603</t>
  </si>
  <si>
    <t>Oplechování parapetů z pozinkovaného plechu s povrchovou úpravou rovných mechanicky kotvené, bez rohů rš 250 mm</t>
  </si>
  <si>
    <t>-849119847</t>
  </si>
  <si>
    <t>6,2*1,05</t>
  </si>
  <si>
    <t>7642166041</t>
  </si>
  <si>
    <t xml:space="preserve">03   Oplechování terasy mechanicky kotvené z Pz s povrchovou úpravou rš 330 mm</t>
  </si>
  <si>
    <t>1761355248</t>
  </si>
  <si>
    <t>5,0*1,05</t>
  </si>
  <si>
    <t>631969303</t>
  </si>
  <si>
    <t>766111</t>
  </si>
  <si>
    <t xml:space="preserve">15/T  Mobilní posuvné příčky, ak odolnost Rw= 42 dB, manuál. ovládání, výplň panelů LDT, AL kolejnice, 2* dveře  80 cm</t>
  </si>
  <si>
    <t>-150956948</t>
  </si>
  <si>
    <t xml:space="preserve">"15/T a"  5,36*2,7</t>
  </si>
  <si>
    <t>7661110</t>
  </si>
  <si>
    <t xml:space="preserve">15/T  Mobilní posuvné příčky, ak odolnost Rw= 42 dB, manuál. ovládání, výplň panelů LDT, AL kolejnice, </t>
  </si>
  <si>
    <t>1791638994</t>
  </si>
  <si>
    <t xml:space="preserve">"15/Tb"  5,26*2,7</t>
  </si>
  <si>
    <t xml:space="preserve">"15/Tc"  4,48*2,7</t>
  </si>
  <si>
    <t>7664122330</t>
  </si>
  <si>
    <t>Montáž obložení stěn plochy přes 1 m2 palubkami na pero a drážku z tvrdého dřeva, šířky (24/68+34/140)</t>
  </si>
  <si>
    <t>-2116867034</t>
  </si>
  <si>
    <t xml:space="preserve">"ostění"  (1,14+1,44+1,14+1,44+2,55+2,4)*2*0,125</t>
  </si>
  <si>
    <t xml:space="preserve">"ostění"   (1,34+1,44+0,94+1,44)*2*0,125</t>
  </si>
  <si>
    <t xml:space="preserve">"ostění"    (1,34+1,44)*2*0,125</t>
  </si>
  <si>
    <t>"podhledy" 7,6*1,2+3,31*1,2+2,1*1,26</t>
  </si>
  <si>
    <t>7664172110</t>
  </si>
  <si>
    <t>CS ÚRS2015 02</t>
  </si>
  <si>
    <t>105513163</t>
  </si>
  <si>
    <t xml:space="preserve">" svisle   50/30"          150*2,5</t>
  </si>
  <si>
    <t xml:space="preserve">"vodorovně 50/60"    150*2,5</t>
  </si>
  <si>
    <t>6119115700</t>
  </si>
  <si>
    <t xml:space="preserve">Obložení dřevěné palubky obkladové - bez povrchové úpravy, provedení na pero a drážku - cena za m2 vč. pera, délka 2,4 - 5 m, balené ve fólii dřevina sibiřský  modřín profil klasický 24*68</t>
  </si>
  <si>
    <t>-150824563</t>
  </si>
  <si>
    <t>149,414*0,5*1,1</t>
  </si>
  <si>
    <t>6119115701</t>
  </si>
  <si>
    <t xml:space="preserve">palubky obkladové modřín sibiřský profil  24*140</t>
  </si>
  <si>
    <t>200353367</t>
  </si>
  <si>
    <t>82,178</t>
  </si>
  <si>
    <t>1824332728</t>
  </si>
  <si>
    <t xml:space="preserve">" lať 50/30"    375,0*0,05*0,03*1,1</t>
  </si>
  <si>
    <t xml:space="preserve">" lať 50/60"    375,0*0,05*0,06*1,1</t>
  </si>
  <si>
    <t>7131911330</t>
  </si>
  <si>
    <t>Montáž tepelné izolace stavebních konstrukcí - doplňky a konstrukční součásti podlah, stropů vrchem nebo střech překrytím fólií položenou volně s přelepením spojů</t>
  </si>
  <si>
    <t>1595541574</t>
  </si>
  <si>
    <t>149,5</t>
  </si>
  <si>
    <t>283292680</t>
  </si>
  <si>
    <t>Fólie z plastů ostatních a speciálně upravené podstřešní a parotěsné</t>
  </si>
  <si>
    <t>-679608522</t>
  </si>
  <si>
    <t>149,5*1,1</t>
  </si>
  <si>
    <t>7664162430</t>
  </si>
  <si>
    <t>Montáž obložení stěn plochy přes 5 m2 panely obkladovými z aglomerovaných desek, plochy přes 1,50 m2</t>
  </si>
  <si>
    <t>-227097672</t>
  </si>
  <si>
    <t xml:space="preserve">"S 11-sádrovlákno 18"  (4,15+4,5+4,0+4,4)*2,7</t>
  </si>
  <si>
    <t>-(0,8*1,97+1,6*1,97)*2</t>
  </si>
  <si>
    <t xml:space="preserve">"S 10*- sádrovlákno 15- vstup"  (2,22+4,25*2)*2,7-1,7*1,97</t>
  </si>
  <si>
    <t xml:space="preserve">"S10- sádrovlákno 12,5- vnější obvod" </t>
  </si>
  <si>
    <t>590305120</t>
  </si>
  <si>
    <t xml:space="preserve">deska sádrovláknitá maloformátová univerzální  12,5 x 1000 x 1500 mm</t>
  </si>
  <si>
    <t>-481838909</t>
  </si>
  <si>
    <t xml:space="preserve">"S10"   149,41*1,1</t>
  </si>
  <si>
    <t>590305130</t>
  </si>
  <si>
    <t>deska sádrovláknitá maloformátová univerzální 15 x 1000 x 1500 mm</t>
  </si>
  <si>
    <t>1784971771</t>
  </si>
  <si>
    <t xml:space="preserve">"S10*"    25,6*1,1</t>
  </si>
  <si>
    <t>5903051300</t>
  </si>
  <si>
    <t>deska sádrovláknitá maloformátová univerzální 18 x 1000 x 1500 mm</t>
  </si>
  <si>
    <t>-1850938770</t>
  </si>
  <si>
    <t>36,6*1,1</t>
  </si>
  <si>
    <t>766622125</t>
  </si>
  <si>
    <t>Montáž oken plastových včetně montáže rámu na polyuretanovou pěnu plochy přes 1 m2 otevíravých nebo sklápěcích do dřevěné konstrukce, výšky do 1,5 m</t>
  </si>
  <si>
    <t>1044758738</t>
  </si>
  <si>
    <t xml:space="preserve">"02"  1,0*1,5*1</t>
  </si>
  <si>
    <t xml:space="preserve">"04"   1,2*1,5*2</t>
  </si>
  <si>
    <t xml:space="preserve">"06"   1,4*1,5*2</t>
  </si>
  <si>
    <t>611439000</t>
  </si>
  <si>
    <t xml:space="preserve">02  okno plastové 1 křídlové  výklopné  100x150 cm,U= 1,0, štěrbin větrání, profil 5-ti komor, tepelněizol dvojsklo,hluk útlum 30 dB, vnitř barva šedá, venek bříza(hrušeň) AL žaluzie- vý</t>
  </si>
  <si>
    <t>-1214093874</t>
  </si>
  <si>
    <t xml:space="preserve">"02 - 1000/150"   1</t>
  </si>
  <si>
    <t>6114396</t>
  </si>
  <si>
    <t xml:space="preserve">04  okno plastové 1 křídlové  výklopné  120x150 cm,U= 1,0, štěrbin větrání, profil 5-ti komor, tepelněizol dvojsklo,hluk útlum 30 dB, vnitř barva šedá, venek bříza(hrušeň) AL žaluzie- výpis výrobků </t>
  </si>
  <si>
    <t>-1532200303</t>
  </si>
  <si>
    <t xml:space="preserve">"04 - 120/150"   2</t>
  </si>
  <si>
    <t>6114397</t>
  </si>
  <si>
    <t xml:space="preserve">06  okno plastové 1 křídlové  výklopné  140x150 cm,U= 1,0, štěrbin větrání, profil 5-ti komor, tepelněizol dvojsklo,hluk útlum 30 dB, vnitř barva šedá, venek bříza(hrušeň) AL žaluzie- výpis výrobků </t>
  </si>
  <si>
    <t>-181584737</t>
  </si>
  <si>
    <t xml:space="preserve">"06 - 140/150"   2</t>
  </si>
  <si>
    <t>76664236</t>
  </si>
  <si>
    <t xml:space="preserve">13  Montáž plastové stěny trojdílné, střední díl otoč+výklop se štěr větráním. 5-komor prof, hluk útl. 30dB,U=1,0 W/m2K, vnitř žal.</t>
  </si>
  <si>
    <t>2033756088</t>
  </si>
  <si>
    <t xml:space="preserve">"2,6*2,4"    1</t>
  </si>
  <si>
    <t>6114415401</t>
  </si>
  <si>
    <t xml:space="preserve">P13  plast stěna ,pevná část2*+střední dveře otev +výklop, vel 2600/2400 mm, U=1,1,tepizol dvojsklo,venek bříza(hrušeň), vnitřek tmavěšedá, hl.útl. 30dB, U=1,1 W/m2K, AL vnitř žal- tabulka výrobků</t>
  </si>
  <si>
    <t>1399879060</t>
  </si>
  <si>
    <t xml:space="preserve">"13"   1</t>
  </si>
  <si>
    <t>766660411</t>
  </si>
  <si>
    <t>Montáž dveřních křídel dřevěných nebo plastových vchodových dveří včetně rámu do zdiva jednokřídlových bez nadsvětlíku</t>
  </si>
  <si>
    <t>678018222</t>
  </si>
  <si>
    <t xml:space="preserve">"01"  1</t>
  </si>
  <si>
    <t>6117355201</t>
  </si>
  <si>
    <t xml:space="preserve">01  dveře vchodové dřev. hladké plné s prahem   komplet vč kování br nerez, zámku  - rámu, povrchová úprava, Uw=1,5W/m2K   90/197 cm  generální kíč</t>
  </si>
  <si>
    <t>457482816</t>
  </si>
  <si>
    <t xml:space="preserve">"01  90/197"   1</t>
  </si>
  <si>
    <t>766660312</t>
  </si>
  <si>
    <t>Montáž dveřních křídel dřevěných nebo plastových posuvných dveří do pouzdra zděné příčky s jednou kapsou jednokřídlových, průchozí šířky přes 800 do 1200 mm</t>
  </si>
  <si>
    <t>-2091296551</t>
  </si>
  <si>
    <t xml:space="preserve">"02"   1</t>
  </si>
  <si>
    <t>61160327</t>
  </si>
  <si>
    <t xml:space="preserve">02  dveře dřevěné vnitřní hladké část proskl 1křídlové posuvné do pouzdra 90/1970, kov brouš nerez, oboustr svislé madlo povrch CPL</t>
  </si>
  <si>
    <t>-2045397764</t>
  </si>
  <si>
    <t xml:space="preserve">"02"  1</t>
  </si>
  <si>
    <t>766660181</t>
  </si>
  <si>
    <t>Montáž dveřních křídel dřevěných nebo plastových otevíravých do obložkové zárubně protipožárních jednokřídlových, šířky do 800 mm</t>
  </si>
  <si>
    <t>90482273</t>
  </si>
  <si>
    <t xml:space="preserve">"P06"   1</t>
  </si>
  <si>
    <t>61160222</t>
  </si>
  <si>
    <t xml:space="preserve">P06    dveře dřevěné vnitřní hladké část proskl -čieé bezp sklo 1křídlové -80x197,kov br nerez, zámek , štítek s ozn, EW 15 DP3/C, povrch úprava generální kíč</t>
  </si>
  <si>
    <t>-1026423687</t>
  </si>
  <si>
    <t>766660357</t>
  </si>
  <si>
    <t>Montáž dveřních křídel dřevěných nebo plastových posuvných dveří do pojezdu na stěnu dvoukřídlových, průchozí šířky přes 1200 do1650 mm</t>
  </si>
  <si>
    <t>1179718625</t>
  </si>
  <si>
    <t xml:space="preserve">"P07"   1</t>
  </si>
  <si>
    <t>61160223</t>
  </si>
  <si>
    <t xml:space="preserve">P07    dveře dřevěné vnitřní hladké posuvné po stěně, část proskl -čiré bezp sklo 2křídlové -2*80x197,kov br nerez, zámek , štítek s ozn, EW 15 DP3/C, povrch úprava generální kíč</t>
  </si>
  <si>
    <t>858774736</t>
  </si>
  <si>
    <t xml:space="preserve">"P08"   1</t>
  </si>
  <si>
    <t>713658392</t>
  </si>
  <si>
    <t>766682211</t>
  </si>
  <si>
    <t xml:space="preserve">Montáž zárubní dřevěných, plastových nebo z lamina  obložkových protipožárních, pro dveře jednokřídlové, tloušťky stěny do 170 mm</t>
  </si>
  <si>
    <t>-1639947835</t>
  </si>
  <si>
    <t xml:space="preserve">"p06"  1</t>
  </si>
  <si>
    <t>611822630</t>
  </si>
  <si>
    <t xml:space="preserve">Zárubně dřevěné zárubně obložkové  pro dveře jednokřídlové 60, 70, 80 a 90/197 cm pro tl.stěny 6-17 cm fólie dub,buk,třešeň a bílá </t>
  </si>
  <si>
    <t>-317336760</t>
  </si>
  <si>
    <t>766682112</t>
  </si>
  <si>
    <t>Montáž zárubní dřevěných, plastových nebo z lamina obložkových, pro dveře jednokřídlové, tloušťky stěny přes 170 do 350 mm</t>
  </si>
  <si>
    <t>1183762848</t>
  </si>
  <si>
    <t>611822720</t>
  </si>
  <si>
    <t xml:space="preserve">Zárubně dřevěné zárubně obložkové  pro tl.stěny 26-35 cm fólie dub,buk,třešeň a bílá</t>
  </si>
  <si>
    <t>370410352</t>
  </si>
  <si>
    <t>766682221</t>
  </si>
  <si>
    <t>Montáž zárubní dřevěných, plastových nebo z lamina obložkových protipožárních, pro dveře dvoukřídlové, tloušťky stěny do 170 mm</t>
  </si>
  <si>
    <t>-409127078</t>
  </si>
  <si>
    <t>6118227901</t>
  </si>
  <si>
    <t>Zárubně dřevěné zárubně obložkové Normal pro dveře dvoukřídlové 125, 145/197 cm pro tl.stěny 6-17 cm fólie dub,buk,třešeň a bílá - protipožární</t>
  </si>
  <si>
    <t>-1177124114</t>
  </si>
  <si>
    <t>766694111</t>
  </si>
  <si>
    <t>Montáž ostatních truhlářských konstrukcí parapetních desek dřevěných nebo plastových šířky do 300 mm, délky do 1000 mm</t>
  </si>
  <si>
    <t>-1273065970</t>
  </si>
  <si>
    <t>-1196673645</t>
  </si>
  <si>
    <t>2+2</t>
  </si>
  <si>
    <t xml:space="preserve">Dod parapetních desek lamino bez nosu  hloubku stěny do 275 mm</t>
  </si>
  <si>
    <t>STROVNATELNÁ CENA</t>
  </si>
  <si>
    <t>874859815</t>
  </si>
  <si>
    <t xml:space="preserve">"02"  0,95*1</t>
  </si>
  <si>
    <t xml:space="preserve">"04"  1,15*2</t>
  </si>
  <si>
    <t xml:space="preserve">"06"   1,35*2</t>
  </si>
  <si>
    <t>766811130</t>
  </si>
  <si>
    <t xml:space="preserve">02/I   Montáž + dod   pracovní linka, 7*spodní skříňky , celkem 4500 mm, nerez dřez, umyvadlo- tabula výrobků </t>
  </si>
  <si>
    <t>-1247467934</t>
  </si>
  <si>
    <t>7668111</t>
  </si>
  <si>
    <t xml:space="preserve">03/I   Montáž + dod  skří'ňová sestava pracovní linka, 3*spodní skříňky ,6* horní skř.  celkem 5500 mm, - tabula výrobků </t>
  </si>
  <si>
    <t>-324799639</t>
  </si>
  <si>
    <t>Dodávka a montář celodřevěného schodiště vč. stupňů, zábradlí a podest, povrchová úprava_x000d_
- výkresy půdorysů</t>
  </si>
  <si>
    <t>-1342900147</t>
  </si>
  <si>
    <t>1858302564</t>
  </si>
  <si>
    <t>767</t>
  </si>
  <si>
    <t>Konstrukce zámečnické</t>
  </si>
  <si>
    <t>7671611320</t>
  </si>
  <si>
    <t xml:space="preserve">01a/z  Montáž +dod zábradlí rovného -venk. terasa- ocel. sloupky50*50*4, výplň 50*30*4, 30*12-RAL 7011</t>
  </si>
  <si>
    <t>1550320397</t>
  </si>
  <si>
    <t>3,77+0,315*2</t>
  </si>
  <si>
    <t>767646510</t>
  </si>
  <si>
    <t xml:space="preserve">Montáž dveří ocelových  protipožárních uzávěrů jednokřídlových</t>
  </si>
  <si>
    <t>1417749461</t>
  </si>
  <si>
    <t>553411</t>
  </si>
  <si>
    <t xml:space="preserve">P08    dveře kovové vnitřní hladké plné 1křídlové -80x197,kov br nerez, zámek, štítek s ozn, EW 30 DP3/C, povrch úprava generální kíč</t>
  </si>
  <si>
    <t>-46437492</t>
  </si>
  <si>
    <t>998767201</t>
  </si>
  <si>
    <t>Přesun hmot pro zámečnické konstrukce stanovený procentní sazbou z ceny vodorovná dopravní vzdálenost do 50 m v objektech výšky do 6 m</t>
  </si>
  <si>
    <t>-1086968491</t>
  </si>
  <si>
    <t xml:space="preserve">Podlahy z dlaždic  - půd.1 np</t>
  </si>
  <si>
    <t>771474112</t>
  </si>
  <si>
    <t>Montáž soklíků z dlaždic keramických lepených flexibilním lepidlem rovných výšky přes 65 do 90 mm</t>
  </si>
  <si>
    <t>-1066756003</t>
  </si>
  <si>
    <t xml:space="preserve">"101"  1,3*2+0,3</t>
  </si>
  <si>
    <t xml:space="preserve">"102"   2,2+4,25*2+0,12-0,9-0,8</t>
  </si>
  <si>
    <t xml:space="preserve">"105"   1,2*2+3,31+0,15*2-2,6</t>
  </si>
  <si>
    <t>sokl keramický mrazuvzdorný 297 mm</t>
  </si>
  <si>
    <t>985879353</t>
  </si>
  <si>
    <t>15,3/0,3*1,1</t>
  </si>
  <si>
    <t>1389954121</t>
  </si>
  <si>
    <t xml:space="preserve">"102"   9,55</t>
  </si>
  <si>
    <t>dlaždice keramické hutné, glazované, matný povrch, odol. opotř. PEI 4, 298/298/9, barevné, R 10/A, mrazuvzdor</t>
  </si>
  <si>
    <t>-179019980</t>
  </si>
  <si>
    <t>17,1*1,1</t>
  </si>
  <si>
    <t>-1689720937</t>
  </si>
  <si>
    <t>15,63*0,09+17,1</t>
  </si>
  <si>
    <t>-966573967</t>
  </si>
  <si>
    <t>18,507</t>
  </si>
  <si>
    <t>7715911</t>
  </si>
  <si>
    <t xml:space="preserve">09/z  Přechodový profil 30 mm rovný  , dl 70 cm AL stříbrný</t>
  </si>
  <si>
    <t>-1567938742</t>
  </si>
  <si>
    <t>-1634278443</t>
  </si>
  <si>
    <t>17,1</t>
  </si>
  <si>
    <t>7732212210</t>
  </si>
  <si>
    <t>Obklady schodišť barevným teracem stupňů tl. do 25 mm se zábradlím rovných</t>
  </si>
  <si>
    <t>1854328523</t>
  </si>
  <si>
    <t>2,4*7</t>
  </si>
  <si>
    <t>127387412</t>
  </si>
  <si>
    <t>Podlahy povlakové- půd. 1 np</t>
  </si>
  <si>
    <t>1060359562</t>
  </si>
  <si>
    <t xml:space="preserve">"104"  8,50</t>
  </si>
  <si>
    <t>306247014</t>
  </si>
  <si>
    <t>87,15</t>
  </si>
  <si>
    <t>879210490</t>
  </si>
  <si>
    <t>88,774</t>
  </si>
  <si>
    <t>Lepení obvodových soklíků nebo lišt z plastů Vytažení podlah krytiny 100 mm na zeď</t>
  </si>
  <si>
    <t>1791206107</t>
  </si>
  <si>
    <t xml:space="preserve">"103"   (9,5+10,6+0,3+0,8)*2-(1,6+0,8+2,6)</t>
  </si>
  <si>
    <t xml:space="preserve">"104"   1,25+4,3+4,1+1,4+0,25-1,7-1,6</t>
  </si>
  <si>
    <t>CS ÚRS 2015 01</t>
  </si>
  <si>
    <t>313982215</t>
  </si>
  <si>
    <t>45,4</t>
  </si>
  <si>
    <t xml:space="preserve">profily z měkčeného polyvinylchloridu lišty pro obklady, délka 2,5 m barva     profil číslo lišty  přechodová ukončující</t>
  </si>
  <si>
    <t>-1995167221</t>
  </si>
  <si>
    <t>45,4*1,05</t>
  </si>
  <si>
    <t>776251111</t>
  </si>
  <si>
    <t>Montáž podlahovin z přírodního linolea (marmolea) lepením standardním lepidlem z pásů standardních</t>
  </si>
  <si>
    <t>-108540067</t>
  </si>
  <si>
    <t xml:space="preserve">"p2- 103"   78,65</t>
  </si>
  <si>
    <t>-1963479196</t>
  </si>
  <si>
    <t>88,15*1,05+43,4*0,13*1,05</t>
  </si>
  <si>
    <t>409221295</t>
  </si>
  <si>
    <t>-927610631</t>
  </si>
  <si>
    <t xml:space="preserve">"103"  0,6*1,8+4,3*0,7</t>
  </si>
  <si>
    <t xml:space="preserve">"výlevka"  (1,203+0,98)*2*1,9-0,8*1,97</t>
  </si>
  <si>
    <t>-1618861624</t>
  </si>
  <si>
    <t>10,809*1,1</t>
  </si>
  <si>
    <t>223964176</t>
  </si>
  <si>
    <t>10,9</t>
  </si>
  <si>
    <t>1171658256</t>
  </si>
  <si>
    <t>-672120114</t>
  </si>
  <si>
    <t>1*1,2</t>
  </si>
  <si>
    <t>-1558249530</t>
  </si>
  <si>
    <t>1,2</t>
  </si>
  <si>
    <t>-611111550</t>
  </si>
  <si>
    <t>pp</t>
  </si>
  <si>
    <t>"stropy" 77,54</t>
  </si>
  <si>
    <t xml:space="preserve">"101"  (4,3+1,1+2,23)*2*2,7</t>
  </si>
  <si>
    <t>"102" (4,0+3,8)*2*2,2</t>
  </si>
  <si>
    <t xml:space="preserve">"103"   (4,2+4,4)*2*2,2</t>
  </si>
  <si>
    <t xml:space="preserve">"105"   (1,25+3,4)*2*2,2</t>
  </si>
  <si>
    <t xml:space="preserve">"106"   (2,15+1,2)*2*2,2</t>
  </si>
  <si>
    <t xml:space="preserve">"107"  (1,9+2,1)*2*2,2</t>
  </si>
  <si>
    <t xml:space="preserve">"108"  (0,95+2,25)*2*2,2</t>
  </si>
  <si>
    <t xml:space="preserve">"109"   (1,8+3,3)*2*2,2</t>
  </si>
  <si>
    <t xml:space="preserve">"109.1"   (1,8+1,2)*2*2,2</t>
  </si>
  <si>
    <t xml:space="preserve">"110"  (3,25+3,2)*2*2,2</t>
  </si>
  <si>
    <t>1np</t>
  </si>
  <si>
    <t xml:space="preserve">"stropy"  104,15</t>
  </si>
  <si>
    <t>"stěny"</t>
  </si>
  <si>
    <t xml:space="preserve">"102"  (2,2+4,25*2)*2,7</t>
  </si>
  <si>
    <t xml:space="preserve">"103"  (1,2+8,3+10,6+0,8)*2*2,7</t>
  </si>
  <si>
    <t xml:space="preserve">"104"  (4,02+1,1+1,9+1,35)*2*2,7</t>
  </si>
  <si>
    <t xml:space="preserve">ZTI_cp24_1.NP-ZM1.1 - D.1.4  ZDRAVOTNĚ-TECHNICKÉ INSTALACE - cp24_1.NP-ZMĚNA1.1  CÚ 2018/1</t>
  </si>
  <si>
    <t>1896134344</t>
  </si>
  <si>
    <t>308815722</t>
  </si>
  <si>
    <t>14+3 "odpadní kanalizace</t>
  </si>
  <si>
    <t>1037289617</t>
  </si>
  <si>
    <t>4 "připojovací kanalizace</t>
  </si>
  <si>
    <t>Potrubí z plastových trub HT Systém (polypropylenové PPs) připojovací DN 100</t>
  </si>
  <si>
    <t>1158704380</t>
  </si>
  <si>
    <t>1 "připojovací kanalizace</t>
  </si>
  <si>
    <t>-94097193</t>
  </si>
  <si>
    <t>(14+3)/2 "upevnění potrubí</t>
  </si>
  <si>
    <t>-1943475960</t>
  </si>
  <si>
    <t>1+1+1 "zařizovací předměty DN50</t>
  </si>
  <si>
    <t>Vyměření přípojek na potrubí vyvedení a upevnění odpadních výpustek DN 100</t>
  </si>
  <si>
    <t>-381777304</t>
  </si>
  <si>
    <t>1 "zařizovací předměty DN100</t>
  </si>
  <si>
    <t>-1085914859</t>
  </si>
  <si>
    <t>2 "myčka nádobí, pračka</t>
  </si>
  <si>
    <t>-1622035898</t>
  </si>
  <si>
    <t>4+14+3+1 "připojovací,odpadní potrubí</t>
  </si>
  <si>
    <t>-122884963</t>
  </si>
  <si>
    <t>2125019317</t>
  </si>
  <si>
    <t>8+4 "připojovací potrubí ve stěnách</t>
  </si>
  <si>
    <t>708187756</t>
  </si>
  <si>
    <t>9 "připojovací potrubíd ve stěnách</t>
  </si>
  <si>
    <t>11 "páteřní pod stropem</t>
  </si>
  <si>
    <t>-1757399015</t>
  </si>
  <si>
    <t>11+11 "páteřní pod stropem</t>
  </si>
  <si>
    <t>1331855731</t>
  </si>
  <si>
    <t>(11+11+11)/2 "páteřní rozvod</t>
  </si>
  <si>
    <t>-1006154949</t>
  </si>
  <si>
    <t>8+4 "připojovací ve stěnách</t>
  </si>
  <si>
    <t>-942915167</t>
  </si>
  <si>
    <t>9+11 "připojovací ve stěnách</t>
  </si>
  <si>
    <t>-354179962</t>
  </si>
  <si>
    <t>-1625574240</t>
  </si>
  <si>
    <t>852836618</t>
  </si>
  <si>
    <t>2+1 "zařizovací předměty výtokové ventily</t>
  </si>
  <si>
    <t>-56286476</t>
  </si>
  <si>
    <t>1+1 "zařizovací předměty baterie</t>
  </si>
  <si>
    <t>Armatury s jedním závitem montáž vodovodních armatur s jedním závitem ostatních typů G 1/2</t>
  </si>
  <si>
    <t>-2050081502</t>
  </si>
  <si>
    <t>-1605096660</t>
  </si>
  <si>
    <t>-1161528981</t>
  </si>
  <si>
    <t>2 "uzávěry odbočky</t>
  </si>
  <si>
    <t>-1323232321</t>
  </si>
  <si>
    <t>8+9+11+11+11+4</t>
  </si>
  <si>
    <t>741871327</t>
  </si>
  <si>
    <t>-2072918243</t>
  </si>
  <si>
    <t>-912281452</t>
  </si>
  <si>
    <t>1688095679</t>
  </si>
  <si>
    <t>-243411933</t>
  </si>
  <si>
    <t>1762241517</t>
  </si>
  <si>
    <t>2*(1)+1</t>
  </si>
  <si>
    <t>-319388593</t>
  </si>
  <si>
    <t>800485112</t>
  </si>
  <si>
    <t>-1166058108</t>
  </si>
  <si>
    <t>-1228046705</t>
  </si>
  <si>
    <t>749187091</t>
  </si>
  <si>
    <t>1275878946</t>
  </si>
  <si>
    <t>-255474623</t>
  </si>
  <si>
    <t xml:space="preserve">Protipožární trubní ucpávky předizolované kovové potrubí prostup stropem tloušťky 150 mm požární odolnost EI 60-120 </t>
  </si>
  <si>
    <t>-314937053</t>
  </si>
  <si>
    <t>1045622766</t>
  </si>
  <si>
    <t>2 "manžety</t>
  </si>
  <si>
    <t xml:space="preserve">zzstemnydulUTČP241NP - VYTÁPĚNÍ OBJEKTU č.p.24 - 1.NP   CÚ 2018/1</t>
  </si>
  <si>
    <t>-1716543571</t>
  </si>
  <si>
    <t>-1552625758</t>
  </si>
  <si>
    <t>114213362</t>
  </si>
  <si>
    <t>2065184608</t>
  </si>
  <si>
    <t>1959138147</t>
  </si>
  <si>
    <t>1786931021</t>
  </si>
  <si>
    <t>1584370309</t>
  </si>
  <si>
    <t>390651986</t>
  </si>
  <si>
    <t>-542561755</t>
  </si>
  <si>
    <t>73551100</t>
  </si>
  <si>
    <t>Podlahové vytápění systémová deska s výstupky a roztečí 50mm dodávka a montáž</t>
  </si>
  <si>
    <t>1756163940</t>
  </si>
  <si>
    <t>9,5+9,5+8,7+9+9,5+9,5+9,9+5,9+10,2+11</t>
  </si>
  <si>
    <t>73551101</t>
  </si>
  <si>
    <t>Podlahové vytápění potrubí rozvodné 17x2 mm dodávka a montáž</t>
  </si>
  <si>
    <t>-831785716</t>
  </si>
  <si>
    <t>735511081</t>
  </si>
  <si>
    <t>Trubkové teplovodní podlahové vytápění ostatní prvky rozdělovače typ HKV 2</t>
  </si>
  <si>
    <t>731017662</t>
  </si>
  <si>
    <t>735511088</t>
  </si>
  <si>
    <t>Trubkové teplovodní podlahové vytápění ostatní prvky rozdělovače typ HKV 9</t>
  </si>
  <si>
    <t>-1749849629</t>
  </si>
  <si>
    <t>735511130</t>
  </si>
  <si>
    <t xml:space="preserve">Trubkové teplovodní podlahové vytápění  ostatní prvky skříně rozdělovače na omítku A.P.10</t>
  </si>
  <si>
    <t>-2066378063</t>
  </si>
  <si>
    <t>xSDK1</t>
  </si>
  <si>
    <t xml:space="preserve">Trubkové teplovodní podlahové vytápění  ostatní prvky skříně rozdělovače na omítku A.P.1</t>
  </si>
  <si>
    <t>73081699</t>
  </si>
  <si>
    <t>-624392494</t>
  </si>
  <si>
    <t>2106019422</t>
  </si>
  <si>
    <t xml:space="preserve">el_1np - Elektroinstalace 1 NP   CÚ 2018/1</t>
  </si>
  <si>
    <t>D1 - Rozpočet 1.NP budova č.p.24</t>
  </si>
  <si>
    <t>Rozpočet 1.NP budova č.p.24</t>
  </si>
  <si>
    <t>Rozvaděč RMS1.2</t>
  </si>
  <si>
    <t>-1772655433</t>
  </si>
  <si>
    <t>-405400571</t>
  </si>
  <si>
    <t>-375504224</t>
  </si>
  <si>
    <t>128332891</t>
  </si>
  <si>
    <t xml:space="preserve">Sil. kabel J 1-CXKH  5x1,5mm2</t>
  </si>
  <si>
    <t>2001323174</t>
  </si>
  <si>
    <t>1655118791</t>
  </si>
  <si>
    <t>-2099062769</t>
  </si>
  <si>
    <t>-1552133374</t>
  </si>
  <si>
    <t>-817091763</t>
  </si>
  <si>
    <t>-1396840623</t>
  </si>
  <si>
    <t>868838756</t>
  </si>
  <si>
    <t xml:space="preserve">Krabicová rozvodka zapuštěná  vč. víčka do hořl podkladů</t>
  </si>
  <si>
    <t>-409038877</t>
  </si>
  <si>
    <t xml:space="preserve">Krabice přístrojová zapuštěná pro mont do hořl  podkladů</t>
  </si>
  <si>
    <t>1116830892</t>
  </si>
  <si>
    <t>Vypínač Tango 1pól, zapušť bílý, řaz 1</t>
  </si>
  <si>
    <t>-1165210516</t>
  </si>
  <si>
    <t xml:space="preserve">Vypínač 1pól  řaz. 1S mod 45</t>
  </si>
  <si>
    <t>-414287453</t>
  </si>
  <si>
    <t>-151495119</t>
  </si>
  <si>
    <t xml:space="preserve">Spínač  střídavý zapušť bílý  řaz. 6</t>
  </si>
  <si>
    <t>-988469694</t>
  </si>
  <si>
    <t>338040814</t>
  </si>
  <si>
    <t>-1573401642</t>
  </si>
  <si>
    <t xml:space="preserve">Zás. s přep. ochr.  230/16A, bílá</t>
  </si>
  <si>
    <t>1180694653</t>
  </si>
  <si>
    <t xml:space="preserve">Zás  .2P+Z,16A mod 45</t>
  </si>
  <si>
    <t>-579525933</t>
  </si>
  <si>
    <t>Zás s přep. ochr. 2P+Z, 16A, mod 45</t>
  </si>
  <si>
    <t>842384529</t>
  </si>
  <si>
    <t>1925800305</t>
  </si>
  <si>
    <t>Soumrakový spínač IP44</t>
  </si>
  <si>
    <t>-2041089745</t>
  </si>
  <si>
    <t xml:space="preserve">Požární tlač . Total stop  pod sklem s označením</t>
  </si>
  <si>
    <t>291904747</t>
  </si>
  <si>
    <t xml:space="preserve">Požární tlač . Central stop  pod sklem s označením</t>
  </si>
  <si>
    <t>943080012</t>
  </si>
  <si>
    <t xml:space="preserve">A – Led svít kulaté 23W, 3000K, kov montura skleněné stínítko  IP44</t>
  </si>
  <si>
    <t>338403378</t>
  </si>
  <si>
    <t xml:space="preserve">AS – Led svít kulaté s pohyb sensorem , kov mont skl stín  23W, IP44</t>
  </si>
  <si>
    <t>-619786518</t>
  </si>
  <si>
    <t>1214716354</t>
  </si>
  <si>
    <t>-441523295</t>
  </si>
  <si>
    <t xml:space="preserve">K-svítidlo zářivkové 2x28W EP,  lešť mřížka , plech mont, IP20</t>
  </si>
  <si>
    <t>228829095</t>
  </si>
  <si>
    <t>892649376</t>
  </si>
  <si>
    <t>1174431676</t>
  </si>
  <si>
    <t>Nehořlavá podložka pod rozvaděč RMS1.1 tl 1cm</t>
  </si>
  <si>
    <t>-1476574201</t>
  </si>
  <si>
    <t>-1625227653</t>
  </si>
  <si>
    <t>-304914844</t>
  </si>
  <si>
    <t>-2070577307</t>
  </si>
  <si>
    <t xml:space="preserve">SK_cp24_1NP - SK_cp24_1NP  CÚ 2018/1</t>
  </si>
  <si>
    <t>D1 - RD01</t>
  </si>
  <si>
    <t>D2 - AV technika</t>
  </si>
  <si>
    <t>RD01</t>
  </si>
  <si>
    <t>25.B016G</t>
  </si>
  <si>
    <t>Panel vyvazovací 1U 5úchytů(ring run)</t>
  </si>
  <si>
    <t>-329565078</t>
  </si>
  <si>
    <t>JG091B</t>
  </si>
  <si>
    <t>Aktivní prvek: , 24x 10/100/1000BASE-T PoE+ and 4 GbE SFP ports. 370W PoE+ budget, covering all ports. With optional redundant power, PoE+ budget is 740W., Porty (24) RJ-45 autosensing 10/100/1000 PoE+ ports, (4) fixed Gigabit Ethernet SFP ports, Paměť a procesor storage: 128 MB flash, 128 MB SDRAM, Packet buffer size: 0.5 MB, Čekací doba 1000 Mb Latency: &lt; 3 µs, Datový tok up to 41.7 Mpps, Kapacita směrování/přepínání 56 Gbps, Zdroj napájení – PoE 720 W PoE+, optional, Možnosti stohování IRF, 4 switches, Funkce správy IMC - Intelligent Management Center, Command-line interface, Web browser, SNMP manager</t>
  </si>
  <si>
    <t>-1627462202</t>
  </si>
  <si>
    <t>ATEUS-9137161KU</t>
  </si>
  <si>
    <t>IP dveřní komunikátor 3x2 tl. + klávesnice, Napájení , - PoE: 802.3af, 48 V / 380 mA DC , - Adaptér: 230 V10%, 50/60 Hz / 12V DC, stejnosměrné napájení 12 V / 1A DC , VoIP , - Signalizační protokol: SIP , - Počet hlasových kanálů: 2 , - Audio kodeky: G.711 PCM 64 kbps, G.729 , - Video kodeky: H.264 64 - 2048 kbit/s, H.263, H.263+ , Rozhraní , - Ethernet: konektor - svorkovnice, přenosová rychlost 10/100 BASE-T , - Reléové výstupy: maximální napětí 30 V DC, maximální proud 1 A DC</t>
  </si>
  <si>
    <t>719874777</t>
  </si>
  <si>
    <t>ATEUS-9135351E</t>
  </si>
  <si>
    <t>Krabice do zdi s rámečkem na 1 modul. Rozměry: 125 x 235 x 46 mm. Otvor: 110 x 220 x 50 + - 5mm.</t>
  </si>
  <si>
    <t>269456594</t>
  </si>
  <si>
    <t>ATEUS-9135331E</t>
  </si>
  <si>
    <t>Povětrnostní stříška pro 1 modul pro instalaci na omítku. Rozměry š x v x h: 103 x 218 x 60 mm</t>
  </si>
  <si>
    <t>132406645</t>
  </si>
  <si>
    <t>ATEUS-9137310E</t>
  </si>
  <si>
    <t>Spínač pro ovládání dalších elektrických zařízení. Umožňuje ovládat druhý spotřebič, možnost spínacího i rozpínacího kontaktu, spínání na neomezenou dobu, max. 48 V / 2A.</t>
  </si>
  <si>
    <t>-1335173667</t>
  </si>
  <si>
    <t>BEFO 11211</t>
  </si>
  <si>
    <t>Zámek elektrický, standardní 12V, nízkoodběrový, včetně montážní lišty</t>
  </si>
  <si>
    <t>383286878</t>
  </si>
  <si>
    <t>ATEUS-91341481</t>
  </si>
  <si>
    <t>Napájecí zdroj 12V/2A pro video a podsvětlení tlačítek</t>
  </si>
  <si>
    <t>-1403491404</t>
  </si>
  <si>
    <t>PID-00141</t>
  </si>
  <si>
    <t>Panel propoj UTP C6 24 portů</t>
  </si>
  <si>
    <t>648918354</t>
  </si>
  <si>
    <t>Pol42</t>
  </si>
  <si>
    <t>772292977</t>
  </si>
  <si>
    <t>Pol43</t>
  </si>
  <si>
    <t>-951273469</t>
  </si>
  <si>
    <t>Mod Mosaic 6 modul 1xRJ45 UTP kat.6 DG+, úhlový, bílý, 22,5x45mm_x000d_
 ( Možnost nabídnout rovnocenné řešení v souladu s ust. § 89, odstavec 6 ZZVZ)</t>
  </si>
  <si>
    <t>1450938936</t>
  </si>
  <si>
    <t>-1005089592</t>
  </si>
  <si>
    <t>-1053339911</t>
  </si>
  <si>
    <t>1889435489</t>
  </si>
  <si>
    <t>16.A0012</t>
  </si>
  <si>
    <t>Záslepka 22,5x45 - půlová bílá</t>
  </si>
  <si>
    <t>151567532</t>
  </si>
  <si>
    <t>2078525367</t>
  </si>
  <si>
    <t>657399853</t>
  </si>
  <si>
    <t>1543042058</t>
  </si>
  <si>
    <t>-1559037044</t>
  </si>
  <si>
    <t>573970072</t>
  </si>
  <si>
    <t>Pol44</t>
  </si>
  <si>
    <t>Kanál parapetní 90x55D</t>
  </si>
  <si>
    <t>448966859</t>
  </si>
  <si>
    <t>Pol45</t>
  </si>
  <si>
    <t>Kryt PK 90x55D koncový 8401</t>
  </si>
  <si>
    <t>-1677638289</t>
  </si>
  <si>
    <t>-903377122</t>
  </si>
  <si>
    <t>Pol46</t>
  </si>
  <si>
    <t>-1331177622</t>
  </si>
  <si>
    <t>-1593436607</t>
  </si>
  <si>
    <t>Pol47</t>
  </si>
  <si>
    <t>-1728210408</t>
  </si>
  <si>
    <t>7306933</t>
  </si>
  <si>
    <t>Krabice KPR 68/71L do dutých stěn 73x70mm, hluboká</t>
  </si>
  <si>
    <t>-335943427</t>
  </si>
  <si>
    <t>6004338</t>
  </si>
  <si>
    <t>Příchytka Grip OBO 2031M/15</t>
  </si>
  <si>
    <t>-313027730</t>
  </si>
  <si>
    <t>3026363</t>
  </si>
  <si>
    <t>Příchytka Grip OBO 2031M/30</t>
  </si>
  <si>
    <t>-1850622986</t>
  </si>
  <si>
    <t>-767768325</t>
  </si>
  <si>
    <t>Pol48</t>
  </si>
  <si>
    <t>-848260978</t>
  </si>
  <si>
    <t>Pol49</t>
  </si>
  <si>
    <t>325029244</t>
  </si>
  <si>
    <t>Pol50</t>
  </si>
  <si>
    <t>-1353203764</t>
  </si>
  <si>
    <t>AV technika</t>
  </si>
  <si>
    <t>EB-G7400U</t>
  </si>
  <si>
    <t xml:space="preserve">WUXGA projektor pro pevnou instalaci, Technologie , - Projekční systém  Technologie 3LCD  , - LCD panel  0,76 palec s C2 Fine  , Obraz , - Bílý/Barevný světelný výstup  5.500 lumeny v souladu s normou ISO 21118:2012  , - Bílý/Barevný světelný výstup v orientaci na výšku  4.950 lm  , - Rozlišení  WUXGA, 1920 x 1200, 16:10  , - Vysoké rozlišení (HD)  Technologie 4K  , - Poměr stran obrazu  16:10  , - Kontrastní poměr  50.000 : 1  , -Korekce lichoběžníku  Manuální vertikální: ± 45 °, Manuální horizontální ± 30 °  , Optika , - Projekční poměr  1,44 - 2,33:1  , - Zoom  Motorized, Factor: 1 - 1,6  , Lens shift  Motorizované - Vertikální ± 67 %, horizontální ± 30 %  , - Lens position memory  10 positions  , - Úhlopříčka promítaného obrazu  50 - 300 palce, - Projekční vzdálenost - Wide  1,5 m - 9,4 m  , - Projekční vzdálenost - Tele  2,5 m - 15,1 m  , - Clonové číslo projekčního objektivu  1,7 - 2,3  , - Ohnisková vzdálenost  24 mm - 38,2 mm  , - Ostření  Motorizované  , Možnosti připojení , Rozhraní  USB 2.0 typu A, USB 2.0 Type B (Service Only), RS-232C, Ethernetové rozhraní (100 Base-TX / 10 Base-T), Bezdrátová síť LAN IEEE 802.11a/b/g/n (volitelně), VGA vstup, VGA výstup, DVI vstup, BNC vstup, HDBaseT, Audiovýstup, stereofonní konektor mini-jack, Audiovstup, stereofonní konektor mini-jack (3x), HDMI (HDCP 2.2)</t>
  </si>
  <si>
    <t>806780086</t>
  </si>
  <si>
    <t>Pol51</t>
  </si>
  <si>
    <t>Stropní držák pro dataprojektor - pro projektory do 15kg, náklon 20st., délka 400-600mm</t>
  </si>
  <si>
    <t>152225489</t>
  </si>
  <si>
    <t>Pol52</t>
  </si>
  <si>
    <t>Projekční plátno - roleta s elektrickým motorem, 106"(16:10) 143x228.6cm, matně bílé plátno, černé okraje, bílé tělo, ovládání talčítkem nahoru/dolů</t>
  </si>
  <si>
    <t>-1558109144</t>
  </si>
  <si>
    <t>DBT K-300</t>
  </si>
  <si>
    <t>dvoucestný aktivní reproduktor, neodymové reproduktory, frekvenční rozsah [-10dB] 70 - 20 000 Hz, max. SPL 118dB, HF 1×1" 80°×60°, LF 2×6,5", zesilovač ve třídě D, interní DSP 24bit/48kHz, limiter dualactive Peak, RMS, Thermal, vstupy 1× XLR, 1× jack 6,3mm, 1×RCA cinch, napájení 230V, V×Š×H (210×350×270 mm), váha 5,5 kg, barva černá</t>
  </si>
  <si>
    <t>-1586827220</t>
  </si>
  <si>
    <t>DBT WB03</t>
  </si>
  <si>
    <t>Otočný a naklápěcí držák na zeď pro dB Technologies L80 /160, M80 / 160, K-Serie, barva: černý</t>
  </si>
  <si>
    <t>-476137185</t>
  </si>
  <si>
    <t>78777</t>
  </si>
  <si>
    <t xml:space="preserve">PŘEDKONEKTOROVANÁ ZÁSUVKA VGA 1M   22,5x45mm</t>
  </si>
  <si>
    <t>-1798889908</t>
  </si>
  <si>
    <t>78778</t>
  </si>
  <si>
    <t>PŘEDKONEKTOROVANÁ ZÁSUVKA HDMI V1.4 1M 22,5x45mm</t>
  </si>
  <si>
    <t>1819115315</t>
  </si>
  <si>
    <t>78753</t>
  </si>
  <si>
    <t>AUDIO ZÁSUVKA 2 RCA 1M BÍLÁ</t>
  </si>
  <si>
    <t>1804294884</t>
  </si>
  <si>
    <t>215038195</t>
  </si>
  <si>
    <t>77028</t>
  </si>
  <si>
    <t>TLAČÍTKO PŘÍMÉ OVLÁDÁNÍ ŽALUZIÍ (NAHORU/DOLŮ) BÍLÁ</t>
  </si>
  <si>
    <t>965287697</t>
  </si>
  <si>
    <t>Pol53</t>
  </si>
  <si>
    <t>-1256007688</t>
  </si>
  <si>
    <t>Pol54</t>
  </si>
  <si>
    <t>-1206006901</t>
  </si>
  <si>
    <t>-892513518</t>
  </si>
  <si>
    <t>51723</t>
  </si>
  <si>
    <t>PROPOJJOVACÍ KABEL HD15 10M</t>
  </si>
  <si>
    <t>1448941171</t>
  </si>
  <si>
    <t>Pol55</t>
  </si>
  <si>
    <t>PROPOJOVACÍ KABEL HDMI 10M</t>
  </si>
  <si>
    <t>-1539843112</t>
  </si>
  <si>
    <t>Pol56</t>
  </si>
  <si>
    <t>Kabel J3,5-2xC 3m</t>
  </si>
  <si>
    <t>2144328117</t>
  </si>
  <si>
    <t>Pol57</t>
  </si>
  <si>
    <t>kabel 2x cinch M/2x cinch M, 1m</t>
  </si>
  <si>
    <t>-1463132435</t>
  </si>
  <si>
    <t>Pol58</t>
  </si>
  <si>
    <t>Trubka ohebná 320N FX 63 světle šedá</t>
  </si>
  <si>
    <t>1898812798</t>
  </si>
  <si>
    <t>Pol60</t>
  </si>
  <si>
    <t>2010594046</t>
  </si>
  <si>
    <t>Pol61</t>
  </si>
  <si>
    <t>-558124431</t>
  </si>
  <si>
    <t>Pol62</t>
  </si>
  <si>
    <t>1805751868</t>
  </si>
  <si>
    <t>Pol63</t>
  </si>
  <si>
    <t>437544915</t>
  </si>
  <si>
    <t>Pol64</t>
  </si>
  <si>
    <t>-1554191606</t>
  </si>
  <si>
    <t>Pol65</t>
  </si>
  <si>
    <t>-1063295811</t>
  </si>
  <si>
    <t>Pol66</t>
  </si>
  <si>
    <t>-1778719101</t>
  </si>
  <si>
    <t>Pol67</t>
  </si>
  <si>
    <t>194837183</t>
  </si>
  <si>
    <t>Pol68</t>
  </si>
  <si>
    <t>-1407744844</t>
  </si>
  <si>
    <t xml:space="preserve">STA_cp24_1NP - STA_cp24_1NP  CÚ 2018/1</t>
  </si>
  <si>
    <t>Pol69</t>
  </si>
  <si>
    <t>-529486114</t>
  </si>
  <si>
    <t>Pol70</t>
  </si>
  <si>
    <t>-176536685</t>
  </si>
  <si>
    <t>206305040</t>
  </si>
  <si>
    <t>1468111400</t>
  </si>
  <si>
    <t xml:space="preserve">Rámeček - bílý jednoduchý </t>
  </si>
  <si>
    <t>84395814</t>
  </si>
  <si>
    <t>31011334</t>
  </si>
  <si>
    <t>Televizní, satelitní a rozhlasová zásuvka 2 moduly Legrand Mosaic 787 86</t>
  </si>
  <si>
    <t>-455440211</t>
  </si>
  <si>
    <t>1890521550</t>
  </si>
  <si>
    <t>1250641356</t>
  </si>
  <si>
    <t>Pol71</t>
  </si>
  <si>
    <t>485671430</t>
  </si>
  <si>
    <t>1143631656</t>
  </si>
  <si>
    <t>Pol72</t>
  </si>
  <si>
    <t>120331186</t>
  </si>
  <si>
    <t>-1674839274</t>
  </si>
  <si>
    <t xml:space="preserve">Příchytka  2031M/15</t>
  </si>
  <si>
    <t>-1947654789</t>
  </si>
  <si>
    <t>454303096</t>
  </si>
  <si>
    <t>Pol73</t>
  </si>
  <si>
    <t>1430978963</t>
  </si>
  <si>
    <t>Pol74</t>
  </si>
  <si>
    <t>-196487305</t>
  </si>
  <si>
    <t>Pol75</t>
  </si>
  <si>
    <t>-2049645374</t>
  </si>
  <si>
    <t>Pol76</t>
  </si>
  <si>
    <t>901037341</t>
  </si>
  <si>
    <t>Pol77</t>
  </si>
  <si>
    <t>663991169</t>
  </si>
  <si>
    <t>Pol78</t>
  </si>
  <si>
    <t>-302729592</t>
  </si>
  <si>
    <t>Pol79</t>
  </si>
  <si>
    <t>-56767760</t>
  </si>
  <si>
    <t>Pol80</t>
  </si>
  <si>
    <t>1145306869</t>
  </si>
  <si>
    <t>Pol81</t>
  </si>
  <si>
    <t>635507760</t>
  </si>
  <si>
    <t>Pol82</t>
  </si>
  <si>
    <t>930871571</t>
  </si>
  <si>
    <t>Pol83</t>
  </si>
  <si>
    <t>267456698</t>
  </si>
  <si>
    <t xml:space="preserve">VZD_cp_24 - VZD-č.p.24_1NP   CÚ 2018/1</t>
  </si>
  <si>
    <t>D1 - Zař.č.1 - Úklid - 1NP</t>
  </si>
  <si>
    <t>D2 - Doplňkový materiál</t>
  </si>
  <si>
    <t>Zař.č.1 - Úklid - 1NP</t>
  </si>
  <si>
    <t>-1611507026</t>
  </si>
  <si>
    <t>2123030288</t>
  </si>
  <si>
    <t>670928535</t>
  </si>
  <si>
    <t>Pol40</t>
  </si>
  <si>
    <t>992862735</t>
  </si>
  <si>
    <t>Pol41</t>
  </si>
  <si>
    <t>-1031946831</t>
  </si>
  <si>
    <t>so01_2np - SO 01 - 2np</t>
  </si>
  <si>
    <t xml:space="preserve">TEMNYDULSO 01- 2.NP - SO 01- 2. NADZEMNÍ PODL(BEZ STŘECHY)   CÚ 2018/1</t>
  </si>
  <si>
    <t xml:space="preserve">    711 - Izolace proti vodě, vlhkosti a plynům- 2.np-půdorys</t>
  </si>
  <si>
    <t xml:space="preserve">    713 - Izolace tepelné- 2.np půdorys+řezy</t>
  </si>
  <si>
    <t xml:space="preserve">    762 - Konstrukce tesařské</t>
  </si>
  <si>
    <t xml:space="preserve">    763 - Konstrukce suché výstavby-2 np půdorys+řezy</t>
  </si>
  <si>
    <t xml:space="preserve">    764 - Konstrukce klempířské +5%</t>
  </si>
  <si>
    <t xml:space="preserve">    771 - Podlahy z dlaždic - půdorysy</t>
  </si>
  <si>
    <t xml:space="preserve">    776 - Podlahy povlakové- půdorys 2 np</t>
  </si>
  <si>
    <t xml:space="preserve">    781 - Dokončovací práce - obklady keramické 1b.02, 03</t>
  </si>
  <si>
    <t>-1347213162</t>
  </si>
  <si>
    <t>491667853</t>
  </si>
  <si>
    <t>(12,6+1,2*2+11,3)*2*3,2+(11,3+1,2*2)*2,6/2*2</t>
  </si>
  <si>
    <t>-215633230</t>
  </si>
  <si>
    <t>203,94*30</t>
  </si>
  <si>
    <t>2024312079</t>
  </si>
  <si>
    <t>203,94</t>
  </si>
  <si>
    <t>1361252923</t>
  </si>
  <si>
    <t>(12,6+1,2*2+11,3)*2+(11,3+1,2*2)*2</t>
  </si>
  <si>
    <t>-2069696279</t>
  </si>
  <si>
    <t>80*30</t>
  </si>
  <si>
    <t>-1264040489</t>
  </si>
  <si>
    <t>92,75</t>
  </si>
  <si>
    <t>-212256339</t>
  </si>
  <si>
    <t>10,4*11,3</t>
  </si>
  <si>
    <t>Autonomní hlásič kouře</t>
  </si>
  <si>
    <t>2138246097</t>
  </si>
  <si>
    <t>853676860</t>
  </si>
  <si>
    <t>2041614256</t>
  </si>
  <si>
    <t xml:space="preserve">"2np"    9,325*11,5*2,8+11,2*1,4*1,0</t>
  </si>
  <si>
    <t xml:space="preserve">"krov"   12,5*11,5*2,71/2</t>
  </si>
  <si>
    <t>540254325</t>
  </si>
  <si>
    <t>1829366679</t>
  </si>
  <si>
    <t>113,381*17</t>
  </si>
  <si>
    <t>-442976658</t>
  </si>
  <si>
    <t>397674776</t>
  </si>
  <si>
    <t>1508726575</t>
  </si>
  <si>
    <t>1251095212</t>
  </si>
  <si>
    <t>113,381-67,5-0,525-10,11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</si>
  <si>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</si>
  <si>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</si>
  <si>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20656456</t>
  </si>
  <si>
    <t>Izolace proti vodě, vlhkosti a plynům- 2.np-půdorys</t>
  </si>
  <si>
    <t>711493111</t>
  </si>
  <si>
    <t xml:space="preserve">Izolace proti podpovrchové a tlakové vodě vodorovná těsnicí kaší </t>
  </si>
  <si>
    <t>-2093393195</t>
  </si>
  <si>
    <t xml:space="preserve">"koupelny"   3,5+3,55+3,3</t>
  </si>
  <si>
    <t>711493121</t>
  </si>
  <si>
    <t xml:space="preserve">Izolace proti podpovrchové a tlakové vodě svislá  těsnicí kaší </t>
  </si>
  <si>
    <t>-1746277034</t>
  </si>
  <si>
    <t xml:space="preserve">"koupelny"  2,0*2,0*3</t>
  </si>
  <si>
    <t>998711202</t>
  </si>
  <si>
    <t>Přesun hmot pro izolace proti vodě, vlhkosti a plynům stanovený procentní sazbou z ceny vodorovná dopravní vzdálenost do 50 m v objektech výšky přes 6 do 12 m</t>
  </si>
  <si>
    <t>-541512908</t>
  </si>
  <si>
    <t>Izolace tepelné- 2.np půdorys+řezy</t>
  </si>
  <si>
    <t>713111111</t>
  </si>
  <si>
    <t>Montáž tepelné izolace stropů rohožemi, pásy, dílci, deskami, bloky (izolační materiál ve specifikaci) vrchem bez překrytí lepenkou kladenými volně</t>
  </si>
  <si>
    <t>1852423723</t>
  </si>
  <si>
    <t>"strop" 9,9*10,1*2</t>
  </si>
  <si>
    <t>631508490</t>
  </si>
  <si>
    <t>pás tepelně izolační 10 100 mm 7500x1200 mm minerální λ=0,039</t>
  </si>
  <si>
    <t>245511680</t>
  </si>
  <si>
    <t>100,0*1,1</t>
  </si>
  <si>
    <t>631508520</t>
  </si>
  <si>
    <t xml:space="preserve">pás tepelně izolační  160 mm 5000x1200 mm minerální λ=0,039</t>
  </si>
  <si>
    <t>1454431887</t>
  </si>
  <si>
    <t>110,0</t>
  </si>
  <si>
    <t>713191133</t>
  </si>
  <si>
    <t>-1248424554</t>
  </si>
  <si>
    <t>"strop" 100,0</t>
  </si>
  <si>
    <t>611553610</t>
  </si>
  <si>
    <t xml:space="preserve">Podlahoviny dřevěné příslušenství k plovoucím podlahám podložky parozábrana  na povrchu s 0,1 mm LDPE folií tloušťka 2,1 mm šíře 1,1 m</t>
  </si>
  <si>
    <t>1914994413</t>
  </si>
  <si>
    <t>641931102</t>
  </si>
  <si>
    <t xml:space="preserve">"202"  9,95</t>
  </si>
  <si>
    <t xml:space="preserve">"203"  23,4</t>
  </si>
  <si>
    <t xml:space="preserve">"203.1"   3,5</t>
  </si>
  <si>
    <t xml:space="preserve">"204"  26,35</t>
  </si>
  <si>
    <t xml:space="preserve">"204.1"  3,55</t>
  </si>
  <si>
    <t xml:space="preserve">"205"      3,8*4,3-1,3*0,8</t>
  </si>
  <si>
    <t xml:space="preserve">"205.1"  3,3</t>
  </si>
  <si>
    <t>283722820</t>
  </si>
  <si>
    <t>Desky z lehčených plastů desky z pěnového polystyrénu - samozhášivého typ EPS 70S stabil, objemová hmotnost 15 - 20 kg/m3 tepelně izolační desky pro izolace ploché střechy nebo podlahy rozměr 1000 x 500 mm, lambda=0,039 [W / m K] 40 mm</t>
  </si>
  <si>
    <t>236265006</t>
  </si>
  <si>
    <t>85,35*1,02</t>
  </si>
  <si>
    <t>-2028035984</t>
  </si>
  <si>
    <t xml:space="preserve">"TI  140"  </t>
  </si>
  <si>
    <t>" - 2. np - obvod"</t>
  </si>
  <si>
    <t xml:space="preserve">"jih"  (11,3-0,125*2)*3,0</t>
  </si>
  <si>
    <t>"otvory" -(1,13*1,3*2+1,0*1,3)</t>
  </si>
  <si>
    <t>"východ" (10,18-0,125*2)*3,0</t>
  </si>
  <si>
    <t xml:space="preserve">"otvory"   -(0,93*1,3*3)</t>
  </si>
  <si>
    <t xml:space="preserve">"sever"  (11,43-0,125*2)*3,0</t>
  </si>
  <si>
    <t xml:space="preserve">"otvor"    -(1,13*1,3+0,73*1,3)</t>
  </si>
  <si>
    <t xml:space="preserve">"západ"   (10,39-0,125*2)*3,0</t>
  </si>
  <si>
    <t xml:space="preserve">"otvor"  -0,53*1,3</t>
  </si>
  <si>
    <t>"vnitřní stěny s 11"</t>
  </si>
  <si>
    <t xml:space="preserve"> (10,9+5,7)*2,7-0,8*1,97*2-0,7*1,97</t>
  </si>
  <si>
    <t>" TI 100"</t>
  </si>
  <si>
    <t xml:space="preserve">"S12+S13" </t>
  </si>
  <si>
    <t>(10,9+1,2+2,5+2,6+2,75)*2,7-(0,7*1,97*2+0,8*1,97)</t>
  </si>
  <si>
    <t>"štíty S10 ** - TI 60"</t>
  </si>
  <si>
    <t>(11,3-0,125*2)*2,8/2*2</t>
  </si>
  <si>
    <t xml:space="preserve">pás tepelný  TP 01 tl.140 mm minerální λ=0,039</t>
  </si>
  <si>
    <t>-1332040849</t>
  </si>
  <si>
    <t>156,22*1,02</t>
  </si>
  <si>
    <t>631667530</t>
  </si>
  <si>
    <t xml:space="preserve">pás tepelný  TP 01 tl.100 mm minerální λ=0,039</t>
  </si>
  <si>
    <t>-753817771</t>
  </si>
  <si>
    <t xml:space="preserve">"s12+s13"  49,531*1,02</t>
  </si>
  <si>
    <t>631667500</t>
  </si>
  <si>
    <t>pás tepelný 01 tl.60 mm minerální λ=0,039</t>
  </si>
  <si>
    <t>-1317473768</t>
  </si>
  <si>
    <t xml:space="preserve">"štíty S10**"   30,95*1,02</t>
  </si>
  <si>
    <t>1041627724</t>
  </si>
  <si>
    <t>"jih" 11,2*3,2</t>
  </si>
  <si>
    <t>"otvory" -(1,13*1,33*2+1,0*1,33)</t>
  </si>
  <si>
    <t>"východ" 10,3*3,2</t>
  </si>
  <si>
    <t>"otvory" -(0,93*1,3*3)</t>
  </si>
  <si>
    <t xml:space="preserve">"sever"   11,4*3,2</t>
  </si>
  <si>
    <t xml:space="preserve">"otvory"   -(1,13*1,3+0,73*1,3)</t>
  </si>
  <si>
    <t xml:space="preserve">"západ"  10,3*3,2</t>
  </si>
  <si>
    <t>"otvory" -0,53*1,3</t>
  </si>
  <si>
    <t xml:space="preserve">deska izolační fasádní  600x1000x60 mm- minerální minerální λ=0,035</t>
  </si>
  <si>
    <t>-1346058606</t>
  </si>
  <si>
    <t>127,17*1,02</t>
  </si>
  <si>
    <t>-2003596401</t>
  </si>
  <si>
    <t xml:space="preserve">Fólie z polyetylénu a jednoduché výrobky z nich separační fólie separační fólie  fólie pro lité podlahy   bal. 100 m2</t>
  </si>
  <si>
    <t>885154364</t>
  </si>
  <si>
    <t>85,35*1,1</t>
  </si>
  <si>
    <t>713521141</t>
  </si>
  <si>
    <t>-1776603773</t>
  </si>
  <si>
    <t xml:space="preserve">"S10+S10- obvod*"   </t>
  </si>
  <si>
    <t>(9,6+0,15+10,8)*2*2,9</t>
  </si>
  <si>
    <t>-(1,2*1,4*3+1,0*1,4*3+1,2*1,4+0,8*1,4+0,5*1,3)</t>
  </si>
  <si>
    <t>591521080</t>
  </si>
  <si>
    <t xml:space="preserve">Desky stavební lisované desky  základní rozměr: šířka 1200 mm a délka 2500 mm tloušťka v mm: 15,0  speciální vláknocementová deska 1200x2500x15 mm</t>
  </si>
  <si>
    <t>452914589</t>
  </si>
  <si>
    <t>106,5*1,1</t>
  </si>
  <si>
    <t>998713202</t>
  </si>
  <si>
    <t>Přesun hmot pro izolace tepelné stanovený procentní sazbou z ceny vodorovná dopravní vzdálenost do 50 m v objektech výšky přes 6 do 12 m</t>
  </si>
  <si>
    <t>3459650</t>
  </si>
  <si>
    <t>Konstrukce tesařské</t>
  </si>
  <si>
    <t>-542005585</t>
  </si>
  <si>
    <t>(5,106+1,915)/1,1</t>
  </si>
  <si>
    <t>-280951759</t>
  </si>
  <si>
    <t>"nosná kce 2 np- 60/140- svisle-s10"</t>
  </si>
  <si>
    <t xml:space="preserve"> "obvod"   105*2,8</t>
  </si>
  <si>
    <t>"okna" (1,4*3+1,0*3+1,4+0,8+0,6)*2</t>
  </si>
  <si>
    <t xml:space="preserve">"S11+ S11*"  (11+21)*2,8</t>
  </si>
  <si>
    <t xml:space="preserve">"dveře"  0,7+0,8*2</t>
  </si>
  <si>
    <t>(10,2+11,0)*2+10,8+5,8</t>
  </si>
  <si>
    <t xml:space="preserve">" kce- příček  60/100"</t>
  </si>
  <si>
    <t xml:space="preserve">"S12+S13"  (11+21)*2,8</t>
  </si>
  <si>
    <t xml:space="preserve">"dveře"  0,7+0,7+0,8</t>
  </si>
  <si>
    <t>spodní rám příček 70/100"</t>
  </si>
  <si>
    <t>5,6+1,2+2,8+2,5+2,6</t>
  </si>
  <si>
    <t>-628136865</t>
  </si>
  <si>
    <t xml:space="preserve">"horní rám 140/180" </t>
  </si>
  <si>
    <t xml:space="preserve">"2 np"  (10,4+11,40)*2+10,8+5,7</t>
  </si>
  <si>
    <t xml:space="preserve">"příčky  100/180"</t>
  </si>
  <si>
    <t>"2.np" 5,7+3,0+2,5+2,7+1,2</t>
  </si>
  <si>
    <t>-1879043341</t>
  </si>
  <si>
    <t xml:space="preserve">"60/140"   406,0*0,06*0,14*1,1</t>
  </si>
  <si>
    <t xml:space="preserve">"70/140"   59,0*0,07*0,14*1,1</t>
  </si>
  <si>
    <t xml:space="preserve">"60/100"    91,8*0,06*0,1*1,1</t>
  </si>
  <si>
    <t xml:space="preserve">"70/100"   14,7*0,07*0,1*1,1</t>
  </si>
  <si>
    <t>880530593</t>
  </si>
  <si>
    <t xml:space="preserve">"140/180"    60,1*0,14*0,18*1,1</t>
  </si>
  <si>
    <t xml:space="preserve">"10/180"     15,1*0,15*0,1*1,1</t>
  </si>
  <si>
    <t>-927101001</t>
  </si>
  <si>
    <t>998762202</t>
  </si>
  <si>
    <t>Přesun hmot pro konstrukce tesařské stanovený procentní sazbou z ceny vodorovná dopravní vzdálenost do 50 m v objektech výšky přes 6 do 12 m</t>
  </si>
  <si>
    <t>693392171</t>
  </si>
  <si>
    <t>Konstrukce suché výstavby-2 np půdorys+řezy</t>
  </si>
  <si>
    <t>1266744163</t>
  </si>
  <si>
    <t>(10,75+9,6+0,15)*2*2,8</t>
  </si>
  <si>
    <t>-(1,2*1,4*3+1,0*1,4*3+1,2*1,4+0,8*1,4+0,6*1,4)</t>
  </si>
  <si>
    <t>plsť příčková 60 mm 10000x625 mm</t>
  </si>
  <si>
    <t>-1507946791</t>
  </si>
  <si>
    <t>101,92*1,02</t>
  </si>
  <si>
    <t>1247257983</t>
  </si>
  <si>
    <t xml:space="preserve">"204"  3,5*2,7-1,0*1,4</t>
  </si>
  <si>
    <t>-24408427</t>
  </si>
  <si>
    <t xml:space="preserve">"202"   0,25*2*2,7</t>
  </si>
  <si>
    <t>1715139516</t>
  </si>
  <si>
    <t xml:space="preserve">"203.1-205.1"  (2,7*2+2,55)*2,7+0,4*2,7</t>
  </si>
  <si>
    <t xml:space="preserve">"203"   0,26*2*2,7</t>
  </si>
  <si>
    <t>-559733321</t>
  </si>
  <si>
    <t>1,55*2,7*2</t>
  </si>
  <si>
    <t>-248251398</t>
  </si>
  <si>
    <t xml:space="preserve">"S13*"  </t>
  </si>
  <si>
    <t>2,8*2,7*2+2,95*2,7*2</t>
  </si>
  <si>
    <t>1490084136</t>
  </si>
  <si>
    <t xml:space="preserve">"201"  (4,1+4,7)*2,7-0,8*1,4</t>
  </si>
  <si>
    <t>"203" ( 5,6+4,2)*2,7-(0,6*1,4+1,2*1,4*2)</t>
  </si>
  <si>
    <t xml:space="preserve">"204"   (4,6+5,6+0,15)*2,7-(1,2*1,4+1,0*1,4*2)</t>
  </si>
  <si>
    <t xml:space="preserve">"205"   (3,8+4,3)*2,7-(1,0*1,4+1,2*1,4)</t>
  </si>
  <si>
    <t>"impreg"</t>
  </si>
  <si>
    <t xml:space="preserve">"204"   1,5*2,7</t>
  </si>
  <si>
    <t xml:space="preserve">"205"   1,5*2,7</t>
  </si>
  <si>
    <t>-7890075</t>
  </si>
  <si>
    <t>87,155*1,1</t>
  </si>
  <si>
    <t>1927235629</t>
  </si>
  <si>
    <t xml:space="preserve">"S13*"   31,05*1,1</t>
  </si>
  <si>
    <t>590300260</t>
  </si>
  <si>
    <t>deska sádrokartonová GKBI tl.15,0 mm</t>
  </si>
  <si>
    <t>1096911892</t>
  </si>
  <si>
    <t>8,1*1,1</t>
  </si>
  <si>
    <t>1956782789</t>
  </si>
  <si>
    <t>8,1+1,35+24,0+8,4+31,1+95,26</t>
  </si>
  <si>
    <t>-1401538358</t>
  </si>
  <si>
    <t xml:space="preserve">"60/40  s10"  95,26*2,5</t>
  </si>
  <si>
    <t xml:space="preserve">"50/60   s10**"    26*2</t>
  </si>
  <si>
    <t>60514113400</t>
  </si>
  <si>
    <t>Řezivo jehličnaté drobné, neopracované (lišty a latě), (ČSN 49 1503, ČSN 49 2100) jehličnaté - latě střešní latě jakost I - II délka 2 - 3,5 m latě impregnované</t>
  </si>
  <si>
    <t>-360382668</t>
  </si>
  <si>
    <t xml:space="preserve">"s 10**rošt 50/60"   26,0*2*0,05*0,06*1,1</t>
  </si>
  <si>
    <t xml:space="preserve">"60/40"                      238,15*0,06*0,04*1,1</t>
  </si>
  <si>
    <t>-1379127367</t>
  </si>
  <si>
    <t xml:space="preserve">"201+202"  4,0*4,7+1,15*2,5</t>
  </si>
  <si>
    <t xml:space="preserve">"203"   23,4</t>
  </si>
  <si>
    <t xml:space="preserve">"204"   5,5*4,6</t>
  </si>
  <si>
    <t xml:space="preserve">"205"   3,8*3,5+2,6*0,9</t>
  </si>
  <si>
    <t>763131451</t>
  </si>
  <si>
    <t>Podhled ze sádrokartonových desek dvouvrstvá zavěšená spodní konstrukce z ocelových profilů CD, UD jednoduše opláštěná deskou impregnovanou H2, tl. 12,5 mm, bez TI</t>
  </si>
  <si>
    <t>-884005255</t>
  </si>
  <si>
    <t>"koupelny" 3,55+3,55+3,3</t>
  </si>
  <si>
    <t>2138936386</t>
  </si>
  <si>
    <t>10,4+94,176</t>
  </si>
  <si>
    <t>1939344251</t>
  </si>
  <si>
    <t>(1,2+1,4)*2*4+(1,0+1,4)*2*2+(0,8+1,4)*2+(0,6+1,4)*2</t>
  </si>
  <si>
    <t>-1108200376</t>
  </si>
  <si>
    <t>(1,0+1,4)*2</t>
  </si>
  <si>
    <t>763251211</t>
  </si>
  <si>
    <t>Podlaha ze sádrovláknitých desek na pero a drážku podlaha tl. 25 mm podlahové desky tl. 2 x 12,5 mm bez podsypu</t>
  </si>
  <si>
    <t>982775590</t>
  </si>
  <si>
    <t>"podlaha 2.np"</t>
  </si>
  <si>
    <t>5,77*(0,565+0,58+0,625*4+0,375+0,25+0,5*13+0,28)</t>
  </si>
  <si>
    <t>4,025*(0,565+0,29*2+0,625*5+0,5*7+0,145)</t>
  </si>
  <si>
    <t>998763402</t>
  </si>
  <si>
    <t>Přesun hmot pro konstrukce montované z desek stanovený procentní sazbou z ceny vodorovná dopravní vzdálenost do 50 m v objektech výšky přes 6 do 12 m</t>
  </si>
  <si>
    <t>-1384040701</t>
  </si>
  <si>
    <t>Konstrukce klempířské +5%</t>
  </si>
  <si>
    <t>-698291242</t>
  </si>
  <si>
    <t>9,2*1,05</t>
  </si>
  <si>
    <t>998764202</t>
  </si>
  <si>
    <t>Přesun hmot pro konstrukce klempířské stanovený procentní sazbou z ceny vodorovná dopravní vzdálenost do 50 m v objektech výšky přes 6 do 12 m</t>
  </si>
  <si>
    <t>-323751423</t>
  </si>
  <si>
    <t>672291324</t>
  </si>
  <si>
    <t>" - 2. np"</t>
  </si>
  <si>
    <t>"jih" 11,3*(7,5-4,31)+11,3*2,8/2</t>
  </si>
  <si>
    <t xml:space="preserve">"ostění"  (1,2+1,4)*2*0,125*3</t>
  </si>
  <si>
    <t>"otvory" -(1,13*1,33*3)</t>
  </si>
  <si>
    <t xml:space="preserve">"východ"  (10,4+0,15)*(7,5-4,31)</t>
  </si>
  <si>
    <t xml:space="preserve">"ostění"   (1,0+1,4)*2*0,125*3</t>
  </si>
  <si>
    <t xml:space="preserve">"otvory"   -(0,93*1,33*3)</t>
  </si>
  <si>
    <t xml:space="preserve">"sever"   (11,3+0,15)*(7,5-4,13)-5,88*(4,514-4,31)</t>
  </si>
  <si>
    <t>11,45*2,8/2</t>
  </si>
  <si>
    <t xml:space="preserve">"ostění"    (1,2+1,4+0,8+1,4)*2*0,125</t>
  </si>
  <si>
    <t xml:space="preserve">"otvor"    -(1,13*1,33+0,73*1,33)</t>
  </si>
  <si>
    <t xml:space="preserve">"západ"  10,4*(7,5-4,31)</t>
  </si>
  <si>
    <t xml:space="preserve">"ostění"   (0,6+1,4)*2*0,125</t>
  </si>
  <si>
    <t>"okno"-0,53*1,33</t>
  </si>
  <si>
    <t>Obložení dřevěné palubky obkladové - bez povrchové úpravy, provedení na pero a drážku - cena za m2 vč. pera, délka 2,4 - 5 m, balené ve fólii dřevina modřín sibiřský profil klasický 24*68</t>
  </si>
  <si>
    <t>-218194470</t>
  </si>
  <si>
    <t>166,166*0,5*1,1</t>
  </si>
  <si>
    <t>932657359</t>
  </si>
  <si>
    <t>91,391</t>
  </si>
  <si>
    <t>688391360</t>
  </si>
  <si>
    <t xml:space="preserve">"50/60"   166,2*2,5</t>
  </si>
  <si>
    <t xml:space="preserve">"50/30"   166,2*2,5</t>
  </si>
  <si>
    <t>331928061</t>
  </si>
  <si>
    <t xml:space="preserve">" lať 50/30"   415,5*0,05*0,03*1,1</t>
  </si>
  <si>
    <t xml:space="preserve">" lať 50/60"   415,5*0,05*0,06*1,1</t>
  </si>
  <si>
    <t>-1662093525</t>
  </si>
  <si>
    <t>166,2</t>
  </si>
  <si>
    <t>283292500</t>
  </si>
  <si>
    <t>Fólie z plastů ostatních a speciálně upravené podstřešní a parotěsné folie</t>
  </si>
  <si>
    <t>-1361981381</t>
  </si>
  <si>
    <t>166,2*1,1</t>
  </si>
  <si>
    <t>-1073757998</t>
  </si>
  <si>
    <t xml:space="preserve">"S 11-sádrovlákno 18"  </t>
  </si>
  <si>
    <t xml:space="preserve">"202+205"  (10,8*2,7-0,8*1,97*2)*2</t>
  </si>
  <si>
    <t xml:space="preserve">"203"   (2,7*2,7-0,7*1,97)*2</t>
  </si>
  <si>
    <t xml:space="preserve">"S 11*- sádrovlákno 12,5 impreg  203"  (2,7*2,7-0,7*1,97)*2</t>
  </si>
  <si>
    <t>"s12-2* 12,5"</t>
  </si>
  <si>
    <t xml:space="preserve">"202"  ( (1,15+2,5)*2,7*2-0,8*1,97*2)*2</t>
  </si>
  <si>
    <t xml:space="preserve">"205"  ( (2,6*2,7*2-0,7*1,97*2))*2</t>
  </si>
  <si>
    <t xml:space="preserve">"204"  (2,8*2,7*2-0,7*1,97*2)*2</t>
  </si>
  <si>
    <t xml:space="preserve">deska sádrovláknitá maloformátová univerzální 18 x 1000 x 1500 mm   S11</t>
  </si>
  <si>
    <t>353734468</t>
  </si>
  <si>
    <t xml:space="preserve">" S11"    63,85*1,1</t>
  </si>
  <si>
    <t>deska sádrovláknitá maloformátová univerzální 12,5 x 1000 x 1500 mm</t>
  </si>
  <si>
    <t>2141226700</t>
  </si>
  <si>
    <t xml:space="preserve">"S10"  160,716*1,1</t>
  </si>
  <si>
    <t xml:space="preserve">"S11*"   11,85*1,1</t>
  </si>
  <si>
    <t xml:space="preserve">"S12"    80,41*1,1</t>
  </si>
  <si>
    <t>766622215</t>
  </si>
  <si>
    <t>Montáž oken plastových plochy do 1 m2 včetně montáže rámu na polyuretanovou pěnu otevíravých nebo sklápěcích do dřevěné konstrukce</t>
  </si>
  <si>
    <t>174053901</t>
  </si>
  <si>
    <t>-1783087684</t>
  </si>
  <si>
    <t xml:space="preserve">"08"   0,8*1,4*1</t>
  </si>
  <si>
    <t xml:space="preserve">"09"   1,0*1,4*3</t>
  </si>
  <si>
    <t xml:space="preserve">"10"    1,2*1,4*4</t>
  </si>
  <si>
    <t xml:space="preserve">07  okno plastové 1 křídlové  výklopné  60/140 cm,U= 1,0, štěrbin větrání, profil 5-ti komor, tepelněizol dvojsklo,hluk útlum 30 dB, vnitř barva šedá, venek bříza(hrušeň) -ALžaluzie výpis výrobků </t>
  </si>
  <si>
    <t>1974319817</t>
  </si>
  <si>
    <t>"07 - 60/140" 1</t>
  </si>
  <si>
    <t>61143960</t>
  </si>
  <si>
    <t xml:space="preserve">08  okno plastové 1 křídlové  výklopné  80/140 cm,U= 1,0, štěrbin větrání, profil 5-ti komor, tepelněizol dvojsklo,hluk útlum 30 dB, vnitř barva šedá, venek bříza(hrušeň) - výpis výrobků </t>
  </si>
  <si>
    <t>191410310</t>
  </si>
  <si>
    <t>"08 - 80/140" 1</t>
  </si>
  <si>
    <t>61143970</t>
  </si>
  <si>
    <t xml:space="preserve">09  okno plastové 1 křídlové  výklopné  100x140 cm,U= 1,0, štěrbin větrání, profil 5-ti komor, tepelněizol dvojsklo,hluk útlum 30 dB, vnitř barva šedá, venek bříza(hrušeň) -AL žaluzie výpis výrobků </t>
  </si>
  <si>
    <t>1809598446</t>
  </si>
  <si>
    <t xml:space="preserve">"06 - 140/150"   3</t>
  </si>
  <si>
    <t>611439701</t>
  </si>
  <si>
    <t xml:space="preserve">10  okno plastové 1 křídlové  výklopné  120x140 cm,U= 1,0, štěrbin větrání, profil 5-ti komor, tepelněizol dvojsklo,hluk útlum 30 dB, vnitř barva šedá, venek bříza(hrušeň) -AL žaluzie výpis výrobků </t>
  </si>
  <si>
    <t>-1265184702</t>
  </si>
  <si>
    <t xml:space="preserve">"10- 120/140"   4</t>
  </si>
  <si>
    <t>766231114</t>
  </si>
  <si>
    <t xml:space="preserve">po1  -DOD + Montáž sklápěcích půdních schodů PO EW 15 DP3 ,500/700  vč poklopu- TABULKA VÝROBKŮ</t>
  </si>
  <si>
    <t>-1316882658</t>
  </si>
  <si>
    <t>-2000704079</t>
  </si>
  <si>
    <t xml:space="preserve">"06"   3</t>
  </si>
  <si>
    <t xml:space="preserve">06  dveře dřevěné vnitřní hladké plné 1křídlové 70/1970, kov brouš nerez, WC kombinace , 3 panty na v. dveří, podříznuté  povrch CPL,štítek s označením</t>
  </si>
  <si>
    <t>-532004109</t>
  </si>
  <si>
    <t xml:space="preserve">"06"  3</t>
  </si>
  <si>
    <t>-1109107490</t>
  </si>
  <si>
    <t xml:space="preserve">"P05"   2+1</t>
  </si>
  <si>
    <t xml:space="preserve">P05    dveře dřevěné vnitřní hladké plné 1křídlové -80x197,kov br nerez, zámek , štítek s ozn, EW 15 DP3/C, povrch úprava  generální kíč</t>
  </si>
  <si>
    <t>-1439089680</t>
  </si>
  <si>
    <t>40979991</t>
  </si>
  <si>
    <t>"06" 3</t>
  </si>
  <si>
    <t>611822620</t>
  </si>
  <si>
    <t>Zárubně dřevěné zárubně obložkové Normal pro dveře jednokřídlové 60, 70, 80 a 90/197 cm pro tl.stěny 6-17 cm fólie dub,buk,třešeň a bílá</t>
  </si>
  <si>
    <t>-1833428065</t>
  </si>
  <si>
    <t>339194303</t>
  </si>
  <si>
    <t>2+1</t>
  </si>
  <si>
    <t>Zárubně dřevěné zárubně obložkové Normal pro dveře jednokřídlové 60, 70, 80 a 90/197 cm pro tl.stěny 6-17 cm fólie dub,buk,třešeň a bílá - protipožární</t>
  </si>
  <si>
    <t>-1753674548</t>
  </si>
  <si>
    <t>882619344</t>
  </si>
  <si>
    <t xml:space="preserve">"07"   1</t>
  </si>
  <si>
    <t xml:space="preserve">"08"   1</t>
  </si>
  <si>
    <t xml:space="preserve">"09"  3</t>
  </si>
  <si>
    <t xml:space="preserve">"10"  4</t>
  </si>
  <si>
    <t>1654162053</t>
  </si>
  <si>
    <t xml:space="preserve">"07"   0,55*1</t>
  </si>
  <si>
    <t xml:space="preserve">"08"  0,75*1</t>
  </si>
  <si>
    <t xml:space="preserve">"09"   0,95*3</t>
  </si>
  <si>
    <t xml:space="preserve">"10"  1,18*4</t>
  </si>
  <si>
    <t>76681113052</t>
  </si>
  <si>
    <t xml:space="preserve">07/I   Montáž + dod   pracovní linka tvaru L  dl. 2090+1760 mm180 cm, spodní skříňky,nerez  dřez -dle popisu v tabulce výrobků</t>
  </si>
  <si>
    <t>336246725</t>
  </si>
  <si>
    <t xml:space="preserve">"078/I"    1   </t>
  </si>
  <si>
    <t>998766202</t>
  </si>
  <si>
    <t>Přesun hmot pro konstrukce truhlářské stanovený procentní sazbou z ceny vodorovná dopravní vzdálenost do 50 m v objektech výšky přes 6 do 12 m</t>
  </si>
  <si>
    <t>810280627</t>
  </si>
  <si>
    <t>Podlahy z dlaždic - půdorysy</t>
  </si>
  <si>
    <t>2084268462</t>
  </si>
  <si>
    <t xml:space="preserve">"203.1-205.1"   (2,7+2,7+2,55+1,3+1,35+1,35)*2-0,7*3</t>
  </si>
  <si>
    <t>1119010661</t>
  </si>
  <si>
    <t>21,8/0,3*1,1</t>
  </si>
  <si>
    <t>-1371957137</t>
  </si>
  <si>
    <t>"204.1" 3,55</t>
  </si>
  <si>
    <t xml:space="preserve">"205.1"   3,3</t>
  </si>
  <si>
    <t xml:space="preserve">dlaždice keramické hutné, glazované, matný povrch, odol. opotř. PEI 4, 298/298/9, barevné, R 10/A, </t>
  </si>
  <si>
    <t>2013257622</t>
  </si>
  <si>
    <t>10,35*1,1</t>
  </si>
  <si>
    <t>-1298320701</t>
  </si>
  <si>
    <t>10,35</t>
  </si>
  <si>
    <t>-1219771304</t>
  </si>
  <si>
    <t>-548353968</t>
  </si>
  <si>
    <t>1885630967</t>
  </si>
  <si>
    <t>998771202</t>
  </si>
  <si>
    <t>Přesun hmot pro podlahy z dlaždic stanovený procentní sazbou z ceny vodorovná dopravní vzdálenost do 50 m v objektech výšky přes 6 do 12 m</t>
  </si>
  <si>
    <t>1854346183</t>
  </si>
  <si>
    <t>Podlahy povlakové- půdorys 2 np</t>
  </si>
  <si>
    <t>2063414257</t>
  </si>
  <si>
    <t xml:space="preserve">"204"  25,35</t>
  </si>
  <si>
    <t xml:space="preserve">"205"   15,3</t>
  </si>
  <si>
    <t>1177096190</t>
  </si>
  <si>
    <t>74,0</t>
  </si>
  <si>
    <t>67845141</t>
  </si>
  <si>
    <t>1604135978</t>
  </si>
  <si>
    <t xml:space="preserve">"202"  4,0+4,2+2,5+0,8*3</t>
  </si>
  <si>
    <t xml:space="preserve">"203"   (5,55+4,2)*2-0,8-0,7</t>
  </si>
  <si>
    <t xml:space="preserve">"204"    (5,55+4,5)*2-0,7-0,8</t>
  </si>
  <si>
    <t xml:space="preserve">"205"    (3,8+4,2)*2-0,8-0,7</t>
  </si>
  <si>
    <t>2079714995</t>
  </si>
  <si>
    <t>64,2</t>
  </si>
  <si>
    <t>-293560921</t>
  </si>
  <si>
    <t>64,2*1,05</t>
  </si>
  <si>
    <t>-1981514732</t>
  </si>
  <si>
    <t>-707817022</t>
  </si>
  <si>
    <t>(74,0+64,2*0,13)*1,05</t>
  </si>
  <si>
    <t>1414577318</t>
  </si>
  <si>
    <t>Dokončovací práce - obklady keramické 1b.02, 03</t>
  </si>
  <si>
    <t>254762192</t>
  </si>
  <si>
    <t xml:space="preserve">"203.1"  (2,65+1,3)*2*2,5-0,7*1,97</t>
  </si>
  <si>
    <t xml:space="preserve">"204.1"  (2,7+1,3)*2*2,5-0,7*1,97</t>
  </si>
  <si>
    <t xml:space="preserve">"205"   (2,55+1,3)*2*2,5-0,7*1,97</t>
  </si>
  <si>
    <t>-337730046</t>
  </si>
  <si>
    <t>54,863*1,1</t>
  </si>
  <si>
    <t>-1542049185</t>
  </si>
  <si>
    <t>54,863</t>
  </si>
  <si>
    <t>-1945868994</t>
  </si>
  <si>
    <t>-310838914</t>
  </si>
  <si>
    <t>"stropy" 93,0</t>
  </si>
  <si>
    <t xml:space="preserve">"201+202"  (4,0+7,2)*2*2,7</t>
  </si>
  <si>
    <t xml:space="preserve">"203"  (5,55+4,25)*2*2,7</t>
  </si>
  <si>
    <t xml:space="preserve">"204"   (5,55+4,6)*2*2,7</t>
  </si>
  <si>
    <t xml:space="preserve">"205"  (3,8+4,3)*2*2,7</t>
  </si>
  <si>
    <t xml:space="preserve">zzstemnydulUTČP242NP - VYTÁPĚNÍ OBJEKTU č.p.24 - 2.NP  CÚ 2018/1</t>
  </si>
  <si>
    <t>538884089</t>
  </si>
  <si>
    <t>1322580219</t>
  </si>
  <si>
    <t xml:space="preserve">tvarovky z lehčených plastů izolace potrubí  vnitřní průměr x tl. izolace [mm] 22 x 13</t>
  </si>
  <si>
    <t>1866455804</t>
  </si>
  <si>
    <t xml:space="preserve">spona </t>
  </si>
  <si>
    <t>-406581801</t>
  </si>
  <si>
    <t xml:space="preserve">páska samolepící  po 20 m</t>
  </si>
  <si>
    <t>1943458480</t>
  </si>
  <si>
    <t>-1107232480</t>
  </si>
  <si>
    <t>54+24+36</t>
  </si>
  <si>
    <t>24578288</t>
  </si>
  <si>
    <t>-85552009</t>
  </si>
  <si>
    <t>1005007446</t>
  </si>
  <si>
    <t>855510164</t>
  </si>
  <si>
    <t>-1049353626</t>
  </si>
  <si>
    <t>-531145711</t>
  </si>
  <si>
    <t>-476723322</t>
  </si>
  <si>
    <t>2118961594</t>
  </si>
  <si>
    <t>-1295367338</t>
  </si>
  <si>
    <t>-1051181311</t>
  </si>
  <si>
    <t>306401682</t>
  </si>
  <si>
    <t>528460415</t>
  </si>
  <si>
    <t>101374797</t>
  </si>
  <si>
    <t>H šroubení uzavírací pro otopná tělesa VK 1/2" rohový</t>
  </si>
  <si>
    <t>-1098988898</t>
  </si>
  <si>
    <t>-1627576220</t>
  </si>
  <si>
    <t xml:space="preserve">Radiátorový ventil pro otopná tělesa  1/2" rohový</t>
  </si>
  <si>
    <t>33220559</t>
  </si>
  <si>
    <t xml:space="preserve">Radiátorové šroubení uzavírací a regulační  1/2" rohové</t>
  </si>
  <si>
    <t>-706337339</t>
  </si>
  <si>
    <t>otopné těleso trubkové koupelnové se zvětšenou výhřevnou plochou V1820.Š600</t>
  </si>
  <si>
    <t>1982939907</t>
  </si>
  <si>
    <t>těleso otopné deskové se spodním připojením a hladkou čelní plochou 22 V600 L700 mm</t>
  </si>
  <si>
    <t>1890906629</t>
  </si>
  <si>
    <t>-737580512</t>
  </si>
  <si>
    <t>těleso otopné deskové se spodním připojením a hladkou čelní plochou 22 V600 L1100 mm</t>
  </si>
  <si>
    <t>-1434264519</t>
  </si>
  <si>
    <t>xOT05</t>
  </si>
  <si>
    <t>těleso otopné deskové se spodním připojením a hladkou čelní plochou 33 V600 L900 mm</t>
  </si>
  <si>
    <t>-740940368</t>
  </si>
  <si>
    <t>282063695</t>
  </si>
  <si>
    <t>3+3+1+2+2+2</t>
  </si>
  <si>
    <t>Otopná tělesa panelová VK montáž otopných těles panelových dvouřadých, stavební délky do 1140 mm</t>
  </si>
  <si>
    <t>368662730</t>
  </si>
  <si>
    <t>1+2+2</t>
  </si>
  <si>
    <t>735159310</t>
  </si>
  <si>
    <t xml:space="preserve">Otopná tělesa panelová VK montáž otopných těles panelových  třířadých, stavební délky do 1140 mm</t>
  </si>
  <si>
    <t>1382900117</t>
  </si>
  <si>
    <t>735164522</t>
  </si>
  <si>
    <t>Montáž otopného tělesa trubkového na stěny výšky tělesa přes 1340 mm</t>
  </si>
  <si>
    <t>-1662718950</t>
  </si>
  <si>
    <t>-1190645977</t>
  </si>
  <si>
    <t>3+1+2+2+2</t>
  </si>
  <si>
    <t>-505083447</t>
  </si>
  <si>
    <t>-357294136</t>
  </si>
  <si>
    <t>236315167</t>
  </si>
  <si>
    <t xml:space="preserve">ZTI_cp24_2.NP - D.1.4  ZDRAVOTNĚ-TECHNICKÉ INSTALACE - cp24_2.NP   CÚ 2018/1</t>
  </si>
  <si>
    <t>-1299553043</t>
  </si>
  <si>
    <t>65539801</t>
  </si>
  <si>
    <t>14 "odpadní kanalizace</t>
  </si>
  <si>
    <t>1480420794</t>
  </si>
  <si>
    <t>3 "připojovací kanalizace</t>
  </si>
  <si>
    <t>-1109304813</t>
  </si>
  <si>
    <t>-665695851</t>
  </si>
  <si>
    <t>362623699</t>
  </si>
  <si>
    <t>(14)/2 "upevnění potrubí</t>
  </si>
  <si>
    <t>1138229463</t>
  </si>
  <si>
    <t>3 "zařizovací předměty DN40</t>
  </si>
  <si>
    <t>1926517657</t>
  </si>
  <si>
    <t>1+3 "zařizovací předměty DN50</t>
  </si>
  <si>
    <t>1364562968</t>
  </si>
  <si>
    <t>3 "zařizovací předměty DN100</t>
  </si>
  <si>
    <t>1041594044</t>
  </si>
  <si>
    <t>1364760533</t>
  </si>
  <si>
    <t>3+9+10+14 "připojovací,odpadní potrubí</t>
  </si>
  <si>
    <t>1488666617</t>
  </si>
  <si>
    <t>-1287854054</t>
  </si>
  <si>
    <t>20 "připojovací potrubí ve stěnách</t>
  </si>
  <si>
    <t>-1040614848</t>
  </si>
  <si>
    <t>20 "připojovací potrubíd ve stěnách</t>
  </si>
  <si>
    <t>-309619216</t>
  </si>
  <si>
    <t>(20+20)/2 "páteřní rozvod</t>
  </si>
  <si>
    <t>-1131429645</t>
  </si>
  <si>
    <t>20 "připojovací ve stěnách</t>
  </si>
  <si>
    <t>-1887905006</t>
  </si>
  <si>
    <t>162438148</t>
  </si>
  <si>
    <t>3 "zařizovací předměty výtokové ventily</t>
  </si>
  <si>
    <t>-445913127</t>
  </si>
  <si>
    <t>1+3+3 "zařizovací předměty baterie</t>
  </si>
  <si>
    <t>-1989809977</t>
  </si>
  <si>
    <t>6 "uzávěry odbočky</t>
  </si>
  <si>
    <t>-166489132</t>
  </si>
  <si>
    <t>20+20</t>
  </si>
  <si>
    <t>-103729830</t>
  </si>
  <si>
    <t>-1341391480</t>
  </si>
  <si>
    <t>1947663464</t>
  </si>
  <si>
    <t>klozet keramický závěsný hluboké splachování ) bílý</t>
  </si>
  <si>
    <t>-36954953</t>
  </si>
  <si>
    <t>-1400536275</t>
  </si>
  <si>
    <t>586620911</t>
  </si>
  <si>
    <t>725311121</t>
  </si>
  <si>
    <t>Dřezy bez výtokových armatur jednoduché se zápachovou uzávěrkou nerezové s odkapávací plochou 560x480 mm a miskou</t>
  </si>
  <si>
    <t>667068092</t>
  </si>
  <si>
    <t>980782383</t>
  </si>
  <si>
    <t>2*(1+3)</t>
  </si>
  <si>
    <t>-2100801253</t>
  </si>
  <si>
    <t>-1750554627</t>
  </si>
  <si>
    <t>498505480</t>
  </si>
  <si>
    <t>16544703</t>
  </si>
  <si>
    <t>-1927487989</t>
  </si>
  <si>
    <t>-1460097854</t>
  </si>
  <si>
    <t>427132238</t>
  </si>
  <si>
    <t>-1522126454</t>
  </si>
  <si>
    <t>-1095289773</t>
  </si>
  <si>
    <t xml:space="preserve">Předstěnové instalační systémy do lehkých stěn  s kovovou konstrukcí pro umyvadla stavební výšky 1120 mm se stojánkovou baterií</t>
  </si>
  <si>
    <t>-1999377005</t>
  </si>
  <si>
    <t>1490562447</t>
  </si>
  <si>
    <t>-211196897</t>
  </si>
  <si>
    <t>-1107246065</t>
  </si>
  <si>
    <t>1805023584</t>
  </si>
  <si>
    <t xml:space="preserve">el - Elektroinstalace a bleskosvod 2np čp. 24   CÚ 2018/1</t>
  </si>
  <si>
    <t>D1 - Rozpočet 2.NP budova č.p. 24</t>
  </si>
  <si>
    <t>D2 - Uzemnění + bleskosvod č.p. 24</t>
  </si>
  <si>
    <t>Rozpočet 2.NP budova č.p. 24</t>
  </si>
  <si>
    <t>Rozvaděč RMS2.2</t>
  </si>
  <si>
    <t>865028700</t>
  </si>
  <si>
    <t>-2068284311</t>
  </si>
  <si>
    <t>-1840812191</t>
  </si>
  <si>
    <t>767524889</t>
  </si>
  <si>
    <t>1905213364</t>
  </si>
  <si>
    <t>1522381260</t>
  </si>
  <si>
    <t>Vodič 1-CXKH 4mm2</t>
  </si>
  <si>
    <t>965578120</t>
  </si>
  <si>
    <t>Ukončení vodiče 4mm2</t>
  </si>
  <si>
    <t>2005190753</t>
  </si>
  <si>
    <t>-1513962987</t>
  </si>
  <si>
    <t>-1028988099</t>
  </si>
  <si>
    <t>1557109794</t>
  </si>
  <si>
    <t>-919588962</t>
  </si>
  <si>
    <t>1881935408</t>
  </si>
  <si>
    <t>1350089598</t>
  </si>
  <si>
    <t>1365780823</t>
  </si>
  <si>
    <t>-1944671911</t>
  </si>
  <si>
    <t xml:space="preserve">Vypínač 1pól  řaz. 1S</t>
  </si>
  <si>
    <t>266735263</t>
  </si>
  <si>
    <t xml:space="preserve">Spínač sériový zapušť bílý  řaz.5</t>
  </si>
  <si>
    <t>-151574163</t>
  </si>
  <si>
    <t>-1446687125</t>
  </si>
  <si>
    <t>196697921</t>
  </si>
  <si>
    <t>536966085</t>
  </si>
  <si>
    <t>Zásuvka zapušť. 2P+Z, 230V/16A bílá s přepěť ochranou</t>
  </si>
  <si>
    <t>-918272482</t>
  </si>
  <si>
    <t>-156581782</t>
  </si>
  <si>
    <t>1494741909</t>
  </si>
  <si>
    <t>J – Led sv nást, 20W, 3000K , plech mont, skl stínítko, IP43</t>
  </si>
  <si>
    <t>834717179</t>
  </si>
  <si>
    <t>255041316</t>
  </si>
  <si>
    <t>1281586636</t>
  </si>
  <si>
    <t>-318961876</t>
  </si>
  <si>
    <t>Uzemnění + bleskosvod č.p. 24</t>
  </si>
  <si>
    <t>1.1</t>
  </si>
  <si>
    <t>Fezn pásek 30x4mm2 v zemi</t>
  </si>
  <si>
    <t>-266359624</t>
  </si>
  <si>
    <t>2.1</t>
  </si>
  <si>
    <t>Fezn drát pr.10mm</t>
  </si>
  <si>
    <t>188663375</t>
  </si>
  <si>
    <t>3.1</t>
  </si>
  <si>
    <t>Svorka drát -páska Fezn</t>
  </si>
  <si>
    <t>-1378201583</t>
  </si>
  <si>
    <t>4.1</t>
  </si>
  <si>
    <t>Svorka zkušební nerez</t>
  </si>
  <si>
    <t>-1333455636</t>
  </si>
  <si>
    <t>5.1</t>
  </si>
  <si>
    <t xml:space="preserve">AlMgSi drát  8mm jímací 8mm / 0,135kg/m/</t>
  </si>
  <si>
    <t>-370461148</t>
  </si>
  <si>
    <t>6.1</t>
  </si>
  <si>
    <t>Svorka křížová nerez</t>
  </si>
  <si>
    <t>-434763614</t>
  </si>
  <si>
    <t>7.1</t>
  </si>
  <si>
    <t>Svorka na hřeben nerez</t>
  </si>
  <si>
    <t>-714751352</t>
  </si>
  <si>
    <t>8.1</t>
  </si>
  <si>
    <t>Podpěra do zdi 300mm nerez /úprava/</t>
  </si>
  <si>
    <t>-1318216339</t>
  </si>
  <si>
    <t>9.1</t>
  </si>
  <si>
    <t>Krabice KO125 vč. víčka</t>
  </si>
  <si>
    <t>-868558356</t>
  </si>
  <si>
    <t>10.1</t>
  </si>
  <si>
    <t>Svorka spojovací SS</t>
  </si>
  <si>
    <t>2043328276</t>
  </si>
  <si>
    <t>11.1</t>
  </si>
  <si>
    <t>Ochranný úhelník 1,7m nerez</t>
  </si>
  <si>
    <t>17287865</t>
  </si>
  <si>
    <t>12.1</t>
  </si>
  <si>
    <t>Držák ochr. úhelníku</t>
  </si>
  <si>
    <t>1052628210</t>
  </si>
  <si>
    <t>13.1</t>
  </si>
  <si>
    <t>Štítek pro označ svodů</t>
  </si>
  <si>
    <t>649005585</t>
  </si>
  <si>
    <t>14.1</t>
  </si>
  <si>
    <t>Výkop rýhy 35x70cm, 5. tř. zeminy</t>
  </si>
  <si>
    <t>1777986282</t>
  </si>
  <si>
    <t>15.1</t>
  </si>
  <si>
    <t>Bentonit pro vylepšení uzemnění</t>
  </si>
  <si>
    <t>-1594414326</t>
  </si>
  <si>
    <t>16.1</t>
  </si>
  <si>
    <t>Zához rýhy 35x70, 5.tř. zeminy</t>
  </si>
  <si>
    <t>-753709762</t>
  </si>
  <si>
    <t>-564930305</t>
  </si>
  <si>
    <t>-1896994954</t>
  </si>
  <si>
    <t>-803584369</t>
  </si>
  <si>
    <t xml:space="preserve">SK_cp24_2NP - SK_cp24_2NP   CÚ 2018/1</t>
  </si>
  <si>
    <t>Pol91</t>
  </si>
  <si>
    <t>-887597528</t>
  </si>
  <si>
    <t>Pol92</t>
  </si>
  <si>
    <t>2018491692</t>
  </si>
  <si>
    <t xml:space="preserve">Mod Mosaic  6 modul 1xRJ45 UTP kat.6 DG+, úhlový, bílý, 22,5x45mm_x000d_
( Možnost nabídnout rovnocenné řešení v souladu s ust. § 89, odstavec 6 ZZVZ)</t>
  </si>
  <si>
    <t>655659962</t>
  </si>
  <si>
    <t>-2066457382</t>
  </si>
  <si>
    <t>327200719</t>
  </si>
  <si>
    <t>-2068996672</t>
  </si>
  <si>
    <t>-1836304274</t>
  </si>
  <si>
    <t xml:space="preserve">Návleky číselné - </t>
  </si>
  <si>
    <t>865783590</t>
  </si>
  <si>
    <t>-749972087</t>
  </si>
  <si>
    <t>1471517029</t>
  </si>
  <si>
    <t>1182136974</t>
  </si>
  <si>
    <t>-199576576</t>
  </si>
  <si>
    <t>Pol93</t>
  </si>
  <si>
    <t>1583485692</t>
  </si>
  <si>
    <t>1867999410</t>
  </si>
  <si>
    <t>Pol94</t>
  </si>
  <si>
    <t>1873514360</t>
  </si>
  <si>
    <t>-561690014</t>
  </si>
  <si>
    <t xml:space="preserve">Příchytka  2031M/30</t>
  </si>
  <si>
    <t>-935579178</t>
  </si>
  <si>
    <t>130142138</t>
  </si>
  <si>
    <t>Pol95</t>
  </si>
  <si>
    <t>566688354</t>
  </si>
  <si>
    <t>Pol96</t>
  </si>
  <si>
    <t>993610147</t>
  </si>
  <si>
    <t>Pol97</t>
  </si>
  <si>
    <t>-435167516</t>
  </si>
  <si>
    <t>Pol98</t>
  </si>
  <si>
    <t>-258715412</t>
  </si>
  <si>
    <t>Pol99</t>
  </si>
  <si>
    <t>531568523</t>
  </si>
  <si>
    <t>Pol100</t>
  </si>
  <si>
    <t>536333844</t>
  </si>
  <si>
    <t>Pol101</t>
  </si>
  <si>
    <t>456250154</t>
  </si>
  <si>
    <t>Pol102</t>
  </si>
  <si>
    <t>391457804</t>
  </si>
  <si>
    <t>Pol103</t>
  </si>
  <si>
    <t>-1165478355</t>
  </si>
  <si>
    <t>Pol104</t>
  </si>
  <si>
    <t>-714992677</t>
  </si>
  <si>
    <t>Pol105</t>
  </si>
  <si>
    <t>-1817867077</t>
  </si>
  <si>
    <t xml:space="preserve">STA_cp24_2NP - STA_cp24_2NP  CÚ 2018/1</t>
  </si>
  <si>
    <t>D1 - STA</t>
  </si>
  <si>
    <t>Pol106</t>
  </si>
  <si>
    <t>-1965309782</t>
  </si>
  <si>
    <t>Pol107</t>
  </si>
  <si>
    <t>49707271</t>
  </si>
  <si>
    <t>-199821492</t>
  </si>
  <si>
    <t>Kryt zásuvky televizní, rozhlasové a satelitní, bílá 5011A-A00300 B</t>
  </si>
  <si>
    <t>-548369700</t>
  </si>
  <si>
    <t>-288038609</t>
  </si>
  <si>
    <t>-1351795839</t>
  </si>
  <si>
    <t>1835672295</t>
  </si>
  <si>
    <t>1844461666</t>
  </si>
  <si>
    <t>-517773691</t>
  </si>
  <si>
    <t>1830918286</t>
  </si>
  <si>
    <t>-1204970812</t>
  </si>
  <si>
    <t>-1359036854</t>
  </si>
  <si>
    <t>-2072046853</t>
  </si>
  <si>
    <t>-1505418551</t>
  </si>
  <si>
    <t>1793974718</t>
  </si>
  <si>
    <t>Pol108</t>
  </si>
  <si>
    <t>268511748</t>
  </si>
  <si>
    <t>Pol109</t>
  </si>
  <si>
    <t>-2129438600</t>
  </si>
  <si>
    <t>Pol110</t>
  </si>
  <si>
    <t>1084493432</t>
  </si>
  <si>
    <t>-2015966099</t>
  </si>
  <si>
    <t>1124871250</t>
  </si>
  <si>
    <t>616832160</t>
  </si>
  <si>
    <t>-1365623818</t>
  </si>
  <si>
    <t>Pol111</t>
  </si>
  <si>
    <t>-1436518731</t>
  </si>
  <si>
    <t>Pol112</t>
  </si>
  <si>
    <t>146609464</t>
  </si>
  <si>
    <t xml:space="preserve">VZD_cp_24 - kalkulace VZD-č.p.24_2NP  CÚ 2018/1</t>
  </si>
  <si>
    <t>D1 - Zař.č.4 - Sociální zařízení - 2NP</t>
  </si>
  <si>
    <t>Zař.č.4 - Sociální zařízení - 2NP</t>
  </si>
  <si>
    <t>598817404</t>
  </si>
  <si>
    <t>Hlukově izolovaná ohebná hadice pr.100</t>
  </si>
  <si>
    <t>1893874748</t>
  </si>
  <si>
    <t>Výfuková hlavice pr.180</t>
  </si>
  <si>
    <t>-508481241</t>
  </si>
  <si>
    <t>410</t>
  </si>
  <si>
    <t xml:space="preserve">Potrubí spiro Pz 100/ 30  % tvarovek</t>
  </si>
  <si>
    <t>1075127751</t>
  </si>
  <si>
    <t>Pol84</t>
  </si>
  <si>
    <t xml:space="preserve">Potrubí spiro Pz 180/ 20  % tvarovek</t>
  </si>
  <si>
    <t>-418833830</t>
  </si>
  <si>
    <t>Pol85</t>
  </si>
  <si>
    <t>izolace tepelně akustická tl.4cm s polepem hliníkovou folií</t>
  </si>
  <si>
    <t>121436188</t>
  </si>
  <si>
    <t>Pol86</t>
  </si>
  <si>
    <t>izolace tepelně akustická tl.6cm do oplechování Pz plechem</t>
  </si>
  <si>
    <t>1403205114</t>
  </si>
  <si>
    <t>Pol87</t>
  </si>
  <si>
    <t>120977428</t>
  </si>
  <si>
    <t>1834528538</t>
  </si>
  <si>
    <t>Pol88</t>
  </si>
  <si>
    <t>-802667494</t>
  </si>
  <si>
    <t>Pol89</t>
  </si>
  <si>
    <t>-1781682774</t>
  </si>
  <si>
    <t>Pol90</t>
  </si>
  <si>
    <t>-1678651154</t>
  </si>
  <si>
    <t>2036936487</t>
  </si>
  <si>
    <t>-388455031</t>
  </si>
  <si>
    <t>7677780</t>
  </si>
  <si>
    <t>712277404</t>
  </si>
  <si>
    <t>-1572414593</t>
  </si>
  <si>
    <t xml:space="preserve">SO 01 STŘECHA - TEMNÝ DŮL SO 01 STŘECHA   CÚ 2018/1</t>
  </si>
  <si>
    <t xml:space="preserve">    762 - Konstrukce tesařské- krov+řezy</t>
  </si>
  <si>
    <t xml:space="preserve">    764 - Konstrukce klempířské+5%prořez-tabulka výrobků</t>
  </si>
  <si>
    <t>Konstrukce tesařské- krov+řezy</t>
  </si>
  <si>
    <t>116511821</t>
  </si>
  <si>
    <t>1,385/1,1</t>
  </si>
  <si>
    <t>762341037</t>
  </si>
  <si>
    <t>Bednění a laťování bednění střech rovných sklonu do 60 st. s vyřezáním otvorů z dřevoštěpkových desek OSB šroubovaných na rošt 25 mm na sraz, tloušťky desky</t>
  </si>
  <si>
    <t>1753125559</t>
  </si>
  <si>
    <t>(6,6+0,3)*2*10,6</t>
  </si>
  <si>
    <t>762342216</t>
  </si>
  <si>
    <t>Bednění a laťování montáž laťování střech jednoduchých sklonu do 60 st. při osové vzdálenosti latí přes 360 do 600 mm</t>
  </si>
  <si>
    <t>182443187</t>
  </si>
  <si>
    <t>6,6*2*10,6</t>
  </si>
  <si>
    <t>6051411401</t>
  </si>
  <si>
    <t xml:space="preserve">Řezivo jehličnaté drobné, neopracované (lišty a latě), (ČSN 49 1503, ČSN 49 2100) jehličnaté - latě střešní latě jakost I - II délka 3 - 5 m latě  impregnované</t>
  </si>
  <si>
    <t>CS URS 2015 02</t>
  </si>
  <si>
    <t>153935178</t>
  </si>
  <si>
    <t>139,92*2,5*0,06*0,06*1,1</t>
  </si>
  <si>
    <t>762395000</t>
  </si>
  <si>
    <t>Spojovací prostředky krovů, bednění a laťování, nadstřešních konstrukcí svory, prkna, hřebíky, pásová ocel, vruty</t>
  </si>
  <si>
    <t>-748560875</t>
  </si>
  <si>
    <t>146,28*0,025+1,385/1,1</t>
  </si>
  <si>
    <t>7637321160</t>
  </si>
  <si>
    <t>délky Montáž + dod dřevostaveb střešní konstrukce v do 10 m z příhradových vazníků konstrukční délky do 20 m</t>
  </si>
  <si>
    <t>NABÍDKA</t>
  </si>
  <si>
    <t>-1806458080</t>
  </si>
  <si>
    <t>11,7*10</t>
  </si>
  <si>
    <t>-232913756</t>
  </si>
  <si>
    <t>Konstrukce klempířské+5%prořez-tabulka výrobků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</si>
  <si>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</si>
  <si>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</si>
  <si>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1270994635</t>
  </si>
  <si>
    <t>(6,6+0,3)*2*10,6*1,05</t>
  </si>
  <si>
    <t>7651910</t>
  </si>
  <si>
    <t>Montáž + dod pojistné hydroizolační fólie kladené ve sklonu do 20 st. lepením (vodotěsné podstřeší) na bednění nebo tepelnou izolaci</t>
  </si>
  <si>
    <t>-987592167</t>
  </si>
  <si>
    <t>147,0</t>
  </si>
  <si>
    <t>-219732877</t>
  </si>
  <si>
    <t xml:space="preserve">TEMDUL VRN - 1. VEDLEJŠÍ NÁKLADY  CÚ 2018/1</t>
  </si>
  <si>
    <t>VRN - Vedlejší rozpočtové náklady</t>
  </si>
  <si>
    <t>VRN</t>
  </si>
  <si>
    <t>Vedlejší rozpočtové náklady</t>
  </si>
  <si>
    <t>011414000</t>
  </si>
  <si>
    <t>Průzkum výskytu odpadu-průzkum výskytu nebezpečných látek, výskyt odpadu</t>
  </si>
  <si>
    <t>376864534</t>
  </si>
  <si>
    <t>012203000</t>
  </si>
  <si>
    <t>Geodetické práce při provádění stavby</t>
  </si>
  <si>
    <t>-855782124</t>
  </si>
  <si>
    <t>01230300</t>
  </si>
  <si>
    <t>Geodetické práce po výstavbě vč geometrického plánu</t>
  </si>
  <si>
    <t>-1306515762</t>
  </si>
  <si>
    <t xml:space="preserve">" 3 KOPIE "   1</t>
  </si>
  <si>
    <t>01320300</t>
  </si>
  <si>
    <t>Dokumentace stavby realizační a výrobní-(výkresová, textová) bez rozlišení</t>
  </si>
  <si>
    <t>-626803993</t>
  </si>
  <si>
    <t xml:space="preserve">"3 KOPIE "    1</t>
  </si>
  <si>
    <t>013254000</t>
  </si>
  <si>
    <t>Dokumentace skutečného provedení stavby (výkresová a textová)</t>
  </si>
  <si>
    <t>-1127932475</t>
  </si>
  <si>
    <t xml:space="preserve">"3 KOPIE"    1</t>
  </si>
  <si>
    <t>031103000</t>
  </si>
  <si>
    <t>Projektové práce pro zařízení staveniště</t>
  </si>
  <si>
    <t>1639264549</t>
  </si>
  <si>
    <t xml:space="preserve">"POV"   1</t>
  </si>
  <si>
    <t>03210300</t>
  </si>
  <si>
    <t>Náklady na stavební buňky</t>
  </si>
  <si>
    <t>685795192</t>
  </si>
  <si>
    <t>032403000</t>
  </si>
  <si>
    <t>Provizorní komunikace</t>
  </si>
  <si>
    <t>1462299756</t>
  </si>
  <si>
    <t>032503000</t>
  </si>
  <si>
    <t>Skládky na staveništi</t>
  </si>
  <si>
    <t>-664852845</t>
  </si>
  <si>
    <t>03260300</t>
  </si>
  <si>
    <t>Ostatní náklady dle zhotovitele</t>
  </si>
  <si>
    <t>-1932067642</t>
  </si>
  <si>
    <t>"náklady související s vybavením staveniště</t>
  </si>
  <si>
    <t>032903000</t>
  </si>
  <si>
    <t>Náklady na provoz a údržbu vybavení staveniště</t>
  </si>
  <si>
    <t>1296686350</t>
  </si>
  <si>
    <t>033002000</t>
  </si>
  <si>
    <t>Připojení staveniště na inženýrské sítě-hlavní tituly průvodních činností a nákladů</t>
  </si>
  <si>
    <t>-754460893</t>
  </si>
  <si>
    <t>034103000</t>
  </si>
  <si>
    <t>Energie pro zařízení staveniště</t>
  </si>
  <si>
    <t>-1421184470</t>
  </si>
  <si>
    <t>ceníková položka</t>
  </si>
  <si>
    <t>034203000</t>
  </si>
  <si>
    <t>Oplocení staveniště- zabezpečení staveniště</t>
  </si>
  <si>
    <t>-1738053808</t>
  </si>
  <si>
    <t>034403000</t>
  </si>
  <si>
    <t>Dopravní značení na staveništi</t>
  </si>
  <si>
    <t>1024240272</t>
  </si>
  <si>
    <t>034503000</t>
  </si>
  <si>
    <t>Informační tabule na staveništi, zabezpečení staveniště</t>
  </si>
  <si>
    <t>-737332225</t>
  </si>
  <si>
    <t>039103000</t>
  </si>
  <si>
    <t>Rozebrání, bourání a odvoz zařízení staveniště</t>
  </si>
  <si>
    <t>-1935720076</t>
  </si>
  <si>
    <t>0391030000</t>
  </si>
  <si>
    <t>Provedení zkoušky vzduchotěsnosti-průvzdušnosti (BLOWEDOOR)vč. protokolu o zkoušce</t>
  </si>
  <si>
    <t>-1860477833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</si>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</sst>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20</v>
      </c>
    </row>
    <row r="7" ht="14.4" customHeight="1">
      <c r="B7" s="29"/>
      <c r="C7" s="30"/>
      <c r="D7" s="41" t="s">
        <v>21</v>
      </c>
      <c r="E7" s="30"/>
      <c r="F7" s="30"/>
      <c r="G7" s="30"/>
      <c r="H7" s="30"/>
      <c r="I7" s="30"/>
      <c r="J7" s="30"/>
      <c r="K7" s="36" t="s">
        <v>22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23</v>
      </c>
      <c r="AL7" s="30"/>
      <c r="AM7" s="30"/>
      <c r="AN7" s="36" t="s">
        <v>22</v>
      </c>
      <c r="AO7" s="30"/>
      <c r="AP7" s="30"/>
      <c r="AQ7" s="32"/>
      <c r="BE7" s="40"/>
      <c r="BS7" s="25" t="s">
        <v>20</v>
      </c>
    </row>
    <row r="8" ht="14.4" customHeight="1">
      <c r="B8" s="29"/>
      <c r="C8" s="30"/>
      <c r="D8" s="41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26</v>
      </c>
      <c r="AL8" s="30"/>
      <c r="AM8" s="30"/>
      <c r="AN8" s="42" t="s">
        <v>27</v>
      </c>
      <c r="AO8" s="30"/>
      <c r="AP8" s="30"/>
      <c r="AQ8" s="32"/>
      <c r="BE8" s="40"/>
      <c r="BS8" s="25" t="s">
        <v>20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20</v>
      </c>
    </row>
    <row r="10" ht="14.4" customHeight="1">
      <c r="B10" s="29"/>
      <c r="C10" s="30"/>
      <c r="D10" s="41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29</v>
      </c>
      <c r="AL10" s="30"/>
      <c r="AM10" s="30"/>
      <c r="AN10" s="36" t="s">
        <v>22</v>
      </c>
      <c r="AO10" s="30"/>
      <c r="AP10" s="30"/>
      <c r="AQ10" s="32"/>
      <c r="BE10" s="40"/>
      <c r="BS10" s="25" t="s">
        <v>20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22</v>
      </c>
      <c r="AO11" s="30"/>
      <c r="AP11" s="30"/>
      <c r="AQ11" s="32"/>
      <c r="BE11" s="40"/>
      <c r="BS11" s="25" t="s">
        <v>20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20</v>
      </c>
    </row>
    <row r="13" ht="14.4" customHeight="1">
      <c r="B13" s="29"/>
      <c r="C13" s="30"/>
      <c r="D13" s="41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29</v>
      </c>
      <c r="AL13" s="30"/>
      <c r="AM13" s="30"/>
      <c r="AN13" s="43" t="s">
        <v>33</v>
      </c>
      <c r="AO13" s="30"/>
      <c r="AP13" s="30"/>
      <c r="AQ13" s="32"/>
      <c r="BE13" s="40"/>
      <c r="BS13" s="25" t="s">
        <v>20</v>
      </c>
    </row>
    <row r="14">
      <c r="B14" s="29"/>
      <c r="C14" s="30"/>
      <c r="D14" s="30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33</v>
      </c>
      <c r="AO14" s="30"/>
      <c r="AP14" s="30"/>
      <c r="AQ14" s="32"/>
      <c r="BE14" s="40"/>
      <c r="BS14" s="25" t="s">
        <v>20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29</v>
      </c>
      <c r="AL16" s="30"/>
      <c r="AM16" s="30"/>
      <c r="AN16" s="36" t="s">
        <v>22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22</v>
      </c>
      <c r="AO17" s="30"/>
      <c r="AP17" s="30"/>
      <c r="AQ17" s="32"/>
      <c r="BE17" s="40"/>
      <c r="BS17" s="25" t="s">
        <v>36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28.5" customHeight="1">
      <c r="B20" s="29"/>
      <c r="C20" s="30"/>
      <c r="D20" s="30"/>
      <c r="E20" s="45" t="s">
        <v>38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39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40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41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42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43</v>
      </c>
      <c r="E26" s="55"/>
      <c r="F26" s="56" t="s">
        <v>44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45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46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47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48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49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50</v>
      </c>
      <c r="U32" s="62"/>
      <c r="V32" s="62"/>
      <c r="W32" s="62"/>
      <c r="X32" s="64" t="s">
        <v>51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52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5TEMDUL3/9VYCVSTRED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5.TEMNÝ DŮL- VÝCVIKOVÉ STŘEDISKO-obj.24 -CÚ 2018/1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24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TEMNÝ DŮL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26</v>
      </c>
      <c r="AJ44" s="75"/>
      <c r="AK44" s="75"/>
      <c r="AL44" s="75"/>
      <c r="AM44" s="86" t="str">
        <f>IF(AN8= "","",AN8)</f>
        <v>12. 4. 2018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28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 xml:space="preserve"> 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34</v>
      </c>
      <c r="AJ46" s="75"/>
      <c r="AK46" s="75"/>
      <c r="AL46" s="75"/>
      <c r="AM46" s="78" t="str">
        <f>IF(E17="","",E17)</f>
        <v>ATELIER H1§ATELIER HÁJEK</v>
      </c>
      <c r="AN46" s="78"/>
      <c r="AO46" s="78"/>
      <c r="AP46" s="78"/>
      <c r="AQ46" s="75"/>
      <c r="AR46" s="73"/>
      <c r="AS46" s="87" t="s">
        <v>53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32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54</v>
      </c>
      <c r="D49" s="98"/>
      <c r="E49" s="98"/>
      <c r="F49" s="98"/>
      <c r="G49" s="98"/>
      <c r="H49" s="99"/>
      <c r="I49" s="100" t="s">
        <v>55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56</v>
      </c>
      <c r="AH49" s="98"/>
      <c r="AI49" s="98"/>
      <c r="AJ49" s="98"/>
      <c r="AK49" s="98"/>
      <c r="AL49" s="98"/>
      <c r="AM49" s="98"/>
      <c r="AN49" s="100" t="s">
        <v>57</v>
      </c>
      <c r="AO49" s="98"/>
      <c r="AP49" s="98"/>
      <c r="AQ49" s="102" t="s">
        <v>58</v>
      </c>
      <c r="AR49" s="73"/>
      <c r="AS49" s="103" t="s">
        <v>59</v>
      </c>
      <c r="AT49" s="104" t="s">
        <v>60</v>
      </c>
      <c r="AU49" s="104" t="s">
        <v>61</v>
      </c>
      <c r="AV49" s="104" t="s">
        <v>62</v>
      </c>
      <c r="AW49" s="104" t="s">
        <v>63</v>
      </c>
      <c r="AX49" s="104" t="s">
        <v>64</v>
      </c>
      <c r="AY49" s="104" t="s">
        <v>65</v>
      </c>
      <c r="AZ49" s="104" t="s">
        <v>66</v>
      </c>
      <c r="BA49" s="104" t="s">
        <v>67</v>
      </c>
      <c r="BB49" s="104" t="s">
        <v>68</v>
      </c>
      <c r="BC49" s="104" t="s">
        <v>69</v>
      </c>
      <c r="BD49" s="105" t="s">
        <v>70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71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ROUND(AG52+AG60+AG61+AG69+AG77+AG78,2)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22</v>
      </c>
      <c r="AR51" s="84"/>
      <c r="AS51" s="114">
        <f>ROUND(AS52+AS60+AS61+AS69+AS77+AS78,2)</f>
        <v>0</v>
      </c>
      <c r="AT51" s="115">
        <f>ROUND(SUM(AV51:AW51),2)</f>
        <v>0</v>
      </c>
      <c r="AU51" s="116">
        <f>ROUND(AU52+AU60+AU61+AU69+AU77+AU78,5)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ROUND(AZ52+AZ60+AZ61+AZ69+AZ77+AZ78,2)</f>
        <v>0</v>
      </c>
      <c r="BA51" s="115">
        <f>ROUND(BA52+BA60+BA61+BA69+BA77+BA78,2)</f>
        <v>0</v>
      </c>
      <c r="BB51" s="115">
        <f>ROUND(BB52+BB60+BB61+BB69+BB77+BB78,2)</f>
        <v>0</v>
      </c>
      <c r="BC51" s="115">
        <f>ROUND(BC52+BC60+BC61+BC69+BC77+BC78,2)</f>
        <v>0</v>
      </c>
      <c r="BD51" s="117">
        <f>ROUND(BD52+BD60+BD61+BD69+BD77+BD78,2)</f>
        <v>0</v>
      </c>
      <c r="BS51" s="118" t="s">
        <v>72</v>
      </c>
      <c r="BT51" s="118" t="s">
        <v>73</v>
      </c>
      <c r="BU51" s="119" t="s">
        <v>74</v>
      </c>
      <c r="BV51" s="118" t="s">
        <v>75</v>
      </c>
      <c r="BW51" s="118" t="s">
        <v>7</v>
      </c>
      <c r="BX51" s="118" t="s">
        <v>76</v>
      </c>
      <c r="CL51" s="118" t="s">
        <v>22</v>
      </c>
    </row>
    <row r="52" s="5" customFormat="1" ht="47.25" customHeight="1"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ROUND(SUM(AG53:AG59),2)</f>
        <v>0</v>
      </c>
      <c r="AH52" s="123"/>
      <c r="AI52" s="123"/>
      <c r="AJ52" s="123"/>
      <c r="AK52" s="123"/>
      <c r="AL52" s="123"/>
      <c r="AM52" s="123"/>
      <c r="AN52" s="125">
        <f>SUM(AG52,AT52)</f>
        <v>0</v>
      </c>
      <c r="AO52" s="123"/>
      <c r="AP52" s="123"/>
      <c r="AQ52" s="126" t="s">
        <v>79</v>
      </c>
      <c r="AR52" s="127"/>
      <c r="AS52" s="128">
        <f>ROUND(SUM(AS53:AS59),2)</f>
        <v>0</v>
      </c>
      <c r="AT52" s="129">
        <f>ROUND(SUM(AV52:AW52),2)</f>
        <v>0</v>
      </c>
      <c r="AU52" s="130">
        <f>ROUND(SUM(AU53:AU59),5)</f>
        <v>0</v>
      </c>
      <c r="AV52" s="129">
        <f>ROUND(AZ52*L26,2)</f>
        <v>0</v>
      </c>
      <c r="AW52" s="129">
        <f>ROUND(BA52*L27,2)</f>
        <v>0</v>
      </c>
      <c r="AX52" s="129">
        <f>ROUND(BB52*L26,2)</f>
        <v>0</v>
      </c>
      <c r="AY52" s="129">
        <f>ROUND(BC52*L27,2)</f>
        <v>0</v>
      </c>
      <c r="AZ52" s="129">
        <f>ROUND(SUM(AZ53:AZ59),2)</f>
        <v>0</v>
      </c>
      <c r="BA52" s="129">
        <f>ROUND(SUM(BA53:BA59),2)</f>
        <v>0</v>
      </c>
      <c r="BB52" s="129">
        <f>ROUND(SUM(BB53:BB59),2)</f>
        <v>0</v>
      </c>
      <c r="BC52" s="129">
        <f>ROUND(SUM(BC53:BC59),2)</f>
        <v>0</v>
      </c>
      <c r="BD52" s="131">
        <f>ROUND(SUM(BD53:BD59),2)</f>
        <v>0</v>
      </c>
      <c r="BS52" s="132" t="s">
        <v>72</v>
      </c>
      <c r="BT52" s="132" t="s">
        <v>80</v>
      </c>
      <c r="BU52" s="132" t="s">
        <v>74</v>
      </c>
      <c r="BV52" s="132" t="s">
        <v>75</v>
      </c>
      <c r="BW52" s="132" t="s">
        <v>81</v>
      </c>
      <c r="BX52" s="132" t="s">
        <v>7</v>
      </c>
      <c r="CL52" s="132" t="s">
        <v>22</v>
      </c>
      <c r="CM52" s="132" t="s">
        <v>82</v>
      </c>
    </row>
    <row r="53" s="6" customFormat="1" ht="42.75" customHeight="1">
      <c r="A53" s="133" t="s">
        <v>83</v>
      </c>
      <c r="B53" s="134"/>
      <c r="C53" s="135"/>
      <c r="D53" s="135"/>
      <c r="E53" s="136" t="s">
        <v>84</v>
      </c>
      <c r="F53" s="136"/>
      <c r="G53" s="136"/>
      <c r="H53" s="136"/>
      <c r="I53" s="136"/>
      <c r="J53" s="135"/>
      <c r="K53" s="136" t="s">
        <v>85</v>
      </c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7">
        <f>'TEMNYDUL SO 01-SUTE - SO ...'!J29</f>
        <v>0</v>
      </c>
      <c r="AH53" s="135"/>
      <c r="AI53" s="135"/>
      <c r="AJ53" s="135"/>
      <c r="AK53" s="135"/>
      <c r="AL53" s="135"/>
      <c r="AM53" s="135"/>
      <c r="AN53" s="137">
        <f>SUM(AG53,AT53)</f>
        <v>0</v>
      </c>
      <c r="AO53" s="135"/>
      <c r="AP53" s="135"/>
      <c r="AQ53" s="138" t="s">
        <v>86</v>
      </c>
      <c r="AR53" s="139"/>
      <c r="AS53" s="140">
        <v>0</v>
      </c>
      <c r="AT53" s="141">
        <f>ROUND(SUM(AV53:AW53),2)</f>
        <v>0</v>
      </c>
      <c r="AU53" s="142">
        <f>'TEMNYDUL SO 01-SUTE - SO ...'!P103</f>
        <v>0</v>
      </c>
      <c r="AV53" s="141">
        <f>'TEMNYDUL SO 01-SUTE - SO ...'!J32</f>
        <v>0</v>
      </c>
      <c r="AW53" s="141">
        <f>'TEMNYDUL SO 01-SUTE - SO ...'!J33</f>
        <v>0</v>
      </c>
      <c r="AX53" s="141">
        <f>'TEMNYDUL SO 01-SUTE - SO ...'!J34</f>
        <v>0</v>
      </c>
      <c r="AY53" s="141">
        <f>'TEMNYDUL SO 01-SUTE - SO ...'!J35</f>
        <v>0</v>
      </c>
      <c r="AZ53" s="141">
        <f>'TEMNYDUL SO 01-SUTE - SO ...'!F32</f>
        <v>0</v>
      </c>
      <c r="BA53" s="141">
        <f>'TEMNYDUL SO 01-SUTE - SO ...'!F33</f>
        <v>0</v>
      </c>
      <c r="BB53" s="141">
        <f>'TEMNYDUL SO 01-SUTE - SO ...'!F34</f>
        <v>0</v>
      </c>
      <c r="BC53" s="141">
        <f>'TEMNYDUL SO 01-SUTE - SO ...'!F35</f>
        <v>0</v>
      </c>
      <c r="BD53" s="143">
        <f>'TEMNYDUL SO 01-SUTE - SO ...'!F36</f>
        <v>0</v>
      </c>
      <c r="BT53" s="144" t="s">
        <v>82</v>
      </c>
      <c r="BV53" s="144" t="s">
        <v>75</v>
      </c>
      <c r="BW53" s="144" t="s">
        <v>87</v>
      </c>
      <c r="BX53" s="144" t="s">
        <v>81</v>
      </c>
      <c r="CL53" s="144" t="s">
        <v>22</v>
      </c>
    </row>
    <row r="54" s="6" customFormat="1" ht="42.75" customHeight="1">
      <c r="A54" s="133" t="s">
        <v>83</v>
      </c>
      <c r="B54" s="134"/>
      <c r="C54" s="135"/>
      <c r="D54" s="135"/>
      <c r="E54" s="136" t="s">
        <v>88</v>
      </c>
      <c r="F54" s="136"/>
      <c r="G54" s="136"/>
      <c r="H54" s="136"/>
      <c r="I54" s="136"/>
      <c r="J54" s="135"/>
      <c r="K54" s="136" t="s">
        <v>89</v>
      </c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7">
        <f>'zzstemnydulUTČP241PP - VY...'!J29</f>
        <v>0</v>
      </c>
      <c r="AH54" s="135"/>
      <c r="AI54" s="135"/>
      <c r="AJ54" s="135"/>
      <c r="AK54" s="135"/>
      <c r="AL54" s="135"/>
      <c r="AM54" s="135"/>
      <c r="AN54" s="137">
        <f>SUM(AG54,AT54)</f>
        <v>0</v>
      </c>
      <c r="AO54" s="135"/>
      <c r="AP54" s="135"/>
      <c r="AQ54" s="138" t="s">
        <v>86</v>
      </c>
      <c r="AR54" s="139"/>
      <c r="AS54" s="140">
        <v>0</v>
      </c>
      <c r="AT54" s="141">
        <f>ROUND(SUM(AV54:AW54),2)</f>
        <v>0</v>
      </c>
      <c r="AU54" s="142">
        <f>'zzstemnydulUTČP241PP - VY...'!P89</f>
        <v>0</v>
      </c>
      <c r="AV54" s="141">
        <f>'zzstemnydulUTČP241PP - VY...'!J32</f>
        <v>0</v>
      </c>
      <c r="AW54" s="141">
        <f>'zzstemnydulUTČP241PP - VY...'!J33</f>
        <v>0</v>
      </c>
      <c r="AX54" s="141">
        <f>'zzstemnydulUTČP241PP - VY...'!J34</f>
        <v>0</v>
      </c>
      <c r="AY54" s="141">
        <f>'zzstemnydulUTČP241PP - VY...'!J35</f>
        <v>0</v>
      </c>
      <c r="AZ54" s="141">
        <f>'zzstemnydulUTČP241PP - VY...'!F32</f>
        <v>0</v>
      </c>
      <c r="BA54" s="141">
        <f>'zzstemnydulUTČP241PP - VY...'!F33</f>
        <v>0</v>
      </c>
      <c r="BB54" s="141">
        <f>'zzstemnydulUTČP241PP - VY...'!F34</f>
        <v>0</v>
      </c>
      <c r="BC54" s="141">
        <f>'zzstemnydulUTČP241PP - VY...'!F35</f>
        <v>0</v>
      </c>
      <c r="BD54" s="143">
        <f>'zzstemnydulUTČP241PP - VY...'!F36</f>
        <v>0</v>
      </c>
      <c r="BT54" s="144" t="s">
        <v>82</v>
      </c>
      <c r="BV54" s="144" t="s">
        <v>75</v>
      </c>
      <c r="BW54" s="144" t="s">
        <v>90</v>
      </c>
      <c r="BX54" s="144" t="s">
        <v>81</v>
      </c>
      <c r="CL54" s="144" t="s">
        <v>22</v>
      </c>
    </row>
    <row r="55" s="6" customFormat="1" ht="42.75" customHeight="1">
      <c r="A55" s="133" t="s">
        <v>83</v>
      </c>
      <c r="B55" s="134"/>
      <c r="C55" s="135"/>
      <c r="D55" s="135"/>
      <c r="E55" s="136" t="s">
        <v>91</v>
      </c>
      <c r="F55" s="136"/>
      <c r="G55" s="136"/>
      <c r="H55" s="136"/>
      <c r="I55" s="136"/>
      <c r="J55" s="135"/>
      <c r="K55" s="136" t="s">
        <v>92</v>
      </c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7">
        <f>'ZTI_cp24_1.PP-ZM1.1 - D.1...'!J29</f>
        <v>0</v>
      </c>
      <c r="AH55" s="135"/>
      <c r="AI55" s="135"/>
      <c r="AJ55" s="135"/>
      <c r="AK55" s="135"/>
      <c r="AL55" s="135"/>
      <c r="AM55" s="135"/>
      <c r="AN55" s="137">
        <f>SUM(AG55,AT55)</f>
        <v>0</v>
      </c>
      <c r="AO55" s="135"/>
      <c r="AP55" s="135"/>
      <c r="AQ55" s="138" t="s">
        <v>86</v>
      </c>
      <c r="AR55" s="139"/>
      <c r="AS55" s="140">
        <v>0</v>
      </c>
      <c r="AT55" s="141">
        <f>ROUND(SUM(AV55:AW55),2)</f>
        <v>0</v>
      </c>
      <c r="AU55" s="142">
        <f>'ZTI_cp24_1.PP-ZM1.1 - D.1...'!P95</f>
        <v>0</v>
      </c>
      <c r="AV55" s="141">
        <f>'ZTI_cp24_1.PP-ZM1.1 - D.1...'!J32</f>
        <v>0</v>
      </c>
      <c r="AW55" s="141">
        <f>'ZTI_cp24_1.PP-ZM1.1 - D.1...'!J33</f>
        <v>0</v>
      </c>
      <c r="AX55" s="141">
        <f>'ZTI_cp24_1.PP-ZM1.1 - D.1...'!J34</f>
        <v>0</v>
      </c>
      <c r="AY55" s="141">
        <f>'ZTI_cp24_1.PP-ZM1.1 - D.1...'!J35</f>
        <v>0</v>
      </c>
      <c r="AZ55" s="141">
        <f>'ZTI_cp24_1.PP-ZM1.1 - D.1...'!F32</f>
        <v>0</v>
      </c>
      <c r="BA55" s="141">
        <f>'ZTI_cp24_1.PP-ZM1.1 - D.1...'!F33</f>
        <v>0</v>
      </c>
      <c r="BB55" s="141">
        <f>'ZTI_cp24_1.PP-ZM1.1 - D.1...'!F34</f>
        <v>0</v>
      </c>
      <c r="BC55" s="141">
        <f>'ZTI_cp24_1.PP-ZM1.1 - D.1...'!F35</f>
        <v>0</v>
      </c>
      <c r="BD55" s="143">
        <f>'ZTI_cp24_1.PP-ZM1.1 - D.1...'!F36</f>
        <v>0</v>
      </c>
      <c r="BT55" s="144" t="s">
        <v>82</v>
      </c>
      <c r="BV55" s="144" t="s">
        <v>75</v>
      </c>
      <c r="BW55" s="144" t="s">
        <v>93</v>
      </c>
      <c r="BX55" s="144" t="s">
        <v>81</v>
      </c>
      <c r="CL55" s="144" t="s">
        <v>22</v>
      </c>
    </row>
    <row r="56" s="6" customFormat="1" ht="16.5" customHeight="1">
      <c r="A56" s="133" t="s">
        <v>83</v>
      </c>
      <c r="B56" s="134"/>
      <c r="C56" s="135"/>
      <c r="D56" s="135"/>
      <c r="E56" s="136" t="s">
        <v>94</v>
      </c>
      <c r="F56" s="136"/>
      <c r="G56" s="136"/>
      <c r="H56" s="136"/>
      <c r="I56" s="136"/>
      <c r="J56" s="135"/>
      <c r="K56" s="136" t="s">
        <v>95</v>
      </c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7">
        <f>'el_1pp - Elektroinstalace...'!J29</f>
        <v>0</v>
      </c>
      <c r="AH56" s="135"/>
      <c r="AI56" s="135"/>
      <c r="AJ56" s="135"/>
      <c r="AK56" s="135"/>
      <c r="AL56" s="135"/>
      <c r="AM56" s="135"/>
      <c r="AN56" s="137">
        <f>SUM(AG56,AT56)</f>
        <v>0</v>
      </c>
      <c r="AO56" s="135"/>
      <c r="AP56" s="135"/>
      <c r="AQ56" s="138" t="s">
        <v>86</v>
      </c>
      <c r="AR56" s="139"/>
      <c r="AS56" s="140">
        <v>0</v>
      </c>
      <c r="AT56" s="141">
        <f>ROUND(SUM(AV56:AW56),2)</f>
        <v>0</v>
      </c>
      <c r="AU56" s="142">
        <f>'el_1pp - Elektroinstalace...'!P83</f>
        <v>0</v>
      </c>
      <c r="AV56" s="141">
        <f>'el_1pp - Elektroinstalace...'!J32</f>
        <v>0</v>
      </c>
      <c r="AW56" s="141">
        <f>'el_1pp - Elektroinstalace...'!J33</f>
        <v>0</v>
      </c>
      <c r="AX56" s="141">
        <f>'el_1pp - Elektroinstalace...'!J34</f>
        <v>0</v>
      </c>
      <c r="AY56" s="141">
        <f>'el_1pp - Elektroinstalace...'!J35</f>
        <v>0</v>
      </c>
      <c r="AZ56" s="141">
        <f>'el_1pp - Elektroinstalace...'!F32</f>
        <v>0</v>
      </c>
      <c r="BA56" s="141">
        <f>'el_1pp - Elektroinstalace...'!F33</f>
        <v>0</v>
      </c>
      <c r="BB56" s="141">
        <f>'el_1pp - Elektroinstalace...'!F34</f>
        <v>0</v>
      </c>
      <c r="BC56" s="141">
        <f>'el_1pp - Elektroinstalace...'!F35</f>
        <v>0</v>
      </c>
      <c r="BD56" s="143">
        <f>'el_1pp - Elektroinstalace...'!F36</f>
        <v>0</v>
      </c>
      <c r="BT56" s="144" t="s">
        <v>82</v>
      </c>
      <c r="BV56" s="144" t="s">
        <v>75</v>
      </c>
      <c r="BW56" s="144" t="s">
        <v>96</v>
      </c>
      <c r="BX56" s="144" t="s">
        <v>81</v>
      </c>
      <c r="CL56" s="144" t="s">
        <v>22</v>
      </c>
    </row>
    <row r="57" s="6" customFormat="1" ht="28.5" customHeight="1">
      <c r="A57" s="133" t="s">
        <v>83</v>
      </c>
      <c r="B57" s="134"/>
      <c r="C57" s="135"/>
      <c r="D57" s="135"/>
      <c r="E57" s="136" t="s">
        <v>97</v>
      </c>
      <c r="F57" s="136"/>
      <c r="G57" s="136"/>
      <c r="H57" s="136"/>
      <c r="I57" s="136"/>
      <c r="J57" s="135"/>
      <c r="K57" s="136" t="s">
        <v>98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>
        <f>'SK_cp24_1PP - SK_cp24_1PP...'!J29</f>
        <v>0</v>
      </c>
      <c r="AH57" s="135"/>
      <c r="AI57" s="135"/>
      <c r="AJ57" s="135"/>
      <c r="AK57" s="135"/>
      <c r="AL57" s="135"/>
      <c r="AM57" s="135"/>
      <c r="AN57" s="137">
        <f>SUM(AG57,AT57)</f>
        <v>0</v>
      </c>
      <c r="AO57" s="135"/>
      <c r="AP57" s="135"/>
      <c r="AQ57" s="138" t="s">
        <v>86</v>
      </c>
      <c r="AR57" s="139"/>
      <c r="AS57" s="140">
        <v>0</v>
      </c>
      <c r="AT57" s="141">
        <f>ROUND(SUM(AV57:AW57),2)</f>
        <v>0</v>
      </c>
      <c r="AU57" s="142">
        <f>'SK_cp24_1PP - SK_cp24_1PP...'!P82</f>
        <v>0</v>
      </c>
      <c r="AV57" s="141">
        <f>'SK_cp24_1PP - SK_cp24_1PP...'!J32</f>
        <v>0</v>
      </c>
      <c r="AW57" s="141">
        <f>'SK_cp24_1PP - SK_cp24_1PP...'!J33</f>
        <v>0</v>
      </c>
      <c r="AX57" s="141">
        <f>'SK_cp24_1PP - SK_cp24_1PP...'!J34</f>
        <v>0</v>
      </c>
      <c r="AY57" s="141">
        <f>'SK_cp24_1PP - SK_cp24_1PP...'!J35</f>
        <v>0</v>
      </c>
      <c r="AZ57" s="141">
        <f>'SK_cp24_1PP - SK_cp24_1PP...'!F32</f>
        <v>0</v>
      </c>
      <c r="BA57" s="141">
        <f>'SK_cp24_1PP - SK_cp24_1PP...'!F33</f>
        <v>0</v>
      </c>
      <c r="BB57" s="141">
        <f>'SK_cp24_1PP - SK_cp24_1PP...'!F34</f>
        <v>0</v>
      </c>
      <c r="BC57" s="141">
        <f>'SK_cp24_1PP - SK_cp24_1PP...'!F35</f>
        <v>0</v>
      </c>
      <c r="BD57" s="143">
        <f>'SK_cp24_1PP - SK_cp24_1PP...'!F36</f>
        <v>0</v>
      </c>
      <c r="BT57" s="144" t="s">
        <v>82</v>
      </c>
      <c r="BV57" s="144" t="s">
        <v>75</v>
      </c>
      <c r="BW57" s="144" t="s">
        <v>99</v>
      </c>
      <c r="BX57" s="144" t="s">
        <v>81</v>
      </c>
      <c r="CL57" s="144" t="s">
        <v>22</v>
      </c>
    </row>
    <row r="58" s="6" customFormat="1" ht="28.5" customHeight="1">
      <c r="A58" s="133" t="s">
        <v>83</v>
      </c>
      <c r="B58" s="134"/>
      <c r="C58" s="135"/>
      <c r="D58" s="135"/>
      <c r="E58" s="136" t="s">
        <v>100</v>
      </c>
      <c r="F58" s="136"/>
      <c r="G58" s="136"/>
      <c r="H58" s="136"/>
      <c r="I58" s="136"/>
      <c r="J58" s="135"/>
      <c r="K58" s="136" t="s">
        <v>101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>
        <f>'STA_cp24_1PP - STA_cp24_1...'!J29</f>
        <v>0</v>
      </c>
      <c r="AH58" s="135"/>
      <c r="AI58" s="135"/>
      <c r="AJ58" s="135"/>
      <c r="AK58" s="135"/>
      <c r="AL58" s="135"/>
      <c r="AM58" s="135"/>
      <c r="AN58" s="137">
        <f>SUM(AG58,AT58)</f>
        <v>0</v>
      </c>
      <c r="AO58" s="135"/>
      <c r="AP58" s="135"/>
      <c r="AQ58" s="138" t="s">
        <v>86</v>
      </c>
      <c r="AR58" s="139"/>
      <c r="AS58" s="140">
        <v>0</v>
      </c>
      <c r="AT58" s="141">
        <f>ROUND(SUM(AV58:AW58),2)</f>
        <v>0</v>
      </c>
      <c r="AU58" s="142">
        <f>'STA_cp24_1PP - STA_cp24_1...'!P82</f>
        <v>0</v>
      </c>
      <c r="AV58" s="141">
        <f>'STA_cp24_1PP - STA_cp24_1...'!J32</f>
        <v>0</v>
      </c>
      <c r="AW58" s="141">
        <f>'STA_cp24_1PP - STA_cp24_1...'!J33</f>
        <v>0</v>
      </c>
      <c r="AX58" s="141">
        <f>'STA_cp24_1PP - STA_cp24_1...'!J34</f>
        <v>0</v>
      </c>
      <c r="AY58" s="141">
        <f>'STA_cp24_1PP - STA_cp24_1...'!J35</f>
        <v>0</v>
      </c>
      <c r="AZ58" s="141">
        <f>'STA_cp24_1PP - STA_cp24_1...'!F32</f>
        <v>0</v>
      </c>
      <c r="BA58" s="141">
        <f>'STA_cp24_1PP - STA_cp24_1...'!F33</f>
        <v>0</v>
      </c>
      <c r="BB58" s="141">
        <f>'STA_cp24_1PP - STA_cp24_1...'!F34</f>
        <v>0</v>
      </c>
      <c r="BC58" s="141">
        <f>'STA_cp24_1PP - STA_cp24_1...'!F35</f>
        <v>0</v>
      </c>
      <c r="BD58" s="143">
        <f>'STA_cp24_1PP - STA_cp24_1...'!F36</f>
        <v>0</v>
      </c>
      <c r="BT58" s="144" t="s">
        <v>82</v>
      </c>
      <c r="BV58" s="144" t="s">
        <v>75</v>
      </c>
      <c r="BW58" s="144" t="s">
        <v>102</v>
      </c>
      <c r="BX58" s="144" t="s">
        <v>81</v>
      </c>
      <c r="CL58" s="144" t="s">
        <v>22</v>
      </c>
    </row>
    <row r="59" s="6" customFormat="1" ht="28.5" customHeight="1">
      <c r="A59" s="133" t="s">
        <v>83</v>
      </c>
      <c r="B59" s="134"/>
      <c r="C59" s="135"/>
      <c r="D59" s="135"/>
      <c r="E59" s="136" t="s">
        <v>103</v>
      </c>
      <c r="F59" s="136"/>
      <c r="G59" s="136"/>
      <c r="H59" s="136"/>
      <c r="I59" s="136"/>
      <c r="J59" s="135"/>
      <c r="K59" s="136" t="s">
        <v>104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7">
        <f>'VZD_cp24_1PP - kalkulace ...'!J29</f>
        <v>0</v>
      </c>
      <c r="AH59" s="135"/>
      <c r="AI59" s="135"/>
      <c r="AJ59" s="135"/>
      <c r="AK59" s="135"/>
      <c r="AL59" s="135"/>
      <c r="AM59" s="135"/>
      <c r="AN59" s="137">
        <f>SUM(AG59,AT59)</f>
        <v>0</v>
      </c>
      <c r="AO59" s="135"/>
      <c r="AP59" s="135"/>
      <c r="AQ59" s="138" t="s">
        <v>86</v>
      </c>
      <c r="AR59" s="139"/>
      <c r="AS59" s="140">
        <v>0</v>
      </c>
      <c r="AT59" s="141">
        <f>ROUND(SUM(AV59:AW59),2)</f>
        <v>0</v>
      </c>
      <c r="AU59" s="142">
        <f>'VZD_cp24_1PP - kalkulace ...'!P87</f>
        <v>0</v>
      </c>
      <c r="AV59" s="141">
        <f>'VZD_cp24_1PP - kalkulace ...'!J32</f>
        <v>0</v>
      </c>
      <c r="AW59" s="141">
        <f>'VZD_cp24_1PP - kalkulace ...'!J33</f>
        <v>0</v>
      </c>
      <c r="AX59" s="141">
        <f>'VZD_cp24_1PP - kalkulace ...'!J34</f>
        <v>0</v>
      </c>
      <c r="AY59" s="141">
        <f>'VZD_cp24_1PP - kalkulace ...'!J35</f>
        <v>0</v>
      </c>
      <c r="AZ59" s="141">
        <f>'VZD_cp24_1PP - kalkulace ...'!F32</f>
        <v>0</v>
      </c>
      <c r="BA59" s="141">
        <f>'VZD_cp24_1PP - kalkulace ...'!F33</f>
        <v>0</v>
      </c>
      <c r="BB59" s="141">
        <f>'VZD_cp24_1PP - kalkulace ...'!F34</f>
        <v>0</v>
      </c>
      <c r="BC59" s="141">
        <f>'VZD_cp24_1PP - kalkulace ...'!F35</f>
        <v>0</v>
      </c>
      <c r="BD59" s="143">
        <f>'VZD_cp24_1PP - kalkulace ...'!F36</f>
        <v>0</v>
      </c>
      <c r="BT59" s="144" t="s">
        <v>82</v>
      </c>
      <c r="BV59" s="144" t="s">
        <v>75</v>
      </c>
      <c r="BW59" s="144" t="s">
        <v>105</v>
      </c>
      <c r="BX59" s="144" t="s">
        <v>81</v>
      </c>
      <c r="CL59" s="144" t="s">
        <v>22</v>
      </c>
    </row>
    <row r="60" s="5" customFormat="1" ht="63" customHeight="1">
      <c r="A60" s="133" t="s">
        <v>83</v>
      </c>
      <c r="B60" s="120"/>
      <c r="C60" s="121"/>
      <c r="D60" s="122" t="s">
        <v>106</v>
      </c>
      <c r="E60" s="122"/>
      <c r="F60" s="122"/>
      <c r="G60" s="122"/>
      <c r="H60" s="122"/>
      <c r="I60" s="123"/>
      <c r="J60" s="122" t="s">
        <v>107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5">
        <f>'TEMDŮL SO 01-SUTERÉN - TE...'!J27</f>
        <v>0</v>
      </c>
      <c r="AH60" s="123"/>
      <c r="AI60" s="123"/>
      <c r="AJ60" s="123"/>
      <c r="AK60" s="123"/>
      <c r="AL60" s="123"/>
      <c r="AM60" s="123"/>
      <c r="AN60" s="125">
        <f>SUM(AG60,AT60)</f>
        <v>0</v>
      </c>
      <c r="AO60" s="123"/>
      <c r="AP60" s="123"/>
      <c r="AQ60" s="126" t="s">
        <v>79</v>
      </c>
      <c r="AR60" s="127"/>
      <c r="AS60" s="128">
        <v>0</v>
      </c>
      <c r="AT60" s="129">
        <f>ROUND(SUM(AV60:AW60),2)</f>
        <v>0</v>
      </c>
      <c r="AU60" s="130">
        <f>'TEMDŮL SO 01-SUTERÉN - TE...'!P79</f>
        <v>0</v>
      </c>
      <c r="AV60" s="129">
        <f>'TEMDŮL SO 01-SUTERÉN - TE...'!J30</f>
        <v>0</v>
      </c>
      <c r="AW60" s="129">
        <f>'TEMDŮL SO 01-SUTERÉN - TE...'!J31</f>
        <v>0</v>
      </c>
      <c r="AX60" s="129">
        <f>'TEMDŮL SO 01-SUTERÉN - TE...'!J32</f>
        <v>0</v>
      </c>
      <c r="AY60" s="129">
        <f>'TEMDŮL SO 01-SUTERÉN - TE...'!J33</f>
        <v>0</v>
      </c>
      <c r="AZ60" s="129">
        <f>'TEMDŮL SO 01-SUTERÉN - TE...'!F30</f>
        <v>0</v>
      </c>
      <c r="BA60" s="129">
        <f>'TEMDŮL SO 01-SUTERÉN - TE...'!F31</f>
        <v>0</v>
      </c>
      <c r="BB60" s="129">
        <f>'TEMDŮL SO 01-SUTERÉN - TE...'!F32</f>
        <v>0</v>
      </c>
      <c r="BC60" s="129">
        <f>'TEMDŮL SO 01-SUTERÉN - TE...'!F33</f>
        <v>0</v>
      </c>
      <c r="BD60" s="131">
        <f>'TEMDŮL SO 01-SUTERÉN - TE...'!F34</f>
        <v>0</v>
      </c>
      <c r="BT60" s="132" t="s">
        <v>80</v>
      </c>
      <c r="BV60" s="132" t="s">
        <v>75</v>
      </c>
      <c r="BW60" s="132" t="s">
        <v>108</v>
      </c>
      <c r="BX60" s="132" t="s">
        <v>7</v>
      </c>
      <c r="CL60" s="132" t="s">
        <v>22</v>
      </c>
      <c r="CM60" s="132" t="s">
        <v>82</v>
      </c>
    </row>
    <row r="61" s="5" customFormat="1" ht="31.5" customHeight="1">
      <c r="B61" s="120"/>
      <c r="C61" s="121"/>
      <c r="D61" s="122" t="s">
        <v>109</v>
      </c>
      <c r="E61" s="122"/>
      <c r="F61" s="122"/>
      <c r="G61" s="122"/>
      <c r="H61" s="122"/>
      <c r="I61" s="123"/>
      <c r="J61" s="122" t="s">
        <v>110</v>
      </c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4">
        <f>ROUND(SUM(AG62:AG68),2)</f>
        <v>0</v>
      </c>
      <c r="AH61" s="123"/>
      <c r="AI61" s="123"/>
      <c r="AJ61" s="123"/>
      <c r="AK61" s="123"/>
      <c r="AL61" s="123"/>
      <c r="AM61" s="123"/>
      <c r="AN61" s="125">
        <f>SUM(AG61,AT61)</f>
        <v>0</v>
      </c>
      <c r="AO61" s="123"/>
      <c r="AP61" s="123"/>
      <c r="AQ61" s="126" t="s">
        <v>79</v>
      </c>
      <c r="AR61" s="127"/>
      <c r="AS61" s="128">
        <f>ROUND(SUM(AS62:AS68),2)</f>
        <v>0</v>
      </c>
      <c r="AT61" s="129">
        <f>ROUND(SUM(AV61:AW61),2)</f>
        <v>0</v>
      </c>
      <c r="AU61" s="130">
        <f>ROUND(SUM(AU62:AU68),5)</f>
        <v>0</v>
      </c>
      <c r="AV61" s="129">
        <f>ROUND(AZ61*L26,2)</f>
        <v>0</v>
      </c>
      <c r="AW61" s="129">
        <f>ROUND(BA61*L27,2)</f>
        <v>0</v>
      </c>
      <c r="AX61" s="129">
        <f>ROUND(BB61*L26,2)</f>
        <v>0</v>
      </c>
      <c r="AY61" s="129">
        <f>ROUND(BC61*L27,2)</f>
        <v>0</v>
      </c>
      <c r="AZ61" s="129">
        <f>ROUND(SUM(AZ62:AZ68),2)</f>
        <v>0</v>
      </c>
      <c r="BA61" s="129">
        <f>ROUND(SUM(BA62:BA68),2)</f>
        <v>0</v>
      </c>
      <c r="BB61" s="129">
        <f>ROUND(SUM(BB62:BB68),2)</f>
        <v>0</v>
      </c>
      <c r="BC61" s="129">
        <f>ROUND(SUM(BC62:BC68),2)</f>
        <v>0</v>
      </c>
      <c r="BD61" s="131">
        <f>ROUND(SUM(BD62:BD68),2)</f>
        <v>0</v>
      </c>
      <c r="BS61" s="132" t="s">
        <v>72</v>
      </c>
      <c r="BT61" s="132" t="s">
        <v>80</v>
      </c>
      <c r="BU61" s="132" t="s">
        <v>74</v>
      </c>
      <c r="BV61" s="132" t="s">
        <v>75</v>
      </c>
      <c r="BW61" s="132" t="s">
        <v>111</v>
      </c>
      <c r="BX61" s="132" t="s">
        <v>7</v>
      </c>
      <c r="CL61" s="132" t="s">
        <v>22</v>
      </c>
      <c r="CM61" s="132" t="s">
        <v>82</v>
      </c>
    </row>
    <row r="62" s="6" customFormat="1" ht="42.75" customHeight="1">
      <c r="A62" s="133" t="s">
        <v>83</v>
      </c>
      <c r="B62" s="134"/>
      <c r="C62" s="135"/>
      <c r="D62" s="135"/>
      <c r="E62" s="136" t="s">
        <v>112</v>
      </c>
      <c r="F62" s="136"/>
      <c r="G62" s="136"/>
      <c r="H62" s="136"/>
      <c r="I62" s="136"/>
      <c r="J62" s="135"/>
      <c r="K62" s="136" t="s">
        <v>113</v>
      </c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7">
        <f>'TEMNYDUL SO01-I.NP - SO 0...'!J29</f>
        <v>0</v>
      </c>
      <c r="AH62" s="135"/>
      <c r="AI62" s="135"/>
      <c r="AJ62" s="135"/>
      <c r="AK62" s="135"/>
      <c r="AL62" s="135"/>
      <c r="AM62" s="135"/>
      <c r="AN62" s="137">
        <f>SUM(AG62,AT62)</f>
        <v>0</v>
      </c>
      <c r="AO62" s="135"/>
      <c r="AP62" s="135"/>
      <c r="AQ62" s="138" t="s">
        <v>86</v>
      </c>
      <c r="AR62" s="139"/>
      <c r="AS62" s="140">
        <v>0</v>
      </c>
      <c r="AT62" s="141">
        <f>ROUND(SUM(AV62:AW62),2)</f>
        <v>0</v>
      </c>
      <c r="AU62" s="142">
        <f>'TEMNYDUL SO01-I.NP - SO 0...'!P103</f>
        <v>0</v>
      </c>
      <c r="AV62" s="141">
        <f>'TEMNYDUL SO01-I.NP - SO 0...'!J32</f>
        <v>0</v>
      </c>
      <c r="AW62" s="141">
        <f>'TEMNYDUL SO01-I.NP - SO 0...'!J33</f>
        <v>0</v>
      </c>
      <c r="AX62" s="141">
        <f>'TEMNYDUL SO01-I.NP - SO 0...'!J34</f>
        <v>0</v>
      </c>
      <c r="AY62" s="141">
        <f>'TEMNYDUL SO01-I.NP - SO 0...'!J35</f>
        <v>0</v>
      </c>
      <c r="AZ62" s="141">
        <f>'TEMNYDUL SO01-I.NP - SO 0...'!F32</f>
        <v>0</v>
      </c>
      <c r="BA62" s="141">
        <f>'TEMNYDUL SO01-I.NP - SO 0...'!F33</f>
        <v>0</v>
      </c>
      <c r="BB62" s="141">
        <f>'TEMNYDUL SO01-I.NP - SO 0...'!F34</f>
        <v>0</v>
      </c>
      <c r="BC62" s="141">
        <f>'TEMNYDUL SO01-I.NP - SO 0...'!F35</f>
        <v>0</v>
      </c>
      <c r="BD62" s="143">
        <f>'TEMNYDUL SO01-I.NP - SO 0...'!F36</f>
        <v>0</v>
      </c>
      <c r="BT62" s="144" t="s">
        <v>82</v>
      </c>
      <c r="BV62" s="144" t="s">
        <v>75</v>
      </c>
      <c r="BW62" s="144" t="s">
        <v>114</v>
      </c>
      <c r="BX62" s="144" t="s">
        <v>111</v>
      </c>
      <c r="CL62" s="144" t="s">
        <v>22</v>
      </c>
    </row>
    <row r="63" s="6" customFormat="1" ht="42.75" customHeight="1">
      <c r="A63" s="133" t="s">
        <v>83</v>
      </c>
      <c r="B63" s="134"/>
      <c r="C63" s="135"/>
      <c r="D63" s="135"/>
      <c r="E63" s="136" t="s">
        <v>115</v>
      </c>
      <c r="F63" s="136"/>
      <c r="G63" s="136"/>
      <c r="H63" s="136"/>
      <c r="I63" s="136"/>
      <c r="J63" s="135"/>
      <c r="K63" s="136" t="s">
        <v>116</v>
      </c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7">
        <f>'ZTI_cp24_1.NP-ZM1.1 - D.1...'!J29</f>
        <v>0</v>
      </c>
      <c r="AH63" s="135"/>
      <c r="AI63" s="135"/>
      <c r="AJ63" s="135"/>
      <c r="AK63" s="135"/>
      <c r="AL63" s="135"/>
      <c r="AM63" s="135"/>
      <c r="AN63" s="137">
        <f>SUM(AG63,AT63)</f>
        <v>0</v>
      </c>
      <c r="AO63" s="135"/>
      <c r="AP63" s="135"/>
      <c r="AQ63" s="138" t="s">
        <v>86</v>
      </c>
      <c r="AR63" s="139"/>
      <c r="AS63" s="140">
        <v>0</v>
      </c>
      <c r="AT63" s="141">
        <f>ROUND(SUM(AV63:AW63),2)</f>
        <v>0</v>
      </c>
      <c r="AU63" s="142">
        <f>'ZTI_cp24_1.NP-ZM1.1 - D.1...'!P89</f>
        <v>0</v>
      </c>
      <c r="AV63" s="141">
        <f>'ZTI_cp24_1.NP-ZM1.1 - D.1...'!J32</f>
        <v>0</v>
      </c>
      <c r="AW63" s="141">
        <f>'ZTI_cp24_1.NP-ZM1.1 - D.1...'!J33</f>
        <v>0</v>
      </c>
      <c r="AX63" s="141">
        <f>'ZTI_cp24_1.NP-ZM1.1 - D.1...'!J34</f>
        <v>0</v>
      </c>
      <c r="AY63" s="141">
        <f>'ZTI_cp24_1.NP-ZM1.1 - D.1...'!J35</f>
        <v>0</v>
      </c>
      <c r="AZ63" s="141">
        <f>'ZTI_cp24_1.NP-ZM1.1 - D.1...'!F32</f>
        <v>0</v>
      </c>
      <c r="BA63" s="141">
        <f>'ZTI_cp24_1.NP-ZM1.1 - D.1...'!F33</f>
        <v>0</v>
      </c>
      <c r="BB63" s="141">
        <f>'ZTI_cp24_1.NP-ZM1.1 - D.1...'!F34</f>
        <v>0</v>
      </c>
      <c r="BC63" s="141">
        <f>'ZTI_cp24_1.NP-ZM1.1 - D.1...'!F35</f>
        <v>0</v>
      </c>
      <c r="BD63" s="143">
        <f>'ZTI_cp24_1.NP-ZM1.1 - D.1...'!F36</f>
        <v>0</v>
      </c>
      <c r="BT63" s="144" t="s">
        <v>82</v>
      </c>
      <c r="BV63" s="144" t="s">
        <v>75</v>
      </c>
      <c r="BW63" s="144" t="s">
        <v>117</v>
      </c>
      <c r="BX63" s="144" t="s">
        <v>111</v>
      </c>
      <c r="CL63" s="144" t="s">
        <v>22</v>
      </c>
    </row>
    <row r="64" s="6" customFormat="1" ht="42.75" customHeight="1">
      <c r="A64" s="133" t="s">
        <v>83</v>
      </c>
      <c r="B64" s="134"/>
      <c r="C64" s="135"/>
      <c r="D64" s="135"/>
      <c r="E64" s="136" t="s">
        <v>118</v>
      </c>
      <c r="F64" s="136"/>
      <c r="G64" s="136"/>
      <c r="H64" s="136"/>
      <c r="I64" s="136"/>
      <c r="J64" s="135"/>
      <c r="K64" s="136" t="s">
        <v>119</v>
      </c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7">
        <f>'zzstemnydulUTČP241NP - VY...'!J29</f>
        <v>0</v>
      </c>
      <c r="AH64" s="135"/>
      <c r="AI64" s="135"/>
      <c r="AJ64" s="135"/>
      <c r="AK64" s="135"/>
      <c r="AL64" s="135"/>
      <c r="AM64" s="135"/>
      <c r="AN64" s="137">
        <f>SUM(AG64,AT64)</f>
        <v>0</v>
      </c>
      <c r="AO64" s="135"/>
      <c r="AP64" s="135"/>
      <c r="AQ64" s="138" t="s">
        <v>86</v>
      </c>
      <c r="AR64" s="139"/>
      <c r="AS64" s="140">
        <v>0</v>
      </c>
      <c r="AT64" s="141">
        <f>ROUND(SUM(AV64:AW64),2)</f>
        <v>0</v>
      </c>
      <c r="AU64" s="142">
        <f>'zzstemnydulUTČP241NP - VY...'!P85</f>
        <v>0</v>
      </c>
      <c r="AV64" s="141">
        <f>'zzstemnydulUTČP241NP - VY...'!J32</f>
        <v>0</v>
      </c>
      <c r="AW64" s="141">
        <f>'zzstemnydulUTČP241NP - VY...'!J33</f>
        <v>0</v>
      </c>
      <c r="AX64" s="141">
        <f>'zzstemnydulUTČP241NP - VY...'!J34</f>
        <v>0</v>
      </c>
      <c r="AY64" s="141">
        <f>'zzstemnydulUTČP241NP - VY...'!J35</f>
        <v>0</v>
      </c>
      <c r="AZ64" s="141">
        <f>'zzstemnydulUTČP241NP - VY...'!F32</f>
        <v>0</v>
      </c>
      <c r="BA64" s="141">
        <f>'zzstemnydulUTČP241NP - VY...'!F33</f>
        <v>0</v>
      </c>
      <c r="BB64" s="141">
        <f>'zzstemnydulUTČP241NP - VY...'!F34</f>
        <v>0</v>
      </c>
      <c r="BC64" s="141">
        <f>'zzstemnydulUTČP241NP - VY...'!F35</f>
        <v>0</v>
      </c>
      <c r="BD64" s="143">
        <f>'zzstemnydulUTČP241NP - VY...'!F36</f>
        <v>0</v>
      </c>
      <c r="BT64" s="144" t="s">
        <v>82</v>
      </c>
      <c r="BV64" s="144" t="s">
        <v>75</v>
      </c>
      <c r="BW64" s="144" t="s">
        <v>120</v>
      </c>
      <c r="BX64" s="144" t="s">
        <v>111</v>
      </c>
      <c r="CL64" s="144" t="s">
        <v>22</v>
      </c>
    </row>
    <row r="65" s="6" customFormat="1" ht="16.5" customHeight="1">
      <c r="A65" s="133" t="s">
        <v>83</v>
      </c>
      <c r="B65" s="134"/>
      <c r="C65" s="135"/>
      <c r="D65" s="135"/>
      <c r="E65" s="136" t="s">
        <v>121</v>
      </c>
      <c r="F65" s="136"/>
      <c r="G65" s="136"/>
      <c r="H65" s="136"/>
      <c r="I65" s="136"/>
      <c r="J65" s="135"/>
      <c r="K65" s="136" t="s">
        <v>122</v>
      </c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7">
        <f>'el_1np - Elektroinstalace...'!J29</f>
        <v>0</v>
      </c>
      <c r="AH65" s="135"/>
      <c r="AI65" s="135"/>
      <c r="AJ65" s="135"/>
      <c r="AK65" s="135"/>
      <c r="AL65" s="135"/>
      <c r="AM65" s="135"/>
      <c r="AN65" s="137">
        <f>SUM(AG65,AT65)</f>
        <v>0</v>
      </c>
      <c r="AO65" s="135"/>
      <c r="AP65" s="135"/>
      <c r="AQ65" s="138" t="s">
        <v>86</v>
      </c>
      <c r="AR65" s="139"/>
      <c r="AS65" s="140">
        <v>0</v>
      </c>
      <c r="AT65" s="141">
        <f>ROUND(SUM(AV65:AW65),2)</f>
        <v>0</v>
      </c>
      <c r="AU65" s="142">
        <f>'el_1np - Elektroinstalace...'!P84</f>
        <v>0</v>
      </c>
      <c r="AV65" s="141">
        <f>'el_1np - Elektroinstalace...'!J32</f>
        <v>0</v>
      </c>
      <c r="AW65" s="141">
        <f>'el_1np - Elektroinstalace...'!J33</f>
        <v>0</v>
      </c>
      <c r="AX65" s="141">
        <f>'el_1np - Elektroinstalace...'!J34</f>
        <v>0</v>
      </c>
      <c r="AY65" s="141">
        <f>'el_1np - Elektroinstalace...'!J35</f>
        <v>0</v>
      </c>
      <c r="AZ65" s="141">
        <f>'el_1np - Elektroinstalace...'!F32</f>
        <v>0</v>
      </c>
      <c r="BA65" s="141">
        <f>'el_1np - Elektroinstalace...'!F33</f>
        <v>0</v>
      </c>
      <c r="BB65" s="141">
        <f>'el_1np - Elektroinstalace...'!F34</f>
        <v>0</v>
      </c>
      <c r="BC65" s="141">
        <f>'el_1np - Elektroinstalace...'!F35</f>
        <v>0</v>
      </c>
      <c r="BD65" s="143">
        <f>'el_1np - Elektroinstalace...'!F36</f>
        <v>0</v>
      </c>
      <c r="BT65" s="144" t="s">
        <v>82</v>
      </c>
      <c r="BV65" s="144" t="s">
        <v>75</v>
      </c>
      <c r="BW65" s="144" t="s">
        <v>123</v>
      </c>
      <c r="BX65" s="144" t="s">
        <v>111</v>
      </c>
      <c r="CL65" s="144" t="s">
        <v>22</v>
      </c>
    </row>
    <row r="66" s="6" customFormat="1" ht="28.5" customHeight="1">
      <c r="A66" s="133" t="s">
        <v>83</v>
      </c>
      <c r="B66" s="134"/>
      <c r="C66" s="135"/>
      <c r="D66" s="135"/>
      <c r="E66" s="136" t="s">
        <v>124</v>
      </c>
      <c r="F66" s="136"/>
      <c r="G66" s="136"/>
      <c r="H66" s="136"/>
      <c r="I66" s="136"/>
      <c r="J66" s="135"/>
      <c r="K66" s="136" t="s">
        <v>125</v>
      </c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7">
        <f>'SK_cp24_1NP - SK_cp24_1NP...'!J29</f>
        <v>0</v>
      </c>
      <c r="AH66" s="135"/>
      <c r="AI66" s="135"/>
      <c r="AJ66" s="135"/>
      <c r="AK66" s="135"/>
      <c r="AL66" s="135"/>
      <c r="AM66" s="135"/>
      <c r="AN66" s="137">
        <f>SUM(AG66,AT66)</f>
        <v>0</v>
      </c>
      <c r="AO66" s="135"/>
      <c r="AP66" s="135"/>
      <c r="AQ66" s="138" t="s">
        <v>86</v>
      </c>
      <c r="AR66" s="139"/>
      <c r="AS66" s="140">
        <v>0</v>
      </c>
      <c r="AT66" s="141">
        <f>ROUND(SUM(AV66:AW66),2)</f>
        <v>0</v>
      </c>
      <c r="AU66" s="142">
        <f>'SK_cp24_1NP - SK_cp24_1NP...'!P84</f>
        <v>0</v>
      </c>
      <c r="AV66" s="141">
        <f>'SK_cp24_1NP - SK_cp24_1NP...'!J32</f>
        <v>0</v>
      </c>
      <c r="AW66" s="141">
        <f>'SK_cp24_1NP - SK_cp24_1NP...'!J33</f>
        <v>0</v>
      </c>
      <c r="AX66" s="141">
        <f>'SK_cp24_1NP - SK_cp24_1NP...'!J34</f>
        <v>0</v>
      </c>
      <c r="AY66" s="141">
        <f>'SK_cp24_1NP - SK_cp24_1NP...'!J35</f>
        <v>0</v>
      </c>
      <c r="AZ66" s="141">
        <f>'SK_cp24_1NP - SK_cp24_1NP...'!F32</f>
        <v>0</v>
      </c>
      <c r="BA66" s="141">
        <f>'SK_cp24_1NP - SK_cp24_1NP...'!F33</f>
        <v>0</v>
      </c>
      <c r="BB66" s="141">
        <f>'SK_cp24_1NP - SK_cp24_1NP...'!F34</f>
        <v>0</v>
      </c>
      <c r="BC66" s="141">
        <f>'SK_cp24_1NP - SK_cp24_1NP...'!F35</f>
        <v>0</v>
      </c>
      <c r="BD66" s="143">
        <f>'SK_cp24_1NP - SK_cp24_1NP...'!F36</f>
        <v>0</v>
      </c>
      <c r="BT66" s="144" t="s">
        <v>82</v>
      </c>
      <c r="BV66" s="144" t="s">
        <v>75</v>
      </c>
      <c r="BW66" s="144" t="s">
        <v>126</v>
      </c>
      <c r="BX66" s="144" t="s">
        <v>111</v>
      </c>
      <c r="CL66" s="144" t="s">
        <v>22</v>
      </c>
    </row>
    <row r="67" s="6" customFormat="1" ht="28.5" customHeight="1">
      <c r="A67" s="133" t="s">
        <v>83</v>
      </c>
      <c r="B67" s="134"/>
      <c r="C67" s="135"/>
      <c r="D67" s="135"/>
      <c r="E67" s="136" t="s">
        <v>127</v>
      </c>
      <c r="F67" s="136"/>
      <c r="G67" s="136"/>
      <c r="H67" s="136"/>
      <c r="I67" s="136"/>
      <c r="J67" s="135"/>
      <c r="K67" s="136" t="s">
        <v>128</v>
      </c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7">
        <f>'STA_cp24_1NP - STA_cp24_1...'!J29</f>
        <v>0</v>
      </c>
      <c r="AH67" s="135"/>
      <c r="AI67" s="135"/>
      <c r="AJ67" s="135"/>
      <c r="AK67" s="135"/>
      <c r="AL67" s="135"/>
      <c r="AM67" s="135"/>
      <c r="AN67" s="137">
        <f>SUM(AG67,AT67)</f>
        <v>0</v>
      </c>
      <c r="AO67" s="135"/>
      <c r="AP67" s="135"/>
      <c r="AQ67" s="138" t="s">
        <v>86</v>
      </c>
      <c r="AR67" s="139"/>
      <c r="AS67" s="140">
        <v>0</v>
      </c>
      <c r="AT67" s="141">
        <f>ROUND(SUM(AV67:AW67),2)</f>
        <v>0</v>
      </c>
      <c r="AU67" s="142">
        <f>'STA_cp24_1NP - STA_cp24_1...'!P83</f>
        <v>0</v>
      </c>
      <c r="AV67" s="141">
        <f>'STA_cp24_1NP - STA_cp24_1...'!J32</f>
        <v>0</v>
      </c>
      <c r="AW67" s="141">
        <f>'STA_cp24_1NP - STA_cp24_1...'!J33</f>
        <v>0</v>
      </c>
      <c r="AX67" s="141">
        <f>'STA_cp24_1NP - STA_cp24_1...'!J34</f>
        <v>0</v>
      </c>
      <c r="AY67" s="141">
        <f>'STA_cp24_1NP - STA_cp24_1...'!J35</f>
        <v>0</v>
      </c>
      <c r="AZ67" s="141">
        <f>'STA_cp24_1NP - STA_cp24_1...'!F32</f>
        <v>0</v>
      </c>
      <c r="BA67" s="141">
        <f>'STA_cp24_1NP - STA_cp24_1...'!F33</f>
        <v>0</v>
      </c>
      <c r="BB67" s="141">
        <f>'STA_cp24_1NP - STA_cp24_1...'!F34</f>
        <v>0</v>
      </c>
      <c r="BC67" s="141">
        <f>'STA_cp24_1NP - STA_cp24_1...'!F35</f>
        <v>0</v>
      </c>
      <c r="BD67" s="143">
        <f>'STA_cp24_1NP - STA_cp24_1...'!F36</f>
        <v>0</v>
      </c>
      <c r="BT67" s="144" t="s">
        <v>82</v>
      </c>
      <c r="BV67" s="144" t="s">
        <v>75</v>
      </c>
      <c r="BW67" s="144" t="s">
        <v>129</v>
      </c>
      <c r="BX67" s="144" t="s">
        <v>111</v>
      </c>
      <c r="CL67" s="144" t="s">
        <v>22</v>
      </c>
    </row>
    <row r="68" s="6" customFormat="1" ht="28.5" customHeight="1">
      <c r="A68" s="133" t="s">
        <v>83</v>
      </c>
      <c r="B68" s="134"/>
      <c r="C68" s="135"/>
      <c r="D68" s="135"/>
      <c r="E68" s="136" t="s">
        <v>130</v>
      </c>
      <c r="F68" s="136"/>
      <c r="G68" s="136"/>
      <c r="H68" s="136"/>
      <c r="I68" s="136"/>
      <c r="J68" s="135"/>
      <c r="K68" s="136" t="s">
        <v>131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7">
        <f>'VZD_cp_24 - VZD-č.p.24_1N...'!J29</f>
        <v>0</v>
      </c>
      <c r="AH68" s="135"/>
      <c r="AI68" s="135"/>
      <c r="AJ68" s="135"/>
      <c r="AK68" s="135"/>
      <c r="AL68" s="135"/>
      <c r="AM68" s="135"/>
      <c r="AN68" s="137">
        <f>SUM(AG68,AT68)</f>
        <v>0</v>
      </c>
      <c r="AO68" s="135"/>
      <c r="AP68" s="135"/>
      <c r="AQ68" s="138" t="s">
        <v>86</v>
      </c>
      <c r="AR68" s="139"/>
      <c r="AS68" s="140">
        <v>0</v>
      </c>
      <c r="AT68" s="141">
        <f>ROUND(SUM(AV68:AW68),2)</f>
        <v>0</v>
      </c>
      <c r="AU68" s="142">
        <f>'VZD_cp_24 - VZD-č.p.24_1N...'!P84</f>
        <v>0</v>
      </c>
      <c r="AV68" s="141">
        <f>'VZD_cp_24 - VZD-č.p.24_1N...'!J32</f>
        <v>0</v>
      </c>
      <c r="AW68" s="141">
        <f>'VZD_cp_24 - VZD-č.p.24_1N...'!J33</f>
        <v>0</v>
      </c>
      <c r="AX68" s="141">
        <f>'VZD_cp_24 - VZD-č.p.24_1N...'!J34</f>
        <v>0</v>
      </c>
      <c r="AY68" s="141">
        <f>'VZD_cp_24 - VZD-č.p.24_1N...'!J35</f>
        <v>0</v>
      </c>
      <c r="AZ68" s="141">
        <f>'VZD_cp_24 - VZD-č.p.24_1N...'!F32</f>
        <v>0</v>
      </c>
      <c r="BA68" s="141">
        <f>'VZD_cp_24 - VZD-č.p.24_1N...'!F33</f>
        <v>0</v>
      </c>
      <c r="BB68" s="141">
        <f>'VZD_cp_24 - VZD-č.p.24_1N...'!F34</f>
        <v>0</v>
      </c>
      <c r="BC68" s="141">
        <f>'VZD_cp_24 - VZD-č.p.24_1N...'!F35</f>
        <v>0</v>
      </c>
      <c r="BD68" s="143">
        <f>'VZD_cp_24 - VZD-č.p.24_1N...'!F36</f>
        <v>0</v>
      </c>
      <c r="BT68" s="144" t="s">
        <v>82</v>
      </c>
      <c r="BV68" s="144" t="s">
        <v>75</v>
      </c>
      <c r="BW68" s="144" t="s">
        <v>132</v>
      </c>
      <c r="BX68" s="144" t="s">
        <v>111</v>
      </c>
      <c r="CL68" s="144" t="s">
        <v>22</v>
      </c>
    </row>
    <row r="69" s="5" customFormat="1" ht="31.5" customHeight="1">
      <c r="B69" s="120"/>
      <c r="C69" s="121"/>
      <c r="D69" s="122" t="s">
        <v>133</v>
      </c>
      <c r="E69" s="122"/>
      <c r="F69" s="122"/>
      <c r="G69" s="122"/>
      <c r="H69" s="122"/>
      <c r="I69" s="123"/>
      <c r="J69" s="122" t="s">
        <v>134</v>
      </c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4">
        <f>ROUND(SUM(AG70:AG76),2)</f>
        <v>0</v>
      </c>
      <c r="AH69" s="123"/>
      <c r="AI69" s="123"/>
      <c r="AJ69" s="123"/>
      <c r="AK69" s="123"/>
      <c r="AL69" s="123"/>
      <c r="AM69" s="123"/>
      <c r="AN69" s="125">
        <f>SUM(AG69,AT69)</f>
        <v>0</v>
      </c>
      <c r="AO69" s="123"/>
      <c r="AP69" s="123"/>
      <c r="AQ69" s="126" t="s">
        <v>79</v>
      </c>
      <c r="AR69" s="127"/>
      <c r="AS69" s="128">
        <f>ROUND(SUM(AS70:AS76),2)</f>
        <v>0</v>
      </c>
      <c r="AT69" s="129">
        <f>ROUND(SUM(AV69:AW69),2)</f>
        <v>0</v>
      </c>
      <c r="AU69" s="130">
        <f>ROUND(SUM(AU70:AU76),5)</f>
        <v>0</v>
      </c>
      <c r="AV69" s="129">
        <f>ROUND(AZ69*L26,2)</f>
        <v>0</v>
      </c>
      <c r="AW69" s="129">
        <f>ROUND(BA69*L27,2)</f>
        <v>0</v>
      </c>
      <c r="AX69" s="129">
        <f>ROUND(BB69*L26,2)</f>
        <v>0</v>
      </c>
      <c r="AY69" s="129">
        <f>ROUND(BC69*L27,2)</f>
        <v>0</v>
      </c>
      <c r="AZ69" s="129">
        <f>ROUND(SUM(AZ70:AZ76),2)</f>
        <v>0</v>
      </c>
      <c r="BA69" s="129">
        <f>ROUND(SUM(BA70:BA76),2)</f>
        <v>0</v>
      </c>
      <c r="BB69" s="129">
        <f>ROUND(SUM(BB70:BB76),2)</f>
        <v>0</v>
      </c>
      <c r="BC69" s="129">
        <f>ROUND(SUM(BC70:BC76),2)</f>
        <v>0</v>
      </c>
      <c r="BD69" s="131">
        <f>ROUND(SUM(BD70:BD76),2)</f>
        <v>0</v>
      </c>
      <c r="BS69" s="132" t="s">
        <v>72</v>
      </c>
      <c r="BT69" s="132" t="s">
        <v>80</v>
      </c>
      <c r="BU69" s="132" t="s">
        <v>74</v>
      </c>
      <c r="BV69" s="132" t="s">
        <v>75</v>
      </c>
      <c r="BW69" s="132" t="s">
        <v>135</v>
      </c>
      <c r="BX69" s="132" t="s">
        <v>7</v>
      </c>
      <c r="CL69" s="132" t="s">
        <v>22</v>
      </c>
      <c r="CM69" s="132" t="s">
        <v>82</v>
      </c>
    </row>
    <row r="70" s="6" customFormat="1" ht="42.75" customHeight="1">
      <c r="A70" s="133" t="s">
        <v>83</v>
      </c>
      <c r="B70" s="134"/>
      <c r="C70" s="135"/>
      <c r="D70" s="135"/>
      <c r="E70" s="136" t="s">
        <v>136</v>
      </c>
      <c r="F70" s="136"/>
      <c r="G70" s="136"/>
      <c r="H70" s="136"/>
      <c r="I70" s="136"/>
      <c r="J70" s="135"/>
      <c r="K70" s="136" t="s">
        <v>137</v>
      </c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7">
        <f>'TEMNYDULSO 01- 2.NP - SO ...'!J29</f>
        <v>0</v>
      </c>
      <c r="AH70" s="135"/>
      <c r="AI70" s="135"/>
      <c r="AJ70" s="135"/>
      <c r="AK70" s="135"/>
      <c r="AL70" s="135"/>
      <c r="AM70" s="135"/>
      <c r="AN70" s="137">
        <f>SUM(AG70,AT70)</f>
        <v>0</v>
      </c>
      <c r="AO70" s="135"/>
      <c r="AP70" s="135"/>
      <c r="AQ70" s="138" t="s">
        <v>86</v>
      </c>
      <c r="AR70" s="139"/>
      <c r="AS70" s="140">
        <v>0</v>
      </c>
      <c r="AT70" s="141">
        <f>ROUND(SUM(AV70:AW70),2)</f>
        <v>0</v>
      </c>
      <c r="AU70" s="142">
        <f>'TEMNYDULSO 01- 2.NP - SO ...'!P97</f>
        <v>0</v>
      </c>
      <c r="AV70" s="141">
        <f>'TEMNYDULSO 01- 2.NP - SO ...'!J32</f>
        <v>0</v>
      </c>
      <c r="AW70" s="141">
        <f>'TEMNYDULSO 01- 2.NP - SO ...'!J33</f>
        <v>0</v>
      </c>
      <c r="AX70" s="141">
        <f>'TEMNYDULSO 01- 2.NP - SO ...'!J34</f>
        <v>0</v>
      </c>
      <c r="AY70" s="141">
        <f>'TEMNYDULSO 01- 2.NP - SO ...'!J35</f>
        <v>0</v>
      </c>
      <c r="AZ70" s="141">
        <f>'TEMNYDULSO 01- 2.NP - SO ...'!F32</f>
        <v>0</v>
      </c>
      <c r="BA70" s="141">
        <f>'TEMNYDULSO 01- 2.NP - SO ...'!F33</f>
        <v>0</v>
      </c>
      <c r="BB70" s="141">
        <f>'TEMNYDULSO 01- 2.NP - SO ...'!F34</f>
        <v>0</v>
      </c>
      <c r="BC70" s="141">
        <f>'TEMNYDULSO 01- 2.NP - SO ...'!F35</f>
        <v>0</v>
      </c>
      <c r="BD70" s="143">
        <f>'TEMNYDULSO 01- 2.NP - SO ...'!F36</f>
        <v>0</v>
      </c>
      <c r="BT70" s="144" t="s">
        <v>82</v>
      </c>
      <c r="BV70" s="144" t="s">
        <v>75</v>
      </c>
      <c r="BW70" s="144" t="s">
        <v>138</v>
      </c>
      <c r="BX70" s="144" t="s">
        <v>135</v>
      </c>
      <c r="CL70" s="144" t="s">
        <v>22</v>
      </c>
    </row>
    <row r="71" s="6" customFormat="1" ht="42.75" customHeight="1">
      <c r="A71" s="133" t="s">
        <v>83</v>
      </c>
      <c r="B71" s="134"/>
      <c r="C71" s="135"/>
      <c r="D71" s="135"/>
      <c r="E71" s="136" t="s">
        <v>139</v>
      </c>
      <c r="F71" s="136"/>
      <c r="G71" s="136"/>
      <c r="H71" s="136"/>
      <c r="I71" s="136"/>
      <c r="J71" s="135"/>
      <c r="K71" s="136" t="s">
        <v>140</v>
      </c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7">
        <f>'zzstemnydulUTČP242NP - VY...'!J29</f>
        <v>0</v>
      </c>
      <c r="AH71" s="135"/>
      <c r="AI71" s="135"/>
      <c r="AJ71" s="135"/>
      <c r="AK71" s="135"/>
      <c r="AL71" s="135"/>
      <c r="AM71" s="135"/>
      <c r="AN71" s="137">
        <f>SUM(AG71,AT71)</f>
        <v>0</v>
      </c>
      <c r="AO71" s="135"/>
      <c r="AP71" s="135"/>
      <c r="AQ71" s="138" t="s">
        <v>86</v>
      </c>
      <c r="AR71" s="139"/>
      <c r="AS71" s="140">
        <v>0</v>
      </c>
      <c r="AT71" s="141">
        <f>ROUND(SUM(AV71:AW71),2)</f>
        <v>0</v>
      </c>
      <c r="AU71" s="142">
        <f>'zzstemnydulUTČP242NP - VY...'!P87</f>
        <v>0</v>
      </c>
      <c r="AV71" s="141">
        <f>'zzstemnydulUTČP242NP - VY...'!J32</f>
        <v>0</v>
      </c>
      <c r="AW71" s="141">
        <f>'zzstemnydulUTČP242NP - VY...'!J33</f>
        <v>0</v>
      </c>
      <c r="AX71" s="141">
        <f>'zzstemnydulUTČP242NP - VY...'!J34</f>
        <v>0</v>
      </c>
      <c r="AY71" s="141">
        <f>'zzstemnydulUTČP242NP - VY...'!J35</f>
        <v>0</v>
      </c>
      <c r="AZ71" s="141">
        <f>'zzstemnydulUTČP242NP - VY...'!F32</f>
        <v>0</v>
      </c>
      <c r="BA71" s="141">
        <f>'zzstemnydulUTČP242NP - VY...'!F33</f>
        <v>0</v>
      </c>
      <c r="BB71" s="141">
        <f>'zzstemnydulUTČP242NP - VY...'!F34</f>
        <v>0</v>
      </c>
      <c r="BC71" s="141">
        <f>'zzstemnydulUTČP242NP - VY...'!F35</f>
        <v>0</v>
      </c>
      <c r="BD71" s="143">
        <f>'zzstemnydulUTČP242NP - VY...'!F36</f>
        <v>0</v>
      </c>
      <c r="BT71" s="144" t="s">
        <v>82</v>
      </c>
      <c r="BV71" s="144" t="s">
        <v>75</v>
      </c>
      <c r="BW71" s="144" t="s">
        <v>141</v>
      </c>
      <c r="BX71" s="144" t="s">
        <v>135</v>
      </c>
      <c r="CL71" s="144" t="s">
        <v>22</v>
      </c>
    </row>
    <row r="72" s="6" customFormat="1" ht="28.5" customHeight="1">
      <c r="A72" s="133" t="s">
        <v>83</v>
      </c>
      <c r="B72" s="134"/>
      <c r="C72" s="135"/>
      <c r="D72" s="135"/>
      <c r="E72" s="136" t="s">
        <v>142</v>
      </c>
      <c r="F72" s="136"/>
      <c r="G72" s="136"/>
      <c r="H72" s="136"/>
      <c r="I72" s="136"/>
      <c r="J72" s="135"/>
      <c r="K72" s="136" t="s">
        <v>143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7">
        <f>'ZTI_cp24_2.NP - D.1.4  ZD...'!J29</f>
        <v>0</v>
      </c>
      <c r="AH72" s="135"/>
      <c r="AI72" s="135"/>
      <c r="AJ72" s="135"/>
      <c r="AK72" s="135"/>
      <c r="AL72" s="135"/>
      <c r="AM72" s="135"/>
      <c r="AN72" s="137">
        <f>SUM(AG72,AT72)</f>
        <v>0</v>
      </c>
      <c r="AO72" s="135"/>
      <c r="AP72" s="135"/>
      <c r="AQ72" s="138" t="s">
        <v>86</v>
      </c>
      <c r="AR72" s="139"/>
      <c r="AS72" s="140">
        <v>0</v>
      </c>
      <c r="AT72" s="141">
        <f>ROUND(SUM(AV72:AW72),2)</f>
        <v>0</v>
      </c>
      <c r="AU72" s="142">
        <f>'ZTI_cp24_2.NP - D.1.4  ZD...'!P89</f>
        <v>0</v>
      </c>
      <c r="AV72" s="141">
        <f>'ZTI_cp24_2.NP - D.1.4  ZD...'!J32</f>
        <v>0</v>
      </c>
      <c r="AW72" s="141">
        <f>'ZTI_cp24_2.NP - D.1.4  ZD...'!J33</f>
        <v>0</v>
      </c>
      <c r="AX72" s="141">
        <f>'ZTI_cp24_2.NP - D.1.4  ZD...'!J34</f>
        <v>0</v>
      </c>
      <c r="AY72" s="141">
        <f>'ZTI_cp24_2.NP - D.1.4  ZD...'!J35</f>
        <v>0</v>
      </c>
      <c r="AZ72" s="141">
        <f>'ZTI_cp24_2.NP - D.1.4  ZD...'!F32</f>
        <v>0</v>
      </c>
      <c r="BA72" s="141">
        <f>'ZTI_cp24_2.NP - D.1.4  ZD...'!F33</f>
        <v>0</v>
      </c>
      <c r="BB72" s="141">
        <f>'ZTI_cp24_2.NP - D.1.4  ZD...'!F34</f>
        <v>0</v>
      </c>
      <c r="BC72" s="141">
        <f>'ZTI_cp24_2.NP - D.1.4  ZD...'!F35</f>
        <v>0</v>
      </c>
      <c r="BD72" s="143">
        <f>'ZTI_cp24_2.NP - D.1.4  ZD...'!F36</f>
        <v>0</v>
      </c>
      <c r="BT72" s="144" t="s">
        <v>82</v>
      </c>
      <c r="BV72" s="144" t="s">
        <v>75</v>
      </c>
      <c r="BW72" s="144" t="s">
        <v>144</v>
      </c>
      <c r="BX72" s="144" t="s">
        <v>135</v>
      </c>
      <c r="CL72" s="144" t="s">
        <v>22</v>
      </c>
    </row>
    <row r="73" s="6" customFormat="1" ht="28.5" customHeight="1">
      <c r="A73" s="133" t="s">
        <v>83</v>
      </c>
      <c r="B73" s="134"/>
      <c r="C73" s="135"/>
      <c r="D73" s="135"/>
      <c r="E73" s="136" t="s">
        <v>145</v>
      </c>
      <c r="F73" s="136"/>
      <c r="G73" s="136"/>
      <c r="H73" s="136"/>
      <c r="I73" s="136"/>
      <c r="J73" s="135"/>
      <c r="K73" s="136" t="s">
        <v>146</v>
      </c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7">
        <f>'el - Elektroinstalace a b...'!J29</f>
        <v>0</v>
      </c>
      <c r="AH73" s="135"/>
      <c r="AI73" s="135"/>
      <c r="AJ73" s="135"/>
      <c r="AK73" s="135"/>
      <c r="AL73" s="135"/>
      <c r="AM73" s="135"/>
      <c r="AN73" s="137">
        <f>SUM(AG73,AT73)</f>
        <v>0</v>
      </c>
      <c r="AO73" s="135"/>
      <c r="AP73" s="135"/>
      <c r="AQ73" s="138" t="s">
        <v>86</v>
      </c>
      <c r="AR73" s="139"/>
      <c r="AS73" s="140">
        <v>0</v>
      </c>
      <c r="AT73" s="141">
        <f>ROUND(SUM(AV73:AW73),2)</f>
        <v>0</v>
      </c>
      <c r="AU73" s="142">
        <f>'el - Elektroinstalace a b...'!P85</f>
        <v>0</v>
      </c>
      <c r="AV73" s="141">
        <f>'el - Elektroinstalace a b...'!J32</f>
        <v>0</v>
      </c>
      <c r="AW73" s="141">
        <f>'el - Elektroinstalace a b...'!J33</f>
        <v>0</v>
      </c>
      <c r="AX73" s="141">
        <f>'el - Elektroinstalace a b...'!J34</f>
        <v>0</v>
      </c>
      <c r="AY73" s="141">
        <f>'el - Elektroinstalace a b...'!J35</f>
        <v>0</v>
      </c>
      <c r="AZ73" s="141">
        <f>'el - Elektroinstalace a b...'!F32</f>
        <v>0</v>
      </c>
      <c r="BA73" s="141">
        <f>'el - Elektroinstalace a b...'!F33</f>
        <v>0</v>
      </c>
      <c r="BB73" s="141">
        <f>'el - Elektroinstalace a b...'!F34</f>
        <v>0</v>
      </c>
      <c r="BC73" s="141">
        <f>'el - Elektroinstalace a b...'!F35</f>
        <v>0</v>
      </c>
      <c r="BD73" s="143">
        <f>'el - Elektroinstalace a b...'!F36</f>
        <v>0</v>
      </c>
      <c r="BT73" s="144" t="s">
        <v>82</v>
      </c>
      <c r="BV73" s="144" t="s">
        <v>75</v>
      </c>
      <c r="BW73" s="144" t="s">
        <v>147</v>
      </c>
      <c r="BX73" s="144" t="s">
        <v>135</v>
      </c>
      <c r="CL73" s="144" t="s">
        <v>22</v>
      </c>
    </row>
    <row r="74" s="6" customFormat="1" ht="28.5" customHeight="1">
      <c r="A74" s="133" t="s">
        <v>83</v>
      </c>
      <c r="B74" s="134"/>
      <c r="C74" s="135"/>
      <c r="D74" s="135"/>
      <c r="E74" s="136" t="s">
        <v>148</v>
      </c>
      <c r="F74" s="136"/>
      <c r="G74" s="136"/>
      <c r="H74" s="136"/>
      <c r="I74" s="136"/>
      <c r="J74" s="135"/>
      <c r="K74" s="136" t="s">
        <v>149</v>
      </c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7">
        <f>'SK_cp24_2NP - SK_cp24_2NP...'!J29</f>
        <v>0</v>
      </c>
      <c r="AH74" s="135"/>
      <c r="AI74" s="135"/>
      <c r="AJ74" s="135"/>
      <c r="AK74" s="135"/>
      <c r="AL74" s="135"/>
      <c r="AM74" s="135"/>
      <c r="AN74" s="137">
        <f>SUM(AG74,AT74)</f>
        <v>0</v>
      </c>
      <c r="AO74" s="135"/>
      <c r="AP74" s="135"/>
      <c r="AQ74" s="138" t="s">
        <v>86</v>
      </c>
      <c r="AR74" s="139"/>
      <c r="AS74" s="140">
        <v>0</v>
      </c>
      <c r="AT74" s="141">
        <f>ROUND(SUM(AV74:AW74),2)</f>
        <v>0</v>
      </c>
      <c r="AU74" s="142">
        <f>'SK_cp24_2NP - SK_cp24_2NP...'!P83</f>
        <v>0</v>
      </c>
      <c r="AV74" s="141">
        <f>'SK_cp24_2NP - SK_cp24_2NP...'!J32</f>
        <v>0</v>
      </c>
      <c r="AW74" s="141">
        <f>'SK_cp24_2NP - SK_cp24_2NP...'!J33</f>
        <v>0</v>
      </c>
      <c r="AX74" s="141">
        <f>'SK_cp24_2NP - SK_cp24_2NP...'!J34</f>
        <v>0</v>
      </c>
      <c r="AY74" s="141">
        <f>'SK_cp24_2NP - SK_cp24_2NP...'!J35</f>
        <v>0</v>
      </c>
      <c r="AZ74" s="141">
        <f>'SK_cp24_2NP - SK_cp24_2NP...'!F32</f>
        <v>0</v>
      </c>
      <c r="BA74" s="141">
        <f>'SK_cp24_2NP - SK_cp24_2NP...'!F33</f>
        <v>0</v>
      </c>
      <c r="BB74" s="141">
        <f>'SK_cp24_2NP - SK_cp24_2NP...'!F34</f>
        <v>0</v>
      </c>
      <c r="BC74" s="141">
        <f>'SK_cp24_2NP - SK_cp24_2NP...'!F35</f>
        <v>0</v>
      </c>
      <c r="BD74" s="143">
        <f>'SK_cp24_2NP - SK_cp24_2NP...'!F36</f>
        <v>0</v>
      </c>
      <c r="BT74" s="144" t="s">
        <v>82</v>
      </c>
      <c r="BV74" s="144" t="s">
        <v>75</v>
      </c>
      <c r="BW74" s="144" t="s">
        <v>150</v>
      </c>
      <c r="BX74" s="144" t="s">
        <v>135</v>
      </c>
      <c r="CL74" s="144" t="s">
        <v>22</v>
      </c>
    </row>
    <row r="75" s="6" customFormat="1" ht="28.5" customHeight="1">
      <c r="A75" s="133" t="s">
        <v>83</v>
      </c>
      <c r="B75" s="134"/>
      <c r="C75" s="135"/>
      <c r="D75" s="135"/>
      <c r="E75" s="136" t="s">
        <v>151</v>
      </c>
      <c r="F75" s="136"/>
      <c r="G75" s="136"/>
      <c r="H75" s="136"/>
      <c r="I75" s="136"/>
      <c r="J75" s="135"/>
      <c r="K75" s="136" t="s">
        <v>152</v>
      </c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7">
        <f>'STA_cp24_2NP - STA_cp24_2...'!J29</f>
        <v>0</v>
      </c>
      <c r="AH75" s="135"/>
      <c r="AI75" s="135"/>
      <c r="AJ75" s="135"/>
      <c r="AK75" s="135"/>
      <c r="AL75" s="135"/>
      <c r="AM75" s="135"/>
      <c r="AN75" s="137">
        <f>SUM(AG75,AT75)</f>
        <v>0</v>
      </c>
      <c r="AO75" s="135"/>
      <c r="AP75" s="135"/>
      <c r="AQ75" s="138" t="s">
        <v>86</v>
      </c>
      <c r="AR75" s="139"/>
      <c r="AS75" s="140">
        <v>0</v>
      </c>
      <c r="AT75" s="141">
        <f>ROUND(SUM(AV75:AW75),2)</f>
        <v>0</v>
      </c>
      <c r="AU75" s="142">
        <f>'STA_cp24_2NP - STA_cp24_2...'!P83</f>
        <v>0</v>
      </c>
      <c r="AV75" s="141">
        <f>'STA_cp24_2NP - STA_cp24_2...'!J32</f>
        <v>0</v>
      </c>
      <c r="AW75" s="141">
        <f>'STA_cp24_2NP - STA_cp24_2...'!J33</f>
        <v>0</v>
      </c>
      <c r="AX75" s="141">
        <f>'STA_cp24_2NP - STA_cp24_2...'!J34</f>
        <v>0</v>
      </c>
      <c r="AY75" s="141">
        <f>'STA_cp24_2NP - STA_cp24_2...'!J35</f>
        <v>0</v>
      </c>
      <c r="AZ75" s="141">
        <f>'STA_cp24_2NP - STA_cp24_2...'!F32</f>
        <v>0</v>
      </c>
      <c r="BA75" s="141">
        <f>'STA_cp24_2NP - STA_cp24_2...'!F33</f>
        <v>0</v>
      </c>
      <c r="BB75" s="141">
        <f>'STA_cp24_2NP - STA_cp24_2...'!F34</f>
        <v>0</v>
      </c>
      <c r="BC75" s="141">
        <f>'STA_cp24_2NP - STA_cp24_2...'!F35</f>
        <v>0</v>
      </c>
      <c r="BD75" s="143">
        <f>'STA_cp24_2NP - STA_cp24_2...'!F36</f>
        <v>0</v>
      </c>
      <c r="BT75" s="144" t="s">
        <v>82</v>
      </c>
      <c r="BV75" s="144" t="s">
        <v>75</v>
      </c>
      <c r="BW75" s="144" t="s">
        <v>153</v>
      </c>
      <c r="BX75" s="144" t="s">
        <v>135</v>
      </c>
      <c r="CL75" s="144" t="s">
        <v>22</v>
      </c>
    </row>
    <row r="76" s="6" customFormat="1" ht="28.5" customHeight="1">
      <c r="A76" s="133" t="s">
        <v>83</v>
      </c>
      <c r="B76" s="134"/>
      <c r="C76" s="135"/>
      <c r="D76" s="135"/>
      <c r="E76" s="136" t="s">
        <v>130</v>
      </c>
      <c r="F76" s="136"/>
      <c r="G76" s="136"/>
      <c r="H76" s="136"/>
      <c r="I76" s="136"/>
      <c r="J76" s="135"/>
      <c r="K76" s="136" t="s">
        <v>154</v>
      </c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7">
        <f>'VZD_cp_24 - kalkulace VZD...'!J29</f>
        <v>0</v>
      </c>
      <c r="AH76" s="135"/>
      <c r="AI76" s="135"/>
      <c r="AJ76" s="135"/>
      <c r="AK76" s="135"/>
      <c r="AL76" s="135"/>
      <c r="AM76" s="135"/>
      <c r="AN76" s="137">
        <f>SUM(AG76,AT76)</f>
        <v>0</v>
      </c>
      <c r="AO76" s="135"/>
      <c r="AP76" s="135"/>
      <c r="AQ76" s="138" t="s">
        <v>86</v>
      </c>
      <c r="AR76" s="139"/>
      <c r="AS76" s="140">
        <v>0</v>
      </c>
      <c r="AT76" s="141">
        <f>ROUND(SUM(AV76:AW76),2)</f>
        <v>0</v>
      </c>
      <c r="AU76" s="142">
        <f>'VZD_cp_24 - kalkulace VZD...'!P85</f>
        <v>0</v>
      </c>
      <c r="AV76" s="141">
        <f>'VZD_cp_24 - kalkulace VZD...'!J32</f>
        <v>0</v>
      </c>
      <c r="AW76" s="141">
        <f>'VZD_cp_24 - kalkulace VZD...'!J33</f>
        <v>0</v>
      </c>
      <c r="AX76" s="141">
        <f>'VZD_cp_24 - kalkulace VZD...'!J34</f>
        <v>0</v>
      </c>
      <c r="AY76" s="141">
        <f>'VZD_cp_24 - kalkulace VZD...'!J35</f>
        <v>0</v>
      </c>
      <c r="AZ76" s="141">
        <f>'VZD_cp_24 - kalkulace VZD...'!F32</f>
        <v>0</v>
      </c>
      <c r="BA76" s="141">
        <f>'VZD_cp_24 - kalkulace VZD...'!F33</f>
        <v>0</v>
      </c>
      <c r="BB76" s="141">
        <f>'VZD_cp_24 - kalkulace VZD...'!F34</f>
        <v>0</v>
      </c>
      <c r="BC76" s="141">
        <f>'VZD_cp_24 - kalkulace VZD...'!F35</f>
        <v>0</v>
      </c>
      <c r="BD76" s="143">
        <f>'VZD_cp_24 - kalkulace VZD...'!F36</f>
        <v>0</v>
      </c>
      <c r="BT76" s="144" t="s">
        <v>82</v>
      </c>
      <c r="BV76" s="144" t="s">
        <v>75</v>
      </c>
      <c r="BW76" s="144" t="s">
        <v>155</v>
      </c>
      <c r="BX76" s="144" t="s">
        <v>135</v>
      </c>
      <c r="CL76" s="144" t="s">
        <v>22</v>
      </c>
    </row>
    <row r="77" s="5" customFormat="1" ht="47.25" customHeight="1">
      <c r="A77" s="133" t="s">
        <v>83</v>
      </c>
      <c r="B77" s="120"/>
      <c r="C77" s="121"/>
      <c r="D77" s="122" t="s">
        <v>156</v>
      </c>
      <c r="E77" s="122"/>
      <c r="F77" s="122"/>
      <c r="G77" s="122"/>
      <c r="H77" s="122"/>
      <c r="I77" s="123"/>
      <c r="J77" s="122" t="s">
        <v>157</v>
      </c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5">
        <f>'SO 01 STŘECHA - TEMNÝ DŮL...'!J27</f>
        <v>0</v>
      </c>
      <c r="AH77" s="123"/>
      <c r="AI77" s="123"/>
      <c r="AJ77" s="123"/>
      <c r="AK77" s="123"/>
      <c r="AL77" s="123"/>
      <c r="AM77" s="123"/>
      <c r="AN77" s="125">
        <f>SUM(AG77,AT77)</f>
        <v>0</v>
      </c>
      <c r="AO77" s="123"/>
      <c r="AP77" s="123"/>
      <c r="AQ77" s="126" t="s">
        <v>79</v>
      </c>
      <c r="AR77" s="127"/>
      <c r="AS77" s="128">
        <v>0</v>
      </c>
      <c r="AT77" s="129">
        <f>ROUND(SUM(AV77:AW77),2)</f>
        <v>0</v>
      </c>
      <c r="AU77" s="130">
        <f>'SO 01 STŘECHA - TEMNÝ DŮL...'!P79</f>
        <v>0</v>
      </c>
      <c r="AV77" s="129">
        <f>'SO 01 STŘECHA - TEMNÝ DŮL...'!J30</f>
        <v>0</v>
      </c>
      <c r="AW77" s="129">
        <f>'SO 01 STŘECHA - TEMNÝ DŮL...'!J31</f>
        <v>0</v>
      </c>
      <c r="AX77" s="129">
        <f>'SO 01 STŘECHA - TEMNÝ DŮL...'!J32</f>
        <v>0</v>
      </c>
      <c r="AY77" s="129">
        <f>'SO 01 STŘECHA - TEMNÝ DŮL...'!J33</f>
        <v>0</v>
      </c>
      <c r="AZ77" s="129">
        <f>'SO 01 STŘECHA - TEMNÝ DŮL...'!F30</f>
        <v>0</v>
      </c>
      <c r="BA77" s="129">
        <f>'SO 01 STŘECHA - TEMNÝ DŮL...'!F31</f>
        <v>0</v>
      </c>
      <c r="BB77" s="129">
        <f>'SO 01 STŘECHA - TEMNÝ DŮL...'!F32</f>
        <v>0</v>
      </c>
      <c r="BC77" s="129">
        <f>'SO 01 STŘECHA - TEMNÝ DŮL...'!F33</f>
        <v>0</v>
      </c>
      <c r="BD77" s="131">
        <f>'SO 01 STŘECHA - TEMNÝ DŮL...'!F34</f>
        <v>0</v>
      </c>
      <c r="BT77" s="132" t="s">
        <v>80</v>
      </c>
      <c r="BV77" s="132" t="s">
        <v>75</v>
      </c>
      <c r="BW77" s="132" t="s">
        <v>158</v>
      </c>
      <c r="BX77" s="132" t="s">
        <v>7</v>
      </c>
      <c r="CL77" s="132" t="s">
        <v>22</v>
      </c>
      <c r="CM77" s="132" t="s">
        <v>82</v>
      </c>
    </row>
    <row r="78" s="5" customFormat="1" ht="31.5" customHeight="1">
      <c r="A78" s="133" t="s">
        <v>83</v>
      </c>
      <c r="B78" s="120"/>
      <c r="C78" s="121"/>
      <c r="D78" s="122" t="s">
        <v>159</v>
      </c>
      <c r="E78" s="122"/>
      <c r="F78" s="122"/>
      <c r="G78" s="122"/>
      <c r="H78" s="122"/>
      <c r="I78" s="123"/>
      <c r="J78" s="122" t="s">
        <v>160</v>
      </c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5">
        <f>'TEMDUL VRN - 1. VEDLEJŠÍ ...'!J27</f>
        <v>0</v>
      </c>
      <c r="AH78" s="123"/>
      <c r="AI78" s="123"/>
      <c r="AJ78" s="123"/>
      <c r="AK78" s="123"/>
      <c r="AL78" s="123"/>
      <c r="AM78" s="123"/>
      <c r="AN78" s="125">
        <f>SUM(AG78,AT78)</f>
        <v>0</v>
      </c>
      <c r="AO78" s="123"/>
      <c r="AP78" s="123"/>
      <c r="AQ78" s="126" t="s">
        <v>79</v>
      </c>
      <c r="AR78" s="127"/>
      <c r="AS78" s="145">
        <v>0</v>
      </c>
      <c r="AT78" s="146">
        <f>ROUND(SUM(AV78:AW78),2)</f>
        <v>0</v>
      </c>
      <c r="AU78" s="147">
        <f>'TEMDUL VRN - 1. VEDLEJŠÍ ...'!P77</f>
        <v>0</v>
      </c>
      <c r="AV78" s="146">
        <f>'TEMDUL VRN - 1. VEDLEJŠÍ ...'!J30</f>
        <v>0</v>
      </c>
      <c r="AW78" s="146">
        <f>'TEMDUL VRN - 1. VEDLEJŠÍ ...'!J31</f>
        <v>0</v>
      </c>
      <c r="AX78" s="146">
        <f>'TEMDUL VRN - 1. VEDLEJŠÍ ...'!J32</f>
        <v>0</v>
      </c>
      <c r="AY78" s="146">
        <f>'TEMDUL VRN - 1. VEDLEJŠÍ ...'!J33</f>
        <v>0</v>
      </c>
      <c r="AZ78" s="146">
        <f>'TEMDUL VRN - 1. VEDLEJŠÍ ...'!F30</f>
        <v>0</v>
      </c>
      <c r="BA78" s="146">
        <f>'TEMDUL VRN - 1. VEDLEJŠÍ ...'!F31</f>
        <v>0</v>
      </c>
      <c r="BB78" s="146">
        <f>'TEMDUL VRN - 1. VEDLEJŠÍ ...'!F32</f>
        <v>0</v>
      </c>
      <c r="BC78" s="146">
        <f>'TEMDUL VRN - 1. VEDLEJŠÍ ...'!F33</f>
        <v>0</v>
      </c>
      <c r="BD78" s="148">
        <f>'TEMDUL VRN - 1. VEDLEJŠÍ ...'!F34</f>
        <v>0</v>
      </c>
      <c r="BT78" s="132" t="s">
        <v>80</v>
      </c>
      <c r="BV78" s="132" t="s">
        <v>75</v>
      </c>
      <c r="BW78" s="132" t="s">
        <v>161</v>
      </c>
      <c r="BX78" s="132" t="s">
        <v>7</v>
      </c>
      <c r="CL78" s="132" t="s">
        <v>22</v>
      </c>
      <c r="CM78" s="132" t="s">
        <v>82</v>
      </c>
    </row>
    <row r="79" s="1" customFormat="1" ht="30" customHeight="1">
      <c r="B79" s="47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3"/>
    </row>
    <row r="80" s="1" customFormat="1" ht="6.96" customHeight="1">
      <c r="B80" s="68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73"/>
    </row>
  </sheetData>
  <sheetProtection sheet="1" formatColumns="0" formatRows="0" objects="1" scenarios="1" spinCount="100000" saltValue="C8rYEJA915CyePgtiNmpepOnLrt8HkPkT8Epi3ypL/GVe88Uc61SAWQgNFKsvzUWIEMfez7bMgSzLI6SP1kN1Q==" hashValue="Lu3meiYw0AZbviVORrJfeo4r6wztaMuWhTEschJ9exX/q1aXvPW3xu1tMfgMIhOLc/wKlq+uUEKxwgP1wm1e/A==" algorithmName="SHA-512" password="CC35"/>
  <mergeCells count="1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D69:H69"/>
    <mergeCell ref="J69:AF69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73:AP73"/>
    <mergeCell ref="AG73:AM73"/>
    <mergeCell ref="E73:I73"/>
    <mergeCell ref="K73:AF73"/>
    <mergeCell ref="AN74:AP74"/>
    <mergeCell ref="AG74:AM74"/>
    <mergeCell ref="E74:I74"/>
    <mergeCell ref="K74:AF74"/>
    <mergeCell ref="AN75:AP75"/>
    <mergeCell ref="AG75:AM75"/>
    <mergeCell ref="E75:I75"/>
    <mergeCell ref="K75:AF75"/>
    <mergeCell ref="AN76:AP76"/>
    <mergeCell ref="AG76:AM76"/>
    <mergeCell ref="E76:I76"/>
    <mergeCell ref="K76:AF76"/>
    <mergeCell ref="AN77:AP77"/>
    <mergeCell ref="AG77:AM77"/>
    <mergeCell ref="D77:H77"/>
    <mergeCell ref="J77:AF77"/>
    <mergeCell ref="AN78:AP78"/>
    <mergeCell ref="AG78:AM78"/>
    <mergeCell ref="D78:H78"/>
    <mergeCell ref="J78:AF7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TEMNYDUL SO 01-SUTE - SO ...'!C2" display="/"/>
    <hyperlink ref="A54" location="'zzstemnydulUTČP241PP - VY...'!C2" display="/"/>
    <hyperlink ref="A55" location="'ZTI_cp24_1.PP-ZM1.1 - D.1...'!C2" display="/"/>
    <hyperlink ref="A56" location="'el_1pp - Elektroinstalace...'!C2" display="/"/>
    <hyperlink ref="A57" location="'SK_cp24_1PP - SK_cp24_1PP...'!C2" display="/"/>
    <hyperlink ref="A58" location="'STA_cp24_1PP - STA_cp24_1...'!C2" display="/"/>
    <hyperlink ref="A59" location="'VZD_cp24_1PP - kalkulace ...'!C2" display="/"/>
    <hyperlink ref="A60" location="'TEMDŮL SO 01-SUTERÉN - TE...'!C2" display="/"/>
    <hyperlink ref="A62" location="'TEMNYDUL SO01-I.NP - SO 0...'!C2" display="/"/>
    <hyperlink ref="A63" location="'ZTI_cp24_1.NP-ZM1.1 - D.1...'!C2" display="/"/>
    <hyperlink ref="A64" location="'zzstemnydulUTČP241NP - VY...'!C2" display="/"/>
    <hyperlink ref="A65" location="'el_1np - Elektroinstalace...'!C2" display="/"/>
    <hyperlink ref="A66" location="'SK_cp24_1NP - SK_cp24_1NP...'!C2" display="/"/>
    <hyperlink ref="A67" location="'STA_cp24_1NP - STA_cp24_1...'!C2" display="/"/>
    <hyperlink ref="A68" location="'VZD_cp_24 - VZD-č.p.24_1N...'!C2" display="/"/>
    <hyperlink ref="A70" location="'TEMNYDULSO 01- 2.NP - SO ...'!C2" display="/"/>
    <hyperlink ref="A71" location="'zzstemnydulUTČP242NP - VY...'!C2" display="/"/>
    <hyperlink ref="A72" location="'ZTI_cp24_2.NP - D.1.4  ZD...'!C2" display="/"/>
    <hyperlink ref="A73" location="'el - Elektroinstalace a b...'!C2" display="/"/>
    <hyperlink ref="A74" location="'SK_cp24_2NP - SK_cp24_2NP...'!C2" display="/"/>
    <hyperlink ref="A75" location="'STA_cp24_2NP - STA_cp24_2...'!C2" display="/"/>
    <hyperlink ref="A76" location="'VZD_cp_24 - kalkulace VZD...'!C2" display="/"/>
    <hyperlink ref="A77" location="'SO 01 STŘECHA - TEMNÝ DŮL...'!C2" display="/"/>
    <hyperlink ref="A78" location="'TEMDUL VRN - 1. VEDLEJŠ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171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25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172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ROUND(J103,2)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ROUND(SUM(BE103:BE617), 2)</f>
        <v>0</v>
      </c>
      <c r="G32" s="48"/>
      <c r="H32" s="48"/>
      <c r="I32" s="171">
        <v>0.20999999999999999</v>
      </c>
      <c r="J32" s="170">
        <f>ROUND(ROUND((SUM(BE103:BE617)),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ROUND(SUM(BF103:BF617), 2)</f>
        <v>0</v>
      </c>
      <c r="G33" s="48"/>
      <c r="H33" s="48"/>
      <c r="I33" s="171">
        <v>0.14999999999999999</v>
      </c>
      <c r="J33" s="170">
        <f>ROUND(ROUND((SUM(BF103:BF617)),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ROUND(SUM(BG103:BG617),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ROUND(SUM(BH103:BH617),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ROUND(SUM(BI103:BI617),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TEMNYDUL SO 01-SUTE - SO 01- SUTERÉN - (BEZ KUCHYNĚ)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 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J103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J104</f>
        <v>0</v>
      </c>
      <c r="K61" s="196"/>
    </row>
    <row r="62" s="9" customFormat="1" ht="19.92" customHeight="1">
      <c r="B62" s="197"/>
      <c r="C62" s="198"/>
      <c r="D62" s="199" t="s">
        <v>179</v>
      </c>
      <c r="E62" s="200"/>
      <c r="F62" s="200"/>
      <c r="G62" s="200"/>
      <c r="H62" s="200"/>
      <c r="I62" s="201"/>
      <c r="J62" s="202">
        <f>J105</f>
        <v>0</v>
      </c>
      <c r="K62" s="203"/>
    </row>
    <row r="63" s="9" customFormat="1" ht="19.92" customHeight="1">
      <c r="B63" s="197"/>
      <c r="C63" s="198"/>
      <c r="D63" s="199" t="s">
        <v>180</v>
      </c>
      <c r="E63" s="200"/>
      <c r="F63" s="200"/>
      <c r="G63" s="200"/>
      <c r="H63" s="200"/>
      <c r="I63" s="201"/>
      <c r="J63" s="202">
        <f>J147</f>
        <v>0</v>
      </c>
      <c r="K63" s="203"/>
    </row>
    <row r="64" s="9" customFormat="1" ht="19.92" customHeight="1">
      <c r="B64" s="197"/>
      <c r="C64" s="198"/>
      <c r="D64" s="199" t="s">
        <v>181</v>
      </c>
      <c r="E64" s="200"/>
      <c r="F64" s="200"/>
      <c r="G64" s="200"/>
      <c r="H64" s="200"/>
      <c r="I64" s="201"/>
      <c r="J64" s="202">
        <f>J173</f>
        <v>0</v>
      </c>
      <c r="K64" s="203"/>
    </row>
    <row r="65" s="9" customFormat="1" ht="19.92" customHeight="1">
      <c r="B65" s="197"/>
      <c r="C65" s="198"/>
      <c r="D65" s="199" t="s">
        <v>182</v>
      </c>
      <c r="E65" s="200"/>
      <c r="F65" s="200"/>
      <c r="G65" s="200"/>
      <c r="H65" s="200"/>
      <c r="I65" s="201"/>
      <c r="J65" s="202">
        <f>J201</f>
        <v>0</v>
      </c>
      <c r="K65" s="203"/>
    </row>
    <row r="66" s="9" customFormat="1" ht="19.92" customHeight="1">
      <c r="B66" s="197"/>
      <c r="C66" s="198"/>
      <c r="D66" s="199" t="s">
        <v>183</v>
      </c>
      <c r="E66" s="200"/>
      <c r="F66" s="200"/>
      <c r="G66" s="200"/>
      <c r="H66" s="200"/>
      <c r="I66" s="201"/>
      <c r="J66" s="202">
        <f>J227</f>
        <v>0</v>
      </c>
      <c r="K66" s="203"/>
    </row>
    <row r="67" s="9" customFormat="1" ht="19.92" customHeight="1">
      <c r="B67" s="197"/>
      <c r="C67" s="198"/>
      <c r="D67" s="199" t="s">
        <v>184</v>
      </c>
      <c r="E67" s="200"/>
      <c r="F67" s="200"/>
      <c r="G67" s="200"/>
      <c r="H67" s="200"/>
      <c r="I67" s="201"/>
      <c r="J67" s="202">
        <f>J315</f>
        <v>0</v>
      </c>
      <c r="K67" s="203"/>
    </row>
    <row r="68" s="9" customFormat="1" ht="19.92" customHeight="1">
      <c r="B68" s="197"/>
      <c r="C68" s="198"/>
      <c r="D68" s="199" t="s">
        <v>185</v>
      </c>
      <c r="E68" s="200"/>
      <c r="F68" s="200"/>
      <c r="G68" s="200"/>
      <c r="H68" s="200"/>
      <c r="I68" s="201"/>
      <c r="J68" s="202">
        <f>J408</f>
        <v>0</v>
      </c>
      <c r="K68" s="203"/>
    </row>
    <row r="69" s="9" customFormat="1" ht="19.92" customHeight="1">
      <c r="B69" s="197"/>
      <c r="C69" s="198"/>
      <c r="D69" s="199" t="s">
        <v>186</v>
      </c>
      <c r="E69" s="200"/>
      <c r="F69" s="200"/>
      <c r="G69" s="200"/>
      <c r="H69" s="200"/>
      <c r="I69" s="201"/>
      <c r="J69" s="202">
        <f>J416</f>
        <v>0</v>
      </c>
      <c r="K69" s="203"/>
    </row>
    <row r="70" s="8" customFormat="1" ht="24.96" customHeight="1">
      <c r="B70" s="190"/>
      <c r="C70" s="191"/>
      <c r="D70" s="192" t="s">
        <v>187</v>
      </c>
      <c r="E70" s="193"/>
      <c r="F70" s="193"/>
      <c r="G70" s="193"/>
      <c r="H70" s="193"/>
      <c r="I70" s="194"/>
      <c r="J70" s="195">
        <f>J418</f>
        <v>0</v>
      </c>
      <c r="K70" s="196"/>
    </row>
    <row r="71" s="9" customFormat="1" ht="19.92" customHeight="1">
      <c r="B71" s="197"/>
      <c r="C71" s="198"/>
      <c r="D71" s="199" t="s">
        <v>188</v>
      </c>
      <c r="E71" s="200"/>
      <c r="F71" s="200"/>
      <c r="G71" s="200"/>
      <c r="H71" s="200"/>
      <c r="I71" s="201"/>
      <c r="J71" s="202">
        <f>J419</f>
        <v>0</v>
      </c>
      <c r="K71" s="203"/>
    </row>
    <row r="72" s="9" customFormat="1" ht="19.92" customHeight="1">
      <c r="B72" s="197"/>
      <c r="C72" s="198"/>
      <c r="D72" s="199" t="s">
        <v>189</v>
      </c>
      <c r="E72" s="200"/>
      <c r="F72" s="200"/>
      <c r="G72" s="200"/>
      <c r="H72" s="200"/>
      <c r="I72" s="201"/>
      <c r="J72" s="202">
        <f>J439</f>
        <v>0</v>
      </c>
      <c r="K72" s="203"/>
    </row>
    <row r="73" s="9" customFormat="1" ht="19.92" customHeight="1">
      <c r="B73" s="197"/>
      <c r="C73" s="198"/>
      <c r="D73" s="199" t="s">
        <v>190</v>
      </c>
      <c r="E73" s="200"/>
      <c r="F73" s="200"/>
      <c r="G73" s="200"/>
      <c r="H73" s="200"/>
      <c r="I73" s="201"/>
      <c r="J73" s="202">
        <f>J458</f>
        <v>0</v>
      </c>
      <c r="K73" s="203"/>
    </row>
    <row r="74" s="9" customFormat="1" ht="19.92" customHeight="1">
      <c r="B74" s="197"/>
      <c r="C74" s="198"/>
      <c r="D74" s="199" t="s">
        <v>191</v>
      </c>
      <c r="E74" s="200"/>
      <c r="F74" s="200"/>
      <c r="G74" s="200"/>
      <c r="H74" s="200"/>
      <c r="I74" s="201"/>
      <c r="J74" s="202">
        <f>J464</f>
        <v>0</v>
      </c>
      <c r="K74" s="203"/>
    </row>
    <row r="75" s="9" customFormat="1" ht="19.92" customHeight="1">
      <c r="B75" s="197"/>
      <c r="C75" s="198"/>
      <c r="D75" s="199" t="s">
        <v>192</v>
      </c>
      <c r="E75" s="200"/>
      <c r="F75" s="200"/>
      <c r="G75" s="200"/>
      <c r="H75" s="200"/>
      <c r="I75" s="201"/>
      <c r="J75" s="202">
        <f>J470</f>
        <v>0</v>
      </c>
      <c r="K75" s="203"/>
    </row>
    <row r="76" s="9" customFormat="1" ht="19.92" customHeight="1">
      <c r="B76" s="197"/>
      <c r="C76" s="198"/>
      <c r="D76" s="199" t="s">
        <v>193</v>
      </c>
      <c r="E76" s="200"/>
      <c r="F76" s="200"/>
      <c r="G76" s="200"/>
      <c r="H76" s="200"/>
      <c r="I76" s="201"/>
      <c r="J76" s="202">
        <f>J527</f>
        <v>0</v>
      </c>
      <c r="K76" s="203"/>
    </row>
    <row r="77" s="9" customFormat="1" ht="19.92" customHeight="1">
      <c r="B77" s="197"/>
      <c r="C77" s="198"/>
      <c r="D77" s="199" t="s">
        <v>194</v>
      </c>
      <c r="E77" s="200"/>
      <c r="F77" s="200"/>
      <c r="G77" s="200"/>
      <c r="H77" s="200"/>
      <c r="I77" s="201"/>
      <c r="J77" s="202">
        <f>J546</f>
        <v>0</v>
      </c>
      <c r="K77" s="203"/>
    </row>
    <row r="78" s="9" customFormat="1" ht="19.92" customHeight="1">
      <c r="B78" s="197"/>
      <c r="C78" s="198"/>
      <c r="D78" s="199" t="s">
        <v>195</v>
      </c>
      <c r="E78" s="200"/>
      <c r="F78" s="200"/>
      <c r="G78" s="200"/>
      <c r="H78" s="200"/>
      <c r="I78" s="201"/>
      <c r="J78" s="202">
        <f>J571</f>
        <v>0</v>
      </c>
      <c r="K78" s="203"/>
    </row>
    <row r="79" s="9" customFormat="1" ht="19.92" customHeight="1">
      <c r="B79" s="197"/>
      <c r="C79" s="198"/>
      <c r="D79" s="199" t="s">
        <v>196</v>
      </c>
      <c r="E79" s="200"/>
      <c r="F79" s="200"/>
      <c r="G79" s="200"/>
      <c r="H79" s="200"/>
      <c r="I79" s="201"/>
      <c r="J79" s="202">
        <f>J593</f>
        <v>0</v>
      </c>
      <c r="K79" s="203"/>
    </row>
    <row r="80" s="9" customFormat="1" ht="19.92" customHeight="1">
      <c r="B80" s="197"/>
      <c r="C80" s="198"/>
      <c r="D80" s="199" t="s">
        <v>197</v>
      </c>
      <c r="E80" s="200"/>
      <c r="F80" s="200"/>
      <c r="G80" s="200"/>
      <c r="H80" s="200"/>
      <c r="I80" s="201"/>
      <c r="J80" s="202">
        <f>J598</f>
        <v>0</v>
      </c>
      <c r="K80" s="203"/>
    </row>
    <row r="81" s="9" customFormat="1" ht="19.92" customHeight="1">
      <c r="B81" s="197"/>
      <c r="C81" s="198"/>
      <c r="D81" s="199" t="s">
        <v>198</v>
      </c>
      <c r="E81" s="200"/>
      <c r="F81" s="200"/>
      <c r="G81" s="200"/>
      <c r="H81" s="200"/>
      <c r="I81" s="201"/>
      <c r="J81" s="202">
        <f>J613</f>
        <v>0</v>
      </c>
      <c r="K81" s="203"/>
    </row>
    <row r="82" s="1" customFormat="1" ht="21.84" customHeight="1">
      <c r="B82" s="47"/>
      <c r="C82" s="48"/>
      <c r="D82" s="48"/>
      <c r="E82" s="48"/>
      <c r="F82" s="48"/>
      <c r="G82" s="48"/>
      <c r="H82" s="48"/>
      <c r="I82" s="157"/>
      <c r="J82" s="48"/>
      <c r="K82" s="52"/>
    </row>
    <row r="83" s="1" customFormat="1" ht="6.96" customHeight="1">
      <c r="B83" s="68"/>
      <c r="C83" s="69"/>
      <c r="D83" s="69"/>
      <c r="E83" s="69"/>
      <c r="F83" s="69"/>
      <c r="G83" s="69"/>
      <c r="H83" s="69"/>
      <c r="I83" s="179"/>
      <c r="J83" s="69"/>
      <c r="K83" s="70"/>
    </row>
    <row r="87" s="1" customFormat="1" ht="6.96" customHeight="1">
      <c r="B87" s="71"/>
      <c r="C87" s="72"/>
      <c r="D87" s="72"/>
      <c r="E87" s="72"/>
      <c r="F87" s="72"/>
      <c r="G87" s="72"/>
      <c r="H87" s="72"/>
      <c r="I87" s="182"/>
      <c r="J87" s="72"/>
      <c r="K87" s="72"/>
      <c r="L87" s="73"/>
    </row>
    <row r="88" s="1" customFormat="1" ht="36.96" customHeight="1">
      <c r="B88" s="47"/>
      <c r="C88" s="74" t="s">
        <v>199</v>
      </c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" customFormat="1" ht="14.4" customHeight="1">
      <c r="B90" s="47"/>
      <c r="C90" s="77" t="s">
        <v>18</v>
      </c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6.5" customHeight="1">
      <c r="B91" s="47"/>
      <c r="C91" s="75"/>
      <c r="D91" s="75"/>
      <c r="E91" s="205" t="str">
        <f>E7</f>
        <v>5.TEMNÝ DŮL- VÝCVIKOVÉ STŘEDISKO-obj.24 -CÚ 2018/1</v>
      </c>
      <c r="F91" s="77"/>
      <c r="G91" s="77"/>
      <c r="H91" s="77"/>
      <c r="I91" s="204"/>
      <c r="J91" s="75"/>
      <c r="K91" s="75"/>
      <c r="L91" s="73"/>
    </row>
    <row r="92">
      <c r="B92" s="29"/>
      <c r="C92" s="77" t="s">
        <v>168</v>
      </c>
      <c r="D92" s="206"/>
      <c r="E92" s="206"/>
      <c r="F92" s="206"/>
      <c r="G92" s="206"/>
      <c r="H92" s="206"/>
      <c r="I92" s="149"/>
      <c r="J92" s="206"/>
      <c r="K92" s="206"/>
      <c r="L92" s="207"/>
    </row>
    <row r="93" s="1" customFormat="1" ht="16.5" customHeight="1">
      <c r="B93" s="47"/>
      <c r="C93" s="75"/>
      <c r="D93" s="75"/>
      <c r="E93" s="205" t="s">
        <v>169</v>
      </c>
      <c r="F93" s="75"/>
      <c r="G93" s="75"/>
      <c r="H93" s="75"/>
      <c r="I93" s="204"/>
      <c r="J93" s="75"/>
      <c r="K93" s="75"/>
      <c r="L93" s="73"/>
    </row>
    <row r="94" s="1" customFormat="1" ht="14.4" customHeight="1">
      <c r="B94" s="47"/>
      <c r="C94" s="77" t="s">
        <v>170</v>
      </c>
      <c r="D94" s="75"/>
      <c r="E94" s="75"/>
      <c r="F94" s="75"/>
      <c r="G94" s="75"/>
      <c r="H94" s="75"/>
      <c r="I94" s="204"/>
      <c r="J94" s="75"/>
      <c r="K94" s="75"/>
      <c r="L94" s="73"/>
    </row>
    <row r="95" s="1" customFormat="1" ht="17.25" customHeight="1">
      <c r="B95" s="47"/>
      <c r="C95" s="75"/>
      <c r="D95" s="75"/>
      <c r="E95" s="83" t="str">
        <f>E11</f>
        <v xml:space="preserve">TEMNYDUL SO 01-SUTE - SO 01- SUTERÉN - (BEZ KUCHYNĚ)  CÚ 2018/1</v>
      </c>
      <c r="F95" s="75"/>
      <c r="G95" s="75"/>
      <c r="H95" s="75"/>
      <c r="I95" s="204"/>
      <c r="J95" s="75"/>
      <c r="K95" s="75"/>
      <c r="L95" s="73"/>
    </row>
    <row r="96" s="1" customFormat="1" ht="6.96" customHeight="1">
      <c r="B96" s="47"/>
      <c r="C96" s="75"/>
      <c r="D96" s="75"/>
      <c r="E96" s="75"/>
      <c r="F96" s="75"/>
      <c r="G96" s="75"/>
      <c r="H96" s="75"/>
      <c r="I96" s="204"/>
      <c r="J96" s="75"/>
      <c r="K96" s="75"/>
      <c r="L96" s="73"/>
    </row>
    <row r="97" s="1" customFormat="1" ht="18" customHeight="1">
      <c r="B97" s="47"/>
      <c r="C97" s="77" t="s">
        <v>24</v>
      </c>
      <c r="D97" s="75"/>
      <c r="E97" s="75"/>
      <c r="F97" s="208" t="str">
        <f>F14</f>
        <v>TEMNÝ DŮL</v>
      </c>
      <c r="G97" s="75"/>
      <c r="H97" s="75"/>
      <c r="I97" s="209" t="s">
        <v>26</v>
      </c>
      <c r="J97" s="86" t="str">
        <f>IF(J14="","",J14)</f>
        <v>12. 4. 2018</v>
      </c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4"/>
      <c r="J98" s="75"/>
      <c r="K98" s="75"/>
      <c r="L98" s="73"/>
    </row>
    <row r="99" s="1" customFormat="1">
      <c r="B99" s="47"/>
      <c r="C99" s="77" t="s">
        <v>28</v>
      </c>
      <c r="D99" s="75"/>
      <c r="E99" s="75"/>
      <c r="F99" s="208" t="str">
        <f>E17</f>
        <v xml:space="preserve"> </v>
      </c>
      <c r="G99" s="75"/>
      <c r="H99" s="75"/>
      <c r="I99" s="209" t="s">
        <v>34</v>
      </c>
      <c r="J99" s="208" t="str">
        <f>E23</f>
        <v>ATELIER H1§ ATELIER HÁJEK</v>
      </c>
      <c r="K99" s="75"/>
      <c r="L99" s="73"/>
    </row>
    <row r="100" s="1" customFormat="1" ht="14.4" customHeight="1">
      <c r="B100" s="47"/>
      <c r="C100" s="77" t="s">
        <v>32</v>
      </c>
      <c r="D100" s="75"/>
      <c r="E100" s="75"/>
      <c r="F100" s="208" t="str">
        <f>IF(E20="","",E20)</f>
        <v/>
      </c>
      <c r="G100" s="75"/>
      <c r="H100" s="75"/>
      <c r="I100" s="204"/>
      <c r="J100" s="75"/>
      <c r="K100" s="75"/>
      <c r="L100" s="73"/>
    </row>
    <row r="101" s="1" customFormat="1" ht="10.32" customHeight="1">
      <c r="B101" s="47"/>
      <c r="C101" s="75"/>
      <c r="D101" s="75"/>
      <c r="E101" s="75"/>
      <c r="F101" s="75"/>
      <c r="G101" s="75"/>
      <c r="H101" s="75"/>
      <c r="I101" s="204"/>
      <c r="J101" s="75"/>
      <c r="K101" s="75"/>
      <c r="L101" s="73"/>
    </row>
    <row r="102" s="10" customFormat="1" ht="29.28" customHeight="1">
      <c r="B102" s="210"/>
      <c r="C102" s="211" t="s">
        <v>200</v>
      </c>
      <c r="D102" s="212" t="s">
        <v>58</v>
      </c>
      <c r="E102" s="212" t="s">
        <v>54</v>
      </c>
      <c r="F102" s="212" t="s">
        <v>201</v>
      </c>
      <c r="G102" s="212" t="s">
        <v>202</v>
      </c>
      <c r="H102" s="212" t="s">
        <v>203</v>
      </c>
      <c r="I102" s="213" t="s">
        <v>204</v>
      </c>
      <c r="J102" s="212" t="s">
        <v>175</v>
      </c>
      <c r="K102" s="214" t="s">
        <v>205</v>
      </c>
      <c r="L102" s="215"/>
      <c r="M102" s="103" t="s">
        <v>206</v>
      </c>
      <c r="N102" s="104" t="s">
        <v>43</v>
      </c>
      <c r="O102" s="104" t="s">
        <v>207</v>
      </c>
      <c r="P102" s="104" t="s">
        <v>208</v>
      </c>
      <c r="Q102" s="104" t="s">
        <v>209</v>
      </c>
      <c r="R102" s="104" t="s">
        <v>210</v>
      </c>
      <c r="S102" s="104" t="s">
        <v>211</v>
      </c>
      <c r="T102" s="105" t="s">
        <v>212</v>
      </c>
    </row>
    <row r="103" s="1" customFormat="1" ht="29.28" customHeight="1">
      <c r="B103" s="47"/>
      <c r="C103" s="109" t="s">
        <v>176</v>
      </c>
      <c r="D103" s="75"/>
      <c r="E103" s="75"/>
      <c r="F103" s="75"/>
      <c r="G103" s="75"/>
      <c r="H103" s="75"/>
      <c r="I103" s="204"/>
      <c r="J103" s="216">
        <f>BK103</f>
        <v>0</v>
      </c>
      <c r="K103" s="75"/>
      <c r="L103" s="73"/>
      <c r="M103" s="106"/>
      <c r="N103" s="107"/>
      <c r="O103" s="107"/>
      <c r="P103" s="217">
        <f>P104+P418</f>
        <v>0</v>
      </c>
      <c r="Q103" s="107"/>
      <c r="R103" s="217">
        <f>R104+R418</f>
        <v>258.47039074000003</v>
      </c>
      <c r="S103" s="107"/>
      <c r="T103" s="218">
        <f>T104+T418</f>
        <v>146.28555894000002</v>
      </c>
      <c r="AT103" s="25" t="s">
        <v>72</v>
      </c>
      <c r="AU103" s="25" t="s">
        <v>177</v>
      </c>
      <c r="BK103" s="219">
        <f>BK104+BK418</f>
        <v>0</v>
      </c>
    </row>
    <row r="104" s="11" customFormat="1" ht="37.44" customHeight="1">
      <c r="B104" s="220"/>
      <c r="C104" s="221"/>
      <c r="D104" s="222" t="s">
        <v>72</v>
      </c>
      <c r="E104" s="223" t="s">
        <v>213</v>
      </c>
      <c r="F104" s="223" t="s">
        <v>214</v>
      </c>
      <c r="G104" s="221"/>
      <c r="H104" s="221"/>
      <c r="I104" s="224"/>
      <c r="J104" s="225">
        <f>BK104</f>
        <v>0</v>
      </c>
      <c r="K104" s="221"/>
      <c r="L104" s="226"/>
      <c r="M104" s="227"/>
      <c r="N104" s="228"/>
      <c r="O104" s="228"/>
      <c r="P104" s="229">
        <f>P105+P147+P173+P201+P227+P315+P408+P416</f>
        <v>0</v>
      </c>
      <c r="Q104" s="228"/>
      <c r="R104" s="229">
        <f>R105+R147+R173+R201+R227+R315+R408+R416</f>
        <v>253.92146136000002</v>
      </c>
      <c r="S104" s="228"/>
      <c r="T104" s="230">
        <f>T105+T147+T173+T201+T227+T315+T408+T416</f>
        <v>144.82932000000002</v>
      </c>
      <c r="AR104" s="231" t="s">
        <v>80</v>
      </c>
      <c r="AT104" s="232" t="s">
        <v>72</v>
      </c>
      <c r="AU104" s="232" t="s">
        <v>73</v>
      </c>
      <c r="AY104" s="231" t="s">
        <v>215</v>
      </c>
      <c r="BK104" s="233">
        <f>BK105+BK147+BK173+BK201+BK227+BK315+BK408+BK416</f>
        <v>0</v>
      </c>
    </row>
    <row r="105" s="11" customFormat="1" ht="19.92" customHeight="1">
      <c r="B105" s="220"/>
      <c r="C105" s="221"/>
      <c r="D105" s="222" t="s">
        <v>72</v>
      </c>
      <c r="E105" s="234" t="s">
        <v>80</v>
      </c>
      <c r="F105" s="234" t="s">
        <v>216</v>
      </c>
      <c r="G105" s="221"/>
      <c r="H105" s="221"/>
      <c r="I105" s="224"/>
      <c r="J105" s="235">
        <f>BK105</f>
        <v>0</v>
      </c>
      <c r="K105" s="221"/>
      <c r="L105" s="226"/>
      <c r="M105" s="227"/>
      <c r="N105" s="228"/>
      <c r="O105" s="228"/>
      <c r="P105" s="229">
        <f>SUM(P106:P146)</f>
        <v>0</v>
      </c>
      <c r="Q105" s="228"/>
      <c r="R105" s="229">
        <f>SUM(R106:R146)</f>
        <v>164.88200000000001</v>
      </c>
      <c r="S105" s="228"/>
      <c r="T105" s="230">
        <f>SUM(T106:T146)</f>
        <v>0</v>
      </c>
      <c r="AR105" s="231" t="s">
        <v>80</v>
      </c>
      <c r="AT105" s="232" t="s">
        <v>72</v>
      </c>
      <c r="AU105" s="232" t="s">
        <v>80</v>
      </c>
      <c r="AY105" s="231" t="s">
        <v>215</v>
      </c>
      <c r="BK105" s="233">
        <f>SUM(BK106:BK146)</f>
        <v>0</v>
      </c>
    </row>
    <row r="106" s="1" customFormat="1" ht="25.5" customHeight="1">
      <c r="B106" s="47"/>
      <c r="C106" s="236" t="s">
        <v>80</v>
      </c>
      <c r="D106" s="236" t="s">
        <v>217</v>
      </c>
      <c r="E106" s="237" t="s">
        <v>218</v>
      </c>
      <c r="F106" s="238" t="s">
        <v>219</v>
      </c>
      <c r="G106" s="239" t="s">
        <v>220</v>
      </c>
      <c r="H106" s="240">
        <v>92.975999999999999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223</v>
      </c>
    </row>
    <row r="107" s="12" customFormat="1">
      <c r="B107" s="248"/>
      <c r="C107" s="249"/>
      <c r="D107" s="250" t="s">
        <v>224</v>
      </c>
      <c r="E107" s="251" t="s">
        <v>22</v>
      </c>
      <c r="F107" s="252" t="s">
        <v>225</v>
      </c>
      <c r="G107" s="249"/>
      <c r="H107" s="253">
        <v>24.024000000000001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224</v>
      </c>
      <c r="AU107" s="259" t="s">
        <v>82</v>
      </c>
      <c r="AV107" s="12" t="s">
        <v>82</v>
      </c>
      <c r="AW107" s="12" t="s">
        <v>36</v>
      </c>
      <c r="AX107" s="12" t="s">
        <v>73</v>
      </c>
      <c r="AY107" s="259" t="s">
        <v>215</v>
      </c>
    </row>
    <row r="108" s="12" customFormat="1">
      <c r="B108" s="248"/>
      <c r="C108" s="249"/>
      <c r="D108" s="250" t="s">
        <v>224</v>
      </c>
      <c r="E108" s="251" t="s">
        <v>22</v>
      </c>
      <c r="F108" s="252" t="s">
        <v>226</v>
      </c>
      <c r="G108" s="249"/>
      <c r="H108" s="253">
        <v>14.352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224</v>
      </c>
      <c r="AU108" s="259" t="s">
        <v>82</v>
      </c>
      <c r="AV108" s="12" t="s">
        <v>82</v>
      </c>
      <c r="AW108" s="12" t="s">
        <v>36</v>
      </c>
      <c r="AX108" s="12" t="s">
        <v>73</v>
      </c>
      <c r="AY108" s="259" t="s">
        <v>215</v>
      </c>
    </row>
    <row r="109" s="12" customFormat="1">
      <c r="B109" s="248"/>
      <c r="C109" s="249"/>
      <c r="D109" s="250" t="s">
        <v>224</v>
      </c>
      <c r="E109" s="251" t="s">
        <v>22</v>
      </c>
      <c r="F109" s="252" t="s">
        <v>227</v>
      </c>
      <c r="G109" s="249"/>
      <c r="H109" s="253">
        <v>17.940000000000001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224</v>
      </c>
      <c r="AU109" s="259" t="s">
        <v>82</v>
      </c>
      <c r="AV109" s="12" t="s">
        <v>82</v>
      </c>
      <c r="AW109" s="12" t="s">
        <v>36</v>
      </c>
      <c r="AX109" s="12" t="s">
        <v>73</v>
      </c>
      <c r="AY109" s="259" t="s">
        <v>215</v>
      </c>
    </row>
    <row r="110" s="12" customFormat="1">
      <c r="B110" s="248"/>
      <c r="C110" s="249"/>
      <c r="D110" s="250" t="s">
        <v>224</v>
      </c>
      <c r="E110" s="251" t="s">
        <v>22</v>
      </c>
      <c r="F110" s="252" t="s">
        <v>228</v>
      </c>
      <c r="G110" s="249"/>
      <c r="H110" s="253">
        <v>10.92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224</v>
      </c>
      <c r="AU110" s="259" t="s">
        <v>82</v>
      </c>
      <c r="AV110" s="12" t="s">
        <v>82</v>
      </c>
      <c r="AW110" s="12" t="s">
        <v>36</v>
      </c>
      <c r="AX110" s="12" t="s">
        <v>73</v>
      </c>
      <c r="AY110" s="259" t="s">
        <v>215</v>
      </c>
    </row>
    <row r="111" s="12" customFormat="1">
      <c r="B111" s="248"/>
      <c r="C111" s="249"/>
      <c r="D111" s="250" t="s">
        <v>224</v>
      </c>
      <c r="E111" s="251" t="s">
        <v>22</v>
      </c>
      <c r="F111" s="252" t="s">
        <v>229</v>
      </c>
      <c r="G111" s="249"/>
      <c r="H111" s="253">
        <v>17.940000000000001</v>
      </c>
      <c r="I111" s="254"/>
      <c r="J111" s="249"/>
      <c r="K111" s="249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224</v>
      </c>
      <c r="AU111" s="259" t="s">
        <v>82</v>
      </c>
      <c r="AV111" s="12" t="s">
        <v>82</v>
      </c>
      <c r="AW111" s="12" t="s">
        <v>36</v>
      </c>
      <c r="AX111" s="12" t="s">
        <v>73</v>
      </c>
      <c r="AY111" s="259" t="s">
        <v>215</v>
      </c>
    </row>
    <row r="112" s="12" customFormat="1">
      <c r="B112" s="248"/>
      <c r="C112" s="249"/>
      <c r="D112" s="250" t="s">
        <v>224</v>
      </c>
      <c r="E112" s="251" t="s">
        <v>22</v>
      </c>
      <c r="F112" s="252" t="s">
        <v>230</v>
      </c>
      <c r="G112" s="249"/>
      <c r="H112" s="253">
        <v>7.7999999999999998</v>
      </c>
      <c r="I112" s="254"/>
      <c r="J112" s="249"/>
      <c r="K112" s="249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224</v>
      </c>
      <c r="AU112" s="259" t="s">
        <v>82</v>
      </c>
      <c r="AV112" s="12" t="s">
        <v>82</v>
      </c>
      <c r="AW112" s="12" t="s">
        <v>36</v>
      </c>
      <c r="AX112" s="12" t="s">
        <v>73</v>
      </c>
      <c r="AY112" s="259" t="s">
        <v>215</v>
      </c>
    </row>
    <row r="113" s="13" customFormat="1">
      <c r="B113" s="260"/>
      <c r="C113" s="261"/>
      <c r="D113" s="250" t="s">
        <v>224</v>
      </c>
      <c r="E113" s="262" t="s">
        <v>22</v>
      </c>
      <c r="F113" s="263" t="s">
        <v>231</v>
      </c>
      <c r="G113" s="261"/>
      <c r="H113" s="264">
        <v>92.975999999999999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224</v>
      </c>
      <c r="AU113" s="270" t="s">
        <v>82</v>
      </c>
      <c r="AV113" s="13" t="s">
        <v>222</v>
      </c>
      <c r="AW113" s="13" t="s">
        <v>36</v>
      </c>
      <c r="AX113" s="13" t="s">
        <v>80</v>
      </c>
      <c r="AY113" s="270" t="s">
        <v>215</v>
      </c>
    </row>
    <row r="114" s="1" customFormat="1" ht="38.25" customHeight="1">
      <c r="B114" s="47"/>
      <c r="C114" s="236" t="s">
        <v>82</v>
      </c>
      <c r="D114" s="236" t="s">
        <v>217</v>
      </c>
      <c r="E114" s="237" t="s">
        <v>232</v>
      </c>
      <c r="F114" s="238" t="s">
        <v>233</v>
      </c>
      <c r="G114" s="239" t="s">
        <v>220</v>
      </c>
      <c r="H114" s="240">
        <v>0.41599999999999998</v>
      </c>
      <c r="I114" s="241"/>
      <c r="J114" s="242">
        <f>ROUND(I114*H114,2)</f>
        <v>0</v>
      </c>
      <c r="K114" s="238" t="s">
        <v>221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82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234</v>
      </c>
    </row>
    <row r="115" s="12" customFormat="1">
      <c r="B115" s="248"/>
      <c r="C115" s="249"/>
      <c r="D115" s="250" t="s">
        <v>224</v>
      </c>
      <c r="E115" s="251" t="s">
        <v>22</v>
      </c>
      <c r="F115" s="252" t="s">
        <v>235</v>
      </c>
      <c r="G115" s="249"/>
      <c r="H115" s="253">
        <v>0.41599999999999998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224</v>
      </c>
      <c r="AU115" s="259" t="s">
        <v>82</v>
      </c>
      <c r="AV115" s="12" t="s">
        <v>82</v>
      </c>
      <c r="AW115" s="12" t="s">
        <v>36</v>
      </c>
      <c r="AX115" s="12" t="s">
        <v>73</v>
      </c>
      <c r="AY115" s="259" t="s">
        <v>215</v>
      </c>
    </row>
    <row r="116" s="13" customFormat="1">
      <c r="B116" s="260"/>
      <c r="C116" s="261"/>
      <c r="D116" s="250" t="s">
        <v>224</v>
      </c>
      <c r="E116" s="262" t="s">
        <v>22</v>
      </c>
      <c r="F116" s="263" t="s">
        <v>231</v>
      </c>
      <c r="G116" s="261"/>
      <c r="H116" s="264">
        <v>0.41599999999999998</v>
      </c>
      <c r="I116" s="265"/>
      <c r="J116" s="261"/>
      <c r="K116" s="261"/>
      <c r="L116" s="266"/>
      <c r="M116" s="267"/>
      <c r="N116" s="268"/>
      <c r="O116" s="268"/>
      <c r="P116" s="268"/>
      <c r="Q116" s="268"/>
      <c r="R116" s="268"/>
      <c r="S116" s="268"/>
      <c r="T116" s="269"/>
      <c r="AT116" s="270" t="s">
        <v>224</v>
      </c>
      <c r="AU116" s="270" t="s">
        <v>82</v>
      </c>
      <c r="AV116" s="13" t="s">
        <v>222</v>
      </c>
      <c r="AW116" s="13" t="s">
        <v>36</v>
      </c>
      <c r="AX116" s="13" t="s">
        <v>80</v>
      </c>
      <c r="AY116" s="270" t="s">
        <v>215</v>
      </c>
    </row>
    <row r="117" s="1" customFormat="1" ht="25.5" customHeight="1">
      <c r="B117" s="47"/>
      <c r="C117" s="236" t="s">
        <v>236</v>
      </c>
      <c r="D117" s="236" t="s">
        <v>217</v>
      </c>
      <c r="E117" s="237" t="s">
        <v>237</v>
      </c>
      <c r="F117" s="238" t="s">
        <v>238</v>
      </c>
      <c r="G117" s="239" t="s">
        <v>220</v>
      </c>
      <c r="H117" s="240">
        <v>10.552</v>
      </c>
      <c r="I117" s="241"/>
      <c r="J117" s="242">
        <f>ROUND(I117*H117,2)</f>
        <v>0</v>
      </c>
      <c r="K117" s="238" t="s">
        <v>221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82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239</v>
      </c>
    </row>
    <row r="118" s="12" customFormat="1">
      <c r="B118" s="248"/>
      <c r="C118" s="249"/>
      <c r="D118" s="250" t="s">
        <v>224</v>
      </c>
      <c r="E118" s="251" t="s">
        <v>22</v>
      </c>
      <c r="F118" s="252" t="s">
        <v>240</v>
      </c>
      <c r="G118" s="249"/>
      <c r="H118" s="253">
        <v>73.609999999999999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224</v>
      </c>
      <c r="AU118" s="259" t="s">
        <v>82</v>
      </c>
      <c r="AV118" s="12" t="s">
        <v>82</v>
      </c>
      <c r="AW118" s="12" t="s">
        <v>36</v>
      </c>
      <c r="AX118" s="12" t="s">
        <v>73</v>
      </c>
      <c r="AY118" s="259" t="s">
        <v>215</v>
      </c>
    </row>
    <row r="119" s="12" customFormat="1">
      <c r="B119" s="248"/>
      <c r="C119" s="249"/>
      <c r="D119" s="250" t="s">
        <v>224</v>
      </c>
      <c r="E119" s="251" t="s">
        <v>22</v>
      </c>
      <c r="F119" s="252" t="s">
        <v>241</v>
      </c>
      <c r="G119" s="249"/>
      <c r="H119" s="253">
        <v>-3.1749999999999998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224</v>
      </c>
      <c r="AU119" s="259" t="s">
        <v>82</v>
      </c>
      <c r="AV119" s="12" t="s">
        <v>82</v>
      </c>
      <c r="AW119" s="12" t="s">
        <v>36</v>
      </c>
      <c r="AX119" s="12" t="s">
        <v>73</v>
      </c>
      <c r="AY119" s="259" t="s">
        <v>215</v>
      </c>
    </row>
    <row r="120" s="14" customFormat="1">
      <c r="B120" s="271"/>
      <c r="C120" s="272"/>
      <c r="D120" s="250" t="s">
        <v>224</v>
      </c>
      <c r="E120" s="273" t="s">
        <v>22</v>
      </c>
      <c r="F120" s="274" t="s">
        <v>242</v>
      </c>
      <c r="G120" s="272"/>
      <c r="H120" s="275">
        <v>70.435000000000002</v>
      </c>
      <c r="I120" s="276"/>
      <c r="J120" s="272"/>
      <c r="K120" s="272"/>
      <c r="L120" s="277"/>
      <c r="M120" s="278"/>
      <c r="N120" s="279"/>
      <c r="O120" s="279"/>
      <c r="P120" s="279"/>
      <c r="Q120" s="279"/>
      <c r="R120" s="279"/>
      <c r="S120" s="279"/>
      <c r="T120" s="280"/>
      <c r="AT120" s="281" t="s">
        <v>224</v>
      </c>
      <c r="AU120" s="281" t="s">
        <v>82</v>
      </c>
      <c r="AV120" s="14" t="s">
        <v>236</v>
      </c>
      <c r="AW120" s="14" t="s">
        <v>36</v>
      </c>
      <c r="AX120" s="14" t="s">
        <v>73</v>
      </c>
      <c r="AY120" s="281" t="s">
        <v>215</v>
      </c>
    </row>
    <row r="121" s="12" customFormat="1">
      <c r="B121" s="248"/>
      <c r="C121" s="249"/>
      <c r="D121" s="250" t="s">
        <v>224</v>
      </c>
      <c r="E121" s="251" t="s">
        <v>22</v>
      </c>
      <c r="F121" s="252" t="s">
        <v>243</v>
      </c>
      <c r="G121" s="249"/>
      <c r="H121" s="253">
        <v>10.552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224</v>
      </c>
      <c r="AU121" s="259" t="s">
        <v>82</v>
      </c>
      <c r="AV121" s="12" t="s">
        <v>82</v>
      </c>
      <c r="AW121" s="12" t="s">
        <v>36</v>
      </c>
      <c r="AX121" s="12" t="s">
        <v>80</v>
      </c>
      <c r="AY121" s="259" t="s">
        <v>215</v>
      </c>
    </row>
    <row r="122" s="1" customFormat="1" ht="38.25" customHeight="1">
      <c r="B122" s="47"/>
      <c r="C122" s="236" t="s">
        <v>222</v>
      </c>
      <c r="D122" s="236" t="s">
        <v>217</v>
      </c>
      <c r="E122" s="237" t="s">
        <v>244</v>
      </c>
      <c r="F122" s="238" t="s">
        <v>245</v>
      </c>
      <c r="G122" s="239" t="s">
        <v>220</v>
      </c>
      <c r="H122" s="240">
        <v>10.552</v>
      </c>
      <c r="I122" s="241"/>
      <c r="J122" s="242">
        <f>ROUND(I122*H122,2)</f>
        <v>0</v>
      </c>
      <c r="K122" s="238" t="s">
        <v>221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82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246</v>
      </c>
    </row>
    <row r="123" s="12" customFormat="1">
      <c r="B123" s="248"/>
      <c r="C123" s="249"/>
      <c r="D123" s="250" t="s">
        <v>224</v>
      </c>
      <c r="E123" s="251" t="s">
        <v>22</v>
      </c>
      <c r="F123" s="252" t="s">
        <v>247</v>
      </c>
      <c r="G123" s="249"/>
      <c r="H123" s="253">
        <v>10.552</v>
      </c>
      <c r="I123" s="254"/>
      <c r="J123" s="249"/>
      <c r="K123" s="249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224</v>
      </c>
      <c r="AU123" s="259" t="s">
        <v>82</v>
      </c>
      <c r="AV123" s="12" t="s">
        <v>82</v>
      </c>
      <c r="AW123" s="12" t="s">
        <v>36</v>
      </c>
      <c r="AX123" s="12" t="s">
        <v>80</v>
      </c>
      <c r="AY123" s="259" t="s">
        <v>215</v>
      </c>
    </row>
    <row r="124" s="1" customFormat="1" ht="38.25" customHeight="1">
      <c r="B124" s="47"/>
      <c r="C124" s="236" t="s">
        <v>248</v>
      </c>
      <c r="D124" s="236" t="s">
        <v>217</v>
      </c>
      <c r="E124" s="237" t="s">
        <v>249</v>
      </c>
      <c r="F124" s="238" t="s">
        <v>250</v>
      </c>
      <c r="G124" s="239" t="s">
        <v>220</v>
      </c>
      <c r="H124" s="240">
        <v>10.552</v>
      </c>
      <c r="I124" s="241"/>
      <c r="J124" s="242">
        <f>ROUND(I124*H124,2)</f>
        <v>0</v>
      </c>
      <c r="K124" s="238" t="s">
        <v>221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222</v>
      </c>
      <c r="AT124" s="25" t="s">
        <v>217</v>
      </c>
      <c r="AU124" s="25" t="s">
        <v>82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222</v>
      </c>
      <c r="BM124" s="25" t="s">
        <v>251</v>
      </c>
    </row>
    <row r="125" s="12" customFormat="1">
      <c r="B125" s="248"/>
      <c r="C125" s="249"/>
      <c r="D125" s="250" t="s">
        <v>224</v>
      </c>
      <c r="E125" s="251" t="s">
        <v>22</v>
      </c>
      <c r="F125" s="252" t="s">
        <v>247</v>
      </c>
      <c r="G125" s="249"/>
      <c r="H125" s="253">
        <v>10.552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224</v>
      </c>
      <c r="AU125" s="259" t="s">
        <v>82</v>
      </c>
      <c r="AV125" s="12" t="s">
        <v>82</v>
      </c>
      <c r="AW125" s="12" t="s">
        <v>36</v>
      </c>
      <c r="AX125" s="12" t="s">
        <v>80</v>
      </c>
      <c r="AY125" s="259" t="s">
        <v>215</v>
      </c>
    </row>
    <row r="126" s="1" customFormat="1" ht="38.25" customHeight="1">
      <c r="B126" s="47"/>
      <c r="C126" s="236" t="s">
        <v>252</v>
      </c>
      <c r="D126" s="236" t="s">
        <v>217</v>
      </c>
      <c r="E126" s="237" t="s">
        <v>253</v>
      </c>
      <c r="F126" s="238" t="s">
        <v>254</v>
      </c>
      <c r="G126" s="239" t="s">
        <v>220</v>
      </c>
      <c r="H126" s="240">
        <v>88.197000000000003</v>
      </c>
      <c r="I126" s="241"/>
      <c r="J126" s="242">
        <f>ROUND(I126*H126,2)</f>
        <v>0</v>
      </c>
      <c r="K126" s="238" t="s">
        <v>221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222</v>
      </c>
      <c r="AT126" s="25" t="s">
        <v>217</v>
      </c>
      <c r="AU126" s="25" t="s">
        <v>82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222</v>
      </c>
      <c r="BM126" s="25" t="s">
        <v>255</v>
      </c>
    </row>
    <row r="127" s="12" customFormat="1">
      <c r="B127" s="248"/>
      <c r="C127" s="249"/>
      <c r="D127" s="250" t="s">
        <v>224</v>
      </c>
      <c r="E127" s="251" t="s">
        <v>22</v>
      </c>
      <c r="F127" s="252" t="s">
        <v>256</v>
      </c>
      <c r="G127" s="249"/>
      <c r="H127" s="253">
        <v>88.197000000000003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224</v>
      </c>
      <c r="AU127" s="259" t="s">
        <v>82</v>
      </c>
      <c r="AV127" s="12" t="s">
        <v>82</v>
      </c>
      <c r="AW127" s="12" t="s">
        <v>36</v>
      </c>
      <c r="AX127" s="12" t="s">
        <v>80</v>
      </c>
      <c r="AY127" s="259" t="s">
        <v>215</v>
      </c>
    </row>
    <row r="128" s="1" customFormat="1" ht="25.5" customHeight="1">
      <c r="B128" s="47"/>
      <c r="C128" s="236" t="s">
        <v>257</v>
      </c>
      <c r="D128" s="236" t="s">
        <v>217</v>
      </c>
      <c r="E128" s="237" t="s">
        <v>258</v>
      </c>
      <c r="F128" s="238" t="s">
        <v>259</v>
      </c>
      <c r="G128" s="239" t="s">
        <v>220</v>
      </c>
      <c r="H128" s="240">
        <v>10.552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222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222</v>
      </c>
      <c r="BM128" s="25" t="s">
        <v>260</v>
      </c>
    </row>
    <row r="129" s="12" customFormat="1">
      <c r="B129" s="248"/>
      <c r="C129" s="249"/>
      <c r="D129" s="250" t="s">
        <v>224</v>
      </c>
      <c r="E129" s="251" t="s">
        <v>22</v>
      </c>
      <c r="F129" s="252" t="s">
        <v>247</v>
      </c>
      <c r="G129" s="249"/>
      <c r="H129" s="253">
        <v>10.552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224</v>
      </c>
      <c r="AU129" s="259" t="s">
        <v>82</v>
      </c>
      <c r="AV129" s="12" t="s">
        <v>82</v>
      </c>
      <c r="AW129" s="12" t="s">
        <v>36</v>
      </c>
      <c r="AX129" s="12" t="s">
        <v>80</v>
      </c>
      <c r="AY129" s="259" t="s">
        <v>215</v>
      </c>
    </row>
    <row r="130" s="1" customFormat="1" ht="51" customHeight="1">
      <c r="B130" s="47"/>
      <c r="C130" s="236" t="s">
        <v>261</v>
      </c>
      <c r="D130" s="236" t="s">
        <v>217</v>
      </c>
      <c r="E130" s="237" t="s">
        <v>262</v>
      </c>
      <c r="F130" s="238" t="s">
        <v>263</v>
      </c>
      <c r="G130" s="239" t="s">
        <v>220</v>
      </c>
      <c r="H130" s="240">
        <v>4.3879999999999999</v>
      </c>
      <c r="I130" s="241"/>
      <c r="J130" s="242">
        <f>ROUND(I130*H130,2)</f>
        <v>0</v>
      </c>
      <c r="K130" s="238" t="s">
        <v>221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5" t="s">
        <v>222</v>
      </c>
      <c r="AT130" s="25" t="s">
        <v>217</v>
      </c>
      <c r="AU130" s="25" t="s">
        <v>82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222</v>
      </c>
      <c r="BM130" s="25" t="s">
        <v>264</v>
      </c>
    </row>
    <row r="131" s="12" customFormat="1">
      <c r="B131" s="248"/>
      <c r="C131" s="249"/>
      <c r="D131" s="250" t="s">
        <v>224</v>
      </c>
      <c r="E131" s="251" t="s">
        <v>22</v>
      </c>
      <c r="F131" s="252" t="s">
        <v>265</v>
      </c>
      <c r="G131" s="249"/>
      <c r="H131" s="253">
        <v>4.3879999999999999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224</v>
      </c>
      <c r="AU131" s="259" t="s">
        <v>82</v>
      </c>
      <c r="AV131" s="12" t="s">
        <v>82</v>
      </c>
      <c r="AW131" s="12" t="s">
        <v>36</v>
      </c>
      <c r="AX131" s="12" t="s">
        <v>80</v>
      </c>
      <c r="AY131" s="259" t="s">
        <v>215</v>
      </c>
    </row>
    <row r="132" s="1" customFormat="1" ht="16.5" customHeight="1">
      <c r="B132" s="47"/>
      <c r="C132" s="236" t="s">
        <v>266</v>
      </c>
      <c r="D132" s="236" t="s">
        <v>217</v>
      </c>
      <c r="E132" s="237" t="s">
        <v>267</v>
      </c>
      <c r="F132" s="238" t="s">
        <v>268</v>
      </c>
      <c r="G132" s="239" t="s">
        <v>220</v>
      </c>
      <c r="H132" s="240">
        <v>88.197000000000003</v>
      </c>
      <c r="I132" s="241"/>
      <c r="J132" s="242">
        <f>ROUND(I132*H132,2)</f>
        <v>0</v>
      </c>
      <c r="K132" s="238" t="s">
        <v>221</v>
      </c>
      <c r="L132" s="73"/>
      <c r="M132" s="243" t="s">
        <v>22</v>
      </c>
      <c r="N132" s="244" t="s">
        <v>44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222</v>
      </c>
      <c r="AT132" s="25" t="s">
        <v>217</v>
      </c>
      <c r="AU132" s="25" t="s">
        <v>82</v>
      </c>
      <c r="AY132" s="25" t="s">
        <v>215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80</v>
      </c>
      <c r="BK132" s="247">
        <f>ROUND(I132*H132,2)</f>
        <v>0</v>
      </c>
      <c r="BL132" s="25" t="s">
        <v>222</v>
      </c>
      <c r="BM132" s="25" t="s">
        <v>269</v>
      </c>
    </row>
    <row r="133" s="12" customFormat="1">
      <c r="B133" s="248"/>
      <c r="C133" s="249"/>
      <c r="D133" s="250" t="s">
        <v>224</v>
      </c>
      <c r="E133" s="251" t="s">
        <v>22</v>
      </c>
      <c r="F133" s="252" t="s">
        <v>270</v>
      </c>
      <c r="G133" s="249"/>
      <c r="H133" s="253">
        <v>88.197000000000003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224</v>
      </c>
      <c r="AU133" s="259" t="s">
        <v>82</v>
      </c>
      <c r="AV133" s="12" t="s">
        <v>82</v>
      </c>
      <c r="AW133" s="12" t="s">
        <v>36</v>
      </c>
      <c r="AX133" s="12" t="s">
        <v>80</v>
      </c>
      <c r="AY133" s="259" t="s">
        <v>215</v>
      </c>
    </row>
    <row r="134" s="1" customFormat="1" ht="16.5" customHeight="1">
      <c r="B134" s="47"/>
      <c r="C134" s="236" t="s">
        <v>271</v>
      </c>
      <c r="D134" s="236" t="s">
        <v>217</v>
      </c>
      <c r="E134" s="237" t="s">
        <v>272</v>
      </c>
      <c r="F134" s="238" t="s">
        <v>273</v>
      </c>
      <c r="G134" s="239" t="s">
        <v>274</v>
      </c>
      <c r="H134" s="240">
        <v>141.11500000000001</v>
      </c>
      <c r="I134" s="241"/>
      <c r="J134" s="242">
        <f>ROUND(I134*H134,2)</f>
        <v>0</v>
      </c>
      <c r="K134" s="238" t="s">
        <v>221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222</v>
      </c>
      <c r="AT134" s="25" t="s">
        <v>217</v>
      </c>
      <c r="AU134" s="25" t="s">
        <v>82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222</v>
      </c>
      <c r="BM134" s="25" t="s">
        <v>275</v>
      </c>
    </row>
    <row r="135" s="12" customFormat="1">
      <c r="B135" s="248"/>
      <c r="C135" s="249"/>
      <c r="D135" s="250" t="s">
        <v>224</v>
      </c>
      <c r="E135" s="251" t="s">
        <v>22</v>
      </c>
      <c r="F135" s="252" t="s">
        <v>276</v>
      </c>
      <c r="G135" s="249"/>
      <c r="H135" s="253">
        <v>141.11500000000001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224</v>
      </c>
      <c r="AU135" s="259" t="s">
        <v>82</v>
      </c>
      <c r="AV135" s="12" t="s">
        <v>82</v>
      </c>
      <c r="AW135" s="12" t="s">
        <v>36</v>
      </c>
      <c r="AX135" s="12" t="s">
        <v>80</v>
      </c>
      <c r="AY135" s="259" t="s">
        <v>215</v>
      </c>
    </row>
    <row r="136" s="1" customFormat="1" ht="25.5" customHeight="1">
      <c r="B136" s="47"/>
      <c r="C136" s="236" t="s">
        <v>277</v>
      </c>
      <c r="D136" s="236" t="s">
        <v>217</v>
      </c>
      <c r="E136" s="237" t="s">
        <v>278</v>
      </c>
      <c r="F136" s="238" t="s">
        <v>279</v>
      </c>
      <c r="G136" s="239" t="s">
        <v>220</v>
      </c>
      <c r="H136" s="240">
        <v>78.052999999999997</v>
      </c>
      <c r="I136" s="241"/>
      <c r="J136" s="242">
        <f>ROUND(I136*H136,2)</f>
        <v>0</v>
      </c>
      <c r="K136" s="238" t="s">
        <v>221</v>
      </c>
      <c r="L136" s="73"/>
      <c r="M136" s="243" t="s">
        <v>22</v>
      </c>
      <c r="N136" s="244" t="s">
        <v>44</v>
      </c>
      <c r="O136" s="48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5" t="s">
        <v>222</v>
      </c>
      <c r="AT136" s="25" t="s">
        <v>217</v>
      </c>
      <c r="AU136" s="25" t="s">
        <v>82</v>
      </c>
      <c r="AY136" s="25" t="s">
        <v>215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5" t="s">
        <v>80</v>
      </c>
      <c r="BK136" s="247">
        <f>ROUND(I136*H136,2)</f>
        <v>0</v>
      </c>
      <c r="BL136" s="25" t="s">
        <v>222</v>
      </c>
      <c r="BM136" s="25" t="s">
        <v>280</v>
      </c>
    </row>
    <row r="137" s="15" customFormat="1">
      <c r="B137" s="282"/>
      <c r="C137" s="283"/>
      <c r="D137" s="250" t="s">
        <v>224</v>
      </c>
      <c r="E137" s="284" t="s">
        <v>22</v>
      </c>
      <c r="F137" s="285" t="s">
        <v>281</v>
      </c>
      <c r="G137" s="283"/>
      <c r="H137" s="284" t="s">
        <v>22</v>
      </c>
      <c r="I137" s="286"/>
      <c r="J137" s="283"/>
      <c r="K137" s="283"/>
      <c r="L137" s="287"/>
      <c r="M137" s="288"/>
      <c r="N137" s="289"/>
      <c r="O137" s="289"/>
      <c r="P137" s="289"/>
      <c r="Q137" s="289"/>
      <c r="R137" s="289"/>
      <c r="S137" s="289"/>
      <c r="T137" s="290"/>
      <c r="AT137" s="291" t="s">
        <v>224</v>
      </c>
      <c r="AU137" s="291" t="s">
        <v>82</v>
      </c>
      <c r="AV137" s="15" t="s">
        <v>80</v>
      </c>
      <c r="AW137" s="15" t="s">
        <v>36</v>
      </c>
      <c r="AX137" s="15" t="s">
        <v>73</v>
      </c>
      <c r="AY137" s="291" t="s">
        <v>215</v>
      </c>
    </row>
    <row r="138" s="12" customFormat="1">
      <c r="B138" s="248"/>
      <c r="C138" s="249"/>
      <c r="D138" s="250" t="s">
        <v>224</v>
      </c>
      <c r="E138" s="251" t="s">
        <v>22</v>
      </c>
      <c r="F138" s="252" t="s">
        <v>282</v>
      </c>
      <c r="G138" s="249"/>
      <c r="H138" s="253">
        <v>24.024000000000001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224</v>
      </c>
      <c r="AU138" s="259" t="s">
        <v>82</v>
      </c>
      <c r="AV138" s="12" t="s">
        <v>82</v>
      </c>
      <c r="AW138" s="12" t="s">
        <v>36</v>
      </c>
      <c r="AX138" s="12" t="s">
        <v>73</v>
      </c>
      <c r="AY138" s="259" t="s">
        <v>215</v>
      </c>
    </row>
    <row r="139" s="12" customFormat="1">
      <c r="B139" s="248"/>
      <c r="C139" s="249"/>
      <c r="D139" s="250" t="s">
        <v>224</v>
      </c>
      <c r="E139" s="251" t="s">
        <v>22</v>
      </c>
      <c r="F139" s="252" t="s">
        <v>283</v>
      </c>
      <c r="G139" s="249"/>
      <c r="H139" s="253">
        <v>18.719999999999999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224</v>
      </c>
      <c r="AU139" s="259" t="s">
        <v>82</v>
      </c>
      <c r="AV139" s="12" t="s">
        <v>82</v>
      </c>
      <c r="AW139" s="12" t="s">
        <v>36</v>
      </c>
      <c r="AX139" s="12" t="s">
        <v>73</v>
      </c>
      <c r="AY139" s="259" t="s">
        <v>215</v>
      </c>
    </row>
    <row r="140" s="12" customFormat="1">
      <c r="B140" s="248"/>
      <c r="C140" s="249"/>
      <c r="D140" s="250" t="s">
        <v>224</v>
      </c>
      <c r="E140" s="251" t="s">
        <v>22</v>
      </c>
      <c r="F140" s="252" t="s">
        <v>284</v>
      </c>
      <c r="G140" s="249"/>
      <c r="H140" s="253">
        <v>12.792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224</v>
      </c>
      <c r="AU140" s="259" t="s">
        <v>82</v>
      </c>
      <c r="AV140" s="12" t="s">
        <v>82</v>
      </c>
      <c r="AW140" s="12" t="s">
        <v>36</v>
      </c>
      <c r="AX140" s="12" t="s">
        <v>73</v>
      </c>
      <c r="AY140" s="259" t="s">
        <v>215</v>
      </c>
    </row>
    <row r="141" s="12" customFormat="1">
      <c r="B141" s="248"/>
      <c r="C141" s="249"/>
      <c r="D141" s="250" t="s">
        <v>224</v>
      </c>
      <c r="E141" s="251" t="s">
        <v>22</v>
      </c>
      <c r="F141" s="252" t="s">
        <v>285</v>
      </c>
      <c r="G141" s="249"/>
      <c r="H141" s="253">
        <v>18.742000000000001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224</v>
      </c>
      <c r="AU141" s="259" t="s">
        <v>82</v>
      </c>
      <c r="AV141" s="12" t="s">
        <v>82</v>
      </c>
      <c r="AW141" s="12" t="s">
        <v>36</v>
      </c>
      <c r="AX141" s="12" t="s">
        <v>73</v>
      </c>
      <c r="AY141" s="259" t="s">
        <v>215</v>
      </c>
    </row>
    <row r="142" s="12" customFormat="1">
      <c r="B142" s="248"/>
      <c r="C142" s="249"/>
      <c r="D142" s="250" t="s">
        <v>224</v>
      </c>
      <c r="E142" s="251" t="s">
        <v>22</v>
      </c>
      <c r="F142" s="252" t="s">
        <v>286</v>
      </c>
      <c r="G142" s="249"/>
      <c r="H142" s="253">
        <v>1.4119999999999999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224</v>
      </c>
      <c r="AU142" s="259" t="s">
        <v>82</v>
      </c>
      <c r="AV142" s="12" t="s">
        <v>82</v>
      </c>
      <c r="AW142" s="12" t="s">
        <v>36</v>
      </c>
      <c r="AX142" s="12" t="s">
        <v>73</v>
      </c>
      <c r="AY142" s="259" t="s">
        <v>215</v>
      </c>
    </row>
    <row r="143" s="12" customFormat="1">
      <c r="B143" s="248"/>
      <c r="C143" s="249"/>
      <c r="D143" s="250" t="s">
        <v>224</v>
      </c>
      <c r="E143" s="251" t="s">
        <v>22</v>
      </c>
      <c r="F143" s="252" t="s">
        <v>287</v>
      </c>
      <c r="G143" s="249"/>
      <c r="H143" s="253">
        <v>2.363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224</v>
      </c>
      <c r="AU143" s="259" t="s">
        <v>82</v>
      </c>
      <c r="AV143" s="12" t="s">
        <v>82</v>
      </c>
      <c r="AW143" s="12" t="s">
        <v>36</v>
      </c>
      <c r="AX143" s="12" t="s">
        <v>73</v>
      </c>
      <c r="AY143" s="259" t="s">
        <v>215</v>
      </c>
    </row>
    <row r="144" s="13" customFormat="1">
      <c r="B144" s="260"/>
      <c r="C144" s="261"/>
      <c r="D144" s="250" t="s">
        <v>224</v>
      </c>
      <c r="E144" s="262" t="s">
        <v>22</v>
      </c>
      <c r="F144" s="263" t="s">
        <v>231</v>
      </c>
      <c r="G144" s="261"/>
      <c r="H144" s="264">
        <v>78.052999999999997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224</v>
      </c>
      <c r="AU144" s="270" t="s">
        <v>82</v>
      </c>
      <c r="AV144" s="13" t="s">
        <v>222</v>
      </c>
      <c r="AW144" s="13" t="s">
        <v>36</v>
      </c>
      <c r="AX144" s="13" t="s">
        <v>80</v>
      </c>
      <c r="AY144" s="270" t="s">
        <v>215</v>
      </c>
    </row>
    <row r="145" s="1" customFormat="1" ht="25.5" customHeight="1">
      <c r="B145" s="47"/>
      <c r="C145" s="292" t="s">
        <v>288</v>
      </c>
      <c r="D145" s="292" t="s">
        <v>289</v>
      </c>
      <c r="E145" s="293" t="s">
        <v>290</v>
      </c>
      <c r="F145" s="294" t="s">
        <v>291</v>
      </c>
      <c r="G145" s="295" t="s">
        <v>274</v>
      </c>
      <c r="H145" s="296">
        <v>164.88200000000001</v>
      </c>
      <c r="I145" s="297"/>
      <c r="J145" s="298">
        <f>ROUND(I145*H145,2)</f>
        <v>0</v>
      </c>
      <c r="K145" s="294" t="s">
        <v>221</v>
      </c>
      <c r="L145" s="299"/>
      <c r="M145" s="300" t="s">
        <v>22</v>
      </c>
      <c r="N145" s="301" t="s">
        <v>44</v>
      </c>
      <c r="O145" s="48"/>
      <c r="P145" s="245">
        <f>O145*H145</f>
        <v>0</v>
      </c>
      <c r="Q145" s="245">
        <v>1</v>
      </c>
      <c r="R145" s="245">
        <f>Q145*H145</f>
        <v>164.88200000000001</v>
      </c>
      <c r="S145" s="245">
        <v>0</v>
      </c>
      <c r="T145" s="246">
        <f>S145*H145</f>
        <v>0</v>
      </c>
      <c r="AR145" s="25" t="s">
        <v>261</v>
      </c>
      <c r="AT145" s="25" t="s">
        <v>289</v>
      </c>
      <c r="AU145" s="25" t="s">
        <v>82</v>
      </c>
      <c r="AY145" s="25" t="s">
        <v>215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5" t="s">
        <v>80</v>
      </c>
      <c r="BK145" s="247">
        <f>ROUND(I145*H145,2)</f>
        <v>0</v>
      </c>
      <c r="BL145" s="25" t="s">
        <v>222</v>
      </c>
      <c r="BM145" s="25" t="s">
        <v>292</v>
      </c>
    </row>
    <row r="146" s="12" customFormat="1">
      <c r="B146" s="248"/>
      <c r="C146" s="249"/>
      <c r="D146" s="250" t="s">
        <v>224</v>
      </c>
      <c r="E146" s="251" t="s">
        <v>22</v>
      </c>
      <c r="F146" s="252" t="s">
        <v>293</v>
      </c>
      <c r="G146" s="249"/>
      <c r="H146" s="253">
        <v>164.88200000000001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224</v>
      </c>
      <c r="AU146" s="259" t="s">
        <v>82</v>
      </c>
      <c r="AV146" s="12" t="s">
        <v>82</v>
      </c>
      <c r="AW146" s="12" t="s">
        <v>36</v>
      </c>
      <c r="AX146" s="12" t="s">
        <v>80</v>
      </c>
      <c r="AY146" s="259" t="s">
        <v>215</v>
      </c>
    </row>
    <row r="147" s="11" customFormat="1" ht="29.88" customHeight="1">
      <c r="B147" s="220"/>
      <c r="C147" s="221"/>
      <c r="D147" s="222" t="s">
        <v>72</v>
      </c>
      <c r="E147" s="234" t="s">
        <v>82</v>
      </c>
      <c r="F147" s="234" t="s">
        <v>294</v>
      </c>
      <c r="G147" s="221"/>
      <c r="H147" s="221"/>
      <c r="I147" s="224"/>
      <c r="J147" s="235">
        <f>BK147</f>
        <v>0</v>
      </c>
      <c r="K147" s="221"/>
      <c r="L147" s="226"/>
      <c r="M147" s="227"/>
      <c r="N147" s="228"/>
      <c r="O147" s="228"/>
      <c r="P147" s="229">
        <f>SUM(P148:P172)</f>
        <v>0</v>
      </c>
      <c r="Q147" s="228"/>
      <c r="R147" s="229">
        <f>SUM(R148:R172)</f>
        <v>13.51541868</v>
      </c>
      <c r="S147" s="228"/>
      <c r="T147" s="230">
        <f>SUM(T148:T172)</f>
        <v>0</v>
      </c>
      <c r="AR147" s="231" t="s">
        <v>80</v>
      </c>
      <c r="AT147" s="232" t="s">
        <v>72</v>
      </c>
      <c r="AU147" s="232" t="s">
        <v>80</v>
      </c>
      <c r="AY147" s="231" t="s">
        <v>215</v>
      </c>
      <c r="BK147" s="233">
        <f>SUM(BK148:BK172)</f>
        <v>0</v>
      </c>
    </row>
    <row r="148" s="1" customFormat="1" ht="16.5" customHeight="1">
      <c r="B148" s="47"/>
      <c r="C148" s="236" t="s">
        <v>295</v>
      </c>
      <c r="D148" s="236" t="s">
        <v>217</v>
      </c>
      <c r="E148" s="237" t="s">
        <v>296</v>
      </c>
      <c r="F148" s="238" t="s">
        <v>297</v>
      </c>
      <c r="G148" s="239" t="s">
        <v>298</v>
      </c>
      <c r="H148" s="240">
        <v>53.5</v>
      </c>
      <c r="I148" s="241"/>
      <c r="J148" s="242">
        <f>ROUND(I148*H148,2)</f>
        <v>0</v>
      </c>
      <c r="K148" s="238" t="s">
        <v>221</v>
      </c>
      <c r="L148" s="73"/>
      <c r="M148" s="243" t="s">
        <v>22</v>
      </c>
      <c r="N148" s="244" t="s">
        <v>44</v>
      </c>
      <c r="O148" s="48"/>
      <c r="P148" s="245">
        <f>O148*H148</f>
        <v>0</v>
      </c>
      <c r="Q148" s="245">
        <v>0.00033</v>
      </c>
      <c r="R148" s="245">
        <f>Q148*H148</f>
        <v>0.017655000000000001</v>
      </c>
      <c r="S148" s="245">
        <v>0</v>
      </c>
      <c r="T148" s="246">
        <f>S148*H148</f>
        <v>0</v>
      </c>
      <c r="AR148" s="25" t="s">
        <v>222</v>
      </c>
      <c r="AT148" s="25" t="s">
        <v>217</v>
      </c>
      <c r="AU148" s="25" t="s">
        <v>82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222</v>
      </c>
      <c r="BM148" s="25" t="s">
        <v>299</v>
      </c>
    </row>
    <row r="149" s="12" customFormat="1">
      <c r="B149" s="248"/>
      <c r="C149" s="249"/>
      <c r="D149" s="250" t="s">
        <v>224</v>
      </c>
      <c r="E149" s="251" t="s">
        <v>22</v>
      </c>
      <c r="F149" s="252" t="s">
        <v>300</v>
      </c>
      <c r="G149" s="249"/>
      <c r="H149" s="253">
        <v>53.5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224</v>
      </c>
      <c r="AU149" s="259" t="s">
        <v>82</v>
      </c>
      <c r="AV149" s="12" t="s">
        <v>82</v>
      </c>
      <c r="AW149" s="12" t="s">
        <v>36</v>
      </c>
      <c r="AX149" s="12" t="s">
        <v>80</v>
      </c>
      <c r="AY149" s="259" t="s">
        <v>215</v>
      </c>
    </row>
    <row r="150" s="1" customFormat="1" ht="25.5" customHeight="1">
      <c r="B150" s="47"/>
      <c r="C150" s="236" t="s">
        <v>301</v>
      </c>
      <c r="D150" s="236" t="s">
        <v>217</v>
      </c>
      <c r="E150" s="237" t="s">
        <v>302</v>
      </c>
      <c r="F150" s="238" t="s">
        <v>303</v>
      </c>
      <c r="G150" s="239" t="s">
        <v>304</v>
      </c>
      <c r="H150" s="240">
        <v>42.799999999999997</v>
      </c>
      <c r="I150" s="241"/>
      <c r="J150" s="242">
        <f>ROUND(I150*H150,2)</f>
        <v>0</v>
      </c>
      <c r="K150" s="238" t="s">
        <v>221</v>
      </c>
      <c r="L150" s="73"/>
      <c r="M150" s="243" t="s">
        <v>22</v>
      </c>
      <c r="N150" s="244" t="s">
        <v>44</v>
      </c>
      <c r="O150" s="48"/>
      <c r="P150" s="245">
        <f>O150*H150</f>
        <v>0</v>
      </c>
      <c r="Q150" s="245">
        <v>0.00010000000000000001</v>
      </c>
      <c r="R150" s="245">
        <f>Q150*H150</f>
        <v>0.00428</v>
      </c>
      <c r="S150" s="245">
        <v>0</v>
      </c>
      <c r="T150" s="246">
        <f>S150*H150</f>
        <v>0</v>
      </c>
      <c r="AR150" s="25" t="s">
        <v>222</v>
      </c>
      <c r="AT150" s="25" t="s">
        <v>217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222</v>
      </c>
      <c r="BM150" s="25" t="s">
        <v>305</v>
      </c>
    </row>
    <row r="151" s="12" customFormat="1">
      <c r="B151" s="248"/>
      <c r="C151" s="249"/>
      <c r="D151" s="250" t="s">
        <v>224</v>
      </c>
      <c r="E151" s="251" t="s">
        <v>22</v>
      </c>
      <c r="F151" s="252" t="s">
        <v>306</v>
      </c>
      <c r="G151" s="249"/>
      <c r="H151" s="253">
        <v>42.799999999999997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224</v>
      </c>
      <c r="AU151" s="259" t="s">
        <v>82</v>
      </c>
      <c r="AV151" s="12" t="s">
        <v>82</v>
      </c>
      <c r="AW151" s="12" t="s">
        <v>36</v>
      </c>
      <c r="AX151" s="12" t="s">
        <v>80</v>
      </c>
      <c r="AY151" s="259" t="s">
        <v>215</v>
      </c>
    </row>
    <row r="152" s="1" customFormat="1" ht="16.5" customHeight="1">
      <c r="B152" s="47"/>
      <c r="C152" s="292" t="s">
        <v>10</v>
      </c>
      <c r="D152" s="292" t="s">
        <v>289</v>
      </c>
      <c r="E152" s="293" t="s">
        <v>307</v>
      </c>
      <c r="F152" s="294" t="s">
        <v>308</v>
      </c>
      <c r="G152" s="295" t="s">
        <v>304</v>
      </c>
      <c r="H152" s="296">
        <v>49.219999999999999</v>
      </c>
      <c r="I152" s="297"/>
      <c r="J152" s="298">
        <f>ROUND(I152*H152,2)</f>
        <v>0</v>
      </c>
      <c r="K152" s="294" t="s">
        <v>221</v>
      </c>
      <c r="L152" s="299"/>
      <c r="M152" s="300" t="s">
        <v>22</v>
      </c>
      <c r="N152" s="301" t="s">
        <v>44</v>
      </c>
      <c r="O152" s="48"/>
      <c r="P152" s="245">
        <f>O152*H152</f>
        <v>0</v>
      </c>
      <c r="Q152" s="245">
        <v>0.00010000000000000001</v>
      </c>
      <c r="R152" s="245">
        <f>Q152*H152</f>
        <v>0.0049220000000000002</v>
      </c>
      <c r="S152" s="245">
        <v>0</v>
      </c>
      <c r="T152" s="246">
        <f>S152*H152</f>
        <v>0</v>
      </c>
      <c r="AR152" s="25" t="s">
        <v>261</v>
      </c>
      <c r="AT152" s="25" t="s">
        <v>289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222</v>
      </c>
      <c r="BM152" s="25" t="s">
        <v>309</v>
      </c>
    </row>
    <row r="153" s="12" customFormat="1">
      <c r="B153" s="248"/>
      <c r="C153" s="249"/>
      <c r="D153" s="250" t="s">
        <v>224</v>
      </c>
      <c r="E153" s="251" t="s">
        <v>22</v>
      </c>
      <c r="F153" s="252" t="s">
        <v>310</v>
      </c>
      <c r="G153" s="249"/>
      <c r="H153" s="253">
        <v>49.219999999999999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224</v>
      </c>
      <c r="AU153" s="259" t="s">
        <v>82</v>
      </c>
      <c r="AV153" s="12" t="s">
        <v>82</v>
      </c>
      <c r="AW153" s="12" t="s">
        <v>36</v>
      </c>
      <c r="AX153" s="12" t="s">
        <v>80</v>
      </c>
      <c r="AY153" s="259" t="s">
        <v>215</v>
      </c>
    </row>
    <row r="154" s="1" customFormat="1" ht="25.5" customHeight="1">
      <c r="B154" s="47"/>
      <c r="C154" s="236" t="s">
        <v>311</v>
      </c>
      <c r="D154" s="236" t="s">
        <v>217</v>
      </c>
      <c r="E154" s="237" t="s">
        <v>312</v>
      </c>
      <c r="F154" s="238" t="s">
        <v>313</v>
      </c>
      <c r="G154" s="239" t="s">
        <v>220</v>
      </c>
      <c r="H154" s="240">
        <v>2.5539999999999998</v>
      </c>
      <c r="I154" s="241"/>
      <c r="J154" s="242">
        <f>ROUND(I154*H154,2)</f>
        <v>0</v>
      </c>
      <c r="K154" s="238" t="s">
        <v>221</v>
      </c>
      <c r="L154" s="73"/>
      <c r="M154" s="243" t="s">
        <v>22</v>
      </c>
      <c r="N154" s="244" t="s">
        <v>44</v>
      </c>
      <c r="O154" s="48"/>
      <c r="P154" s="245">
        <f>O154*H154</f>
        <v>0</v>
      </c>
      <c r="Q154" s="245">
        <v>2.45329</v>
      </c>
      <c r="R154" s="245">
        <f>Q154*H154</f>
        <v>6.2657026599999996</v>
      </c>
      <c r="S154" s="245">
        <v>0</v>
      </c>
      <c r="T154" s="246">
        <f>S154*H154</f>
        <v>0</v>
      </c>
      <c r="AR154" s="25" t="s">
        <v>222</v>
      </c>
      <c r="AT154" s="25" t="s">
        <v>217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222</v>
      </c>
      <c r="BM154" s="25" t="s">
        <v>314</v>
      </c>
    </row>
    <row r="155" s="12" customFormat="1">
      <c r="B155" s="248"/>
      <c r="C155" s="249"/>
      <c r="D155" s="250" t="s">
        <v>224</v>
      </c>
      <c r="E155" s="251" t="s">
        <v>22</v>
      </c>
      <c r="F155" s="252" t="s">
        <v>315</v>
      </c>
      <c r="G155" s="249"/>
      <c r="H155" s="253">
        <v>0.624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224</v>
      </c>
      <c r="AU155" s="259" t="s">
        <v>82</v>
      </c>
      <c r="AV155" s="12" t="s">
        <v>82</v>
      </c>
      <c r="AW155" s="12" t="s">
        <v>36</v>
      </c>
      <c r="AX155" s="12" t="s">
        <v>73</v>
      </c>
      <c r="AY155" s="259" t="s">
        <v>215</v>
      </c>
    </row>
    <row r="156" s="12" customFormat="1">
      <c r="B156" s="248"/>
      <c r="C156" s="249"/>
      <c r="D156" s="250" t="s">
        <v>224</v>
      </c>
      <c r="E156" s="251" t="s">
        <v>22</v>
      </c>
      <c r="F156" s="252" t="s">
        <v>316</v>
      </c>
      <c r="G156" s="249"/>
      <c r="H156" s="253">
        <v>0.95999999999999996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224</v>
      </c>
      <c r="AU156" s="259" t="s">
        <v>82</v>
      </c>
      <c r="AV156" s="12" t="s">
        <v>82</v>
      </c>
      <c r="AW156" s="12" t="s">
        <v>36</v>
      </c>
      <c r="AX156" s="12" t="s">
        <v>73</v>
      </c>
      <c r="AY156" s="259" t="s">
        <v>215</v>
      </c>
    </row>
    <row r="157" s="12" customFormat="1">
      <c r="B157" s="248"/>
      <c r="C157" s="249"/>
      <c r="D157" s="250" t="s">
        <v>224</v>
      </c>
      <c r="E157" s="251" t="s">
        <v>22</v>
      </c>
      <c r="F157" s="252" t="s">
        <v>317</v>
      </c>
      <c r="G157" s="249"/>
      <c r="H157" s="253">
        <v>0.96999999999999997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224</v>
      </c>
      <c r="AU157" s="259" t="s">
        <v>82</v>
      </c>
      <c r="AV157" s="12" t="s">
        <v>82</v>
      </c>
      <c r="AW157" s="12" t="s">
        <v>36</v>
      </c>
      <c r="AX157" s="12" t="s">
        <v>73</v>
      </c>
      <c r="AY157" s="259" t="s">
        <v>215</v>
      </c>
    </row>
    <row r="158" s="13" customFormat="1">
      <c r="B158" s="260"/>
      <c r="C158" s="261"/>
      <c r="D158" s="250" t="s">
        <v>224</v>
      </c>
      <c r="E158" s="262" t="s">
        <v>22</v>
      </c>
      <c r="F158" s="263" t="s">
        <v>231</v>
      </c>
      <c r="G158" s="261"/>
      <c r="H158" s="264">
        <v>2.5539999999999998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224</v>
      </c>
      <c r="AU158" s="270" t="s">
        <v>82</v>
      </c>
      <c r="AV158" s="13" t="s">
        <v>222</v>
      </c>
      <c r="AW158" s="13" t="s">
        <v>36</v>
      </c>
      <c r="AX158" s="13" t="s">
        <v>80</v>
      </c>
      <c r="AY158" s="270" t="s">
        <v>215</v>
      </c>
    </row>
    <row r="159" s="1" customFormat="1" ht="38.25" customHeight="1">
      <c r="B159" s="47"/>
      <c r="C159" s="236" t="s">
        <v>318</v>
      </c>
      <c r="D159" s="236" t="s">
        <v>217</v>
      </c>
      <c r="E159" s="237" t="s">
        <v>319</v>
      </c>
      <c r="F159" s="238" t="s">
        <v>320</v>
      </c>
      <c r="G159" s="239" t="s">
        <v>304</v>
      </c>
      <c r="H159" s="240">
        <v>13.074999999999999</v>
      </c>
      <c r="I159" s="241"/>
      <c r="J159" s="242">
        <f>ROUND(I159*H159,2)</f>
        <v>0</v>
      </c>
      <c r="K159" s="238" t="s">
        <v>221</v>
      </c>
      <c r="L159" s="73"/>
      <c r="M159" s="243" t="s">
        <v>22</v>
      </c>
      <c r="N159" s="244" t="s">
        <v>44</v>
      </c>
      <c r="O159" s="48"/>
      <c r="P159" s="245">
        <f>O159*H159</f>
        <v>0</v>
      </c>
      <c r="Q159" s="245">
        <v>0.0010300000000000001</v>
      </c>
      <c r="R159" s="245">
        <f>Q159*H159</f>
        <v>0.01346725</v>
      </c>
      <c r="S159" s="245">
        <v>0</v>
      </c>
      <c r="T159" s="246">
        <f>S159*H159</f>
        <v>0</v>
      </c>
      <c r="AR159" s="25" t="s">
        <v>222</v>
      </c>
      <c r="AT159" s="25" t="s">
        <v>217</v>
      </c>
      <c r="AU159" s="25" t="s">
        <v>82</v>
      </c>
      <c r="AY159" s="25" t="s">
        <v>215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5" t="s">
        <v>80</v>
      </c>
      <c r="BK159" s="247">
        <f>ROUND(I159*H159,2)</f>
        <v>0</v>
      </c>
      <c r="BL159" s="25" t="s">
        <v>222</v>
      </c>
      <c r="BM159" s="25" t="s">
        <v>321</v>
      </c>
    </row>
    <row r="160" s="12" customFormat="1">
      <c r="B160" s="248"/>
      <c r="C160" s="249"/>
      <c r="D160" s="250" t="s">
        <v>224</v>
      </c>
      <c r="E160" s="251" t="s">
        <v>22</v>
      </c>
      <c r="F160" s="252" t="s">
        <v>322</v>
      </c>
      <c r="G160" s="249"/>
      <c r="H160" s="253">
        <v>3.6400000000000001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224</v>
      </c>
      <c r="AU160" s="259" t="s">
        <v>82</v>
      </c>
      <c r="AV160" s="12" t="s">
        <v>82</v>
      </c>
      <c r="AW160" s="12" t="s">
        <v>36</v>
      </c>
      <c r="AX160" s="12" t="s">
        <v>73</v>
      </c>
      <c r="AY160" s="259" t="s">
        <v>215</v>
      </c>
    </row>
    <row r="161" s="12" customFormat="1">
      <c r="B161" s="248"/>
      <c r="C161" s="249"/>
      <c r="D161" s="250" t="s">
        <v>224</v>
      </c>
      <c r="E161" s="251" t="s">
        <v>22</v>
      </c>
      <c r="F161" s="252" t="s">
        <v>323</v>
      </c>
      <c r="G161" s="249"/>
      <c r="H161" s="253">
        <v>5.5999999999999996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224</v>
      </c>
      <c r="AU161" s="259" t="s">
        <v>82</v>
      </c>
      <c r="AV161" s="12" t="s">
        <v>82</v>
      </c>
      <c r="AW161" s="12" t="s">
        <v>36</v>
      </c>
      <c r="AX161" s="12" t="s">
        <v>73</v>
      </c>
      <c r="AY161" s="259" t="s">
        <v>215</v>
      </c>
    </row>
    <row r="162" s="15" customFormat="1">
      <c r="B162" s="282"/>
      <c r="C162" s="283"/>
      <c r="D162" s="250" t="s">
        <v>224</v>
      </c>
      <c r="E162" s="284" t="s">
        <v>22</v>
      </c>
      <c r="F162" s="285" t="s">
        <v>324</v>
      </c>
      <c r="G162" s="283"/>
      <c r="H162" s="284" t="s">
        <v>22</v>
      </c>
      <c r="I162" s="286"/>
      <c r="J162" s="283"/>
      <c r="K162" s="283"/>
      <c r="L162" s="287"/>
      <c r="M162" s="288"/>
      <c r="N162" s="289"/>
      <c r="O162" s="289"/>
      <c r="P162" s="289"/>
      <c r="Q162" s="289"/>
      <c r="R162" s="289"/>
      <c r="S162" s="289"/>
      <c r="T162" s="290"/>
      <c r="AT162" s="291" t="s">
        <v>224</v>
      </c>
      <c r="AU162" s="291" t="s">
        <v>82</v>
      </c>
      <c r="AV162" s="15" t="s">
        <v>80</v>
      </c>
      <c r="AW162" s="15" t="s">
        <v>36</v>
      </c>
      <c r="AX162" s="15" t="s">
        <v>73</v>
      </c>
      <c r="AY162" s="291" t="s">
        <v>215</v>
      </c>
    </row>
    <row r="163" s="12" customFormat="1">
      <c r="B163" s="248"/>
      <c r="C163" s="249"/>
      <c r="D163" s="250" t="s">
        <v>224</v>
      </c>
      <c r="E163" s="251" t="s">
        <v>22</v>
      </c>
      <c r="F163" s="252" t="s">
        <v>325</v>
      </c>
      <c r="G163" s="249"/>
      <c r="H163" s="253">
        <v>3.835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224</v>
      </c>
      <c r="AU163" s="259" t="s">
        <v>82</v>
      </c>
      <c r="AV163" s="12" t="s">
        <v>82</v>
      </c>
      <c r="AW163" s="12" t="s">
        <v>36</v>
      </c>
      <c r="AX163" s="12" t="s">
        <v>73</v>
      </c>
      <c r="AY163" s="259" t="s">
        <v>215</v>
      </c>
    </row>
    <row r="164" s="13" customFormat="1">
      <c r="B164" s="260"/>
      <c r="C164" s="261"/>
      <c r="D164" s="250" t="s">
        <v>224</v>
      </c>
      <c r="E164" s="262" t="s">
        <v>22</v>
      </c>
      <c r="F164" s="263" t="s">
        <v>231</v>
      </c>
      <c r="G164" s="261"/>
      <c r="H164" s="264">
        <v>13.074999999999999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224</v>
      </c>
      <c r="AU164" s="270" t="s">
        <v>82</v>
      </c>
      <c r="AV164" s="13" t="s">
        <v>222</v>
      </c>
      <c r="AW164" s="13" t="s">
        <v>36</v>
      </c>
      <c r="AX164" s="13" t="s">
        <v>80</v>
      </c>
      <c r="AY164" s="270" t="s">
        <v>215</v>
      </c>
    </row>
    <row r="165" s="1" customFormat="1" ht="38.25" customHeight="1">
      <c r="B165" s="47"/>
      <c r="C165" s="236" t="s">
        <v>326</v>
      </c>
      <c r="D165" s="236" t="s">
        <v>217</v>
      </c>
      <c r="E165" s="237" t="s">
        <v>327</v>
      </c>
      <c r="F165" s="238" t="s">
        <v>328</v>
      </c>
      <c r="G165" s="239" t="s">
        <v>304</v>
      </c>
      <c r="H165" s="240">
        <v>13.074999999999999</v>
      </c>
      <c r="I165" s="241"/>
      <c r="J165" s="242">
        <f>ROUND(I165*H165,2)</f>
        <v>0</v>
      </c>
      <c r="K165" s="238" t="s">
        <v>221</v>
      </c>
      <c r="L165" s="73"/>
      <c r="M165" s="243" t="s">
        <v>22</v>
      </c>
      <c r="N165" s="244" t="s">
        <v>44</v>
      </c>
      <c r="O165" s="48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5" t="s">
        <v>222</v>
      </c>
      <c r="AT165" s="25" t="s">
        <v>217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222</v>
      </c>
      <c r="BM165" s="25" t="s">
        <v>329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330</v>
      </c>
      <c r="G166" s="249"/>
      <c r="H166" s="253">
        <v>13.074999999999999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80</v>
      </c>
      <c r="AY166" s="259" t="s">
        <v>215</v>
      </c>
    </row>
    <row r="167" s="1" customFormat="1" ht="16.5" customHeight="1">
      <c r="B167" s="47"/>
      <c r="C167" s="236" t="s">
        <v>331</v>
      </c>
      <c r="D167" s="236" t="s">
        <v>217</v>
      </c>
      <c r="E167" s="237" t="s">
        <v>332</v>
      </c>
      <c r="F167" s="238" t="s">
        <v>333</v>
      </c>
      <c r="G167" s="239" t="s">
        <v>274</v>
      </c>
      <c r="H167" s="240">
        <v>0.085000000000000006</v>
      </c>
      <c r="I167" s="241"/>
      <c r="J167" s="242">
        <f>ROUND(I167*H167,2)</f>
        <v>0</v>
      </c>
      <c r="K167" s="238" t="s">
        <v>221</v>
      </c>
      <c r="L167" s="73"/>
      <c r="M167" s="243" t="s">
        <v>22</v>
      </c>
      <c r="N167" s="244" t="s">
        <v>44</v>
      </c>
      <c r="O167" s="48"/>
      <c r="P167" s="245">
        <f>O167*H167</f>
        <v>0</v>
      </c>
      <c r="Q167" s="245">
        <v>1.0601700000000001</v>
      </c>
      <c r="R167" s="245">
        <f>Q167*H167</f>
        <v>0.090114450000000013</v>
      </c>
      <c r="S167" s="245">
        <v>0</v>
      </c>
      <c r="T167" s="246">
        <f>S167*H167</f>
        <v>0</v>
      </c>
      <c r="AR167" s="25" t="s">
        <v>222</v>
      </c>
      <c r="AT167" s="25" t="s">
        <v>217</v>
      </c>
      <c r="AU167" s="25" t="s">
        <v>82</v>
      </c>
      <c r="AY167" s="25" t="s">
        <v>215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80</v>
      </c>
      <c r="BK167" s="247">
        <f>ROUND(I167*H167,2)</f>
        <v>0</v>
      </c>
      <c r="BL167" s="25" t="s">
        <v>222</v>
      </c>
      <c r="BM167" s="25" t="s">
        <v>334</v>
      </c>
    </row>
    <row r="168" s="12" customFormat="1">
      <c r="B168" s="248"/>
      <c r="C168" s="249"/>
      <c r="D168" s="250" t="s">
        <v>224</v>
      </c>
      <c r="E168" s="251" t="s">
        <v>22</v>
      </c>
      <c r="F168" s="252" t="s">
        <v>335</v>
      </c>
      <c r="G168" s="249"/>
      <c r="H168" s="253">
        <v>0.085000000000000006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224</v>
      </c>
      <c r="AU168" s="259" t="s">
        <v>82</v>
      </c>
      <c r="AV168" s="12" t="s">
        <v>82</v>
      </c>
      <c r="AW168" s="12" t="s">
        <v>36</v>
      </c>
      <c r="AX168" s="12" t="s">
        <v>80</v>
      </c>
      <c r="AY168" s="259" t="s">
        <v>215</v>
      </c>
    </row>
    <row r="169" s="1" customFormat="1" ht="38.25" customHeight="1">
      <c r="B169" s="47"/>
      <c r="C169" s="236" t="s">
        <v>336</v>
      </c>
      <c r="D169" s="236" t="s">
        <v>217</v>
      </c>
      <c r="E169" s="237" t="s">
        <v>337</v>
      </c>
      <c r="F169" s="238" t="s">
        <v>338</v>
      </c>
      <c r="G169" s="239" t="s">
        <v>304</v>
      </c>
      <c r="H169" s="240">
        <v>1.2869999999999999</v>
      </c>
      <c r="I169" s="241"/>
      <c r="J169" s="242">
        <f>ROUND(I169*H169,2)</f>
        <v>0</v>
      </c>
      <c r="K169" s="238" t="s">
        <v>221</v>
      </c>
      <c r="L169" s="73"/>
      <c r="M169" s="243" t="s">
        <v>22</v>
      </c>
      <c r="N169" s="244" t="s">
        <v>44</v>
      </c>
      <c r="O169" s="48"/>
      <c r="P169" s="245">
        <f>O169*H169</f>
        <v>0</v>
      </c>
      <c r="Q169" s="245">
        <v>0.42831999999999998</v>
      </c>
      <c r="R169" s="245">
        <f>Q169*H169</f>
        <v>0.55124783999999993</v>
      </c>
      <c r="S169" s="245">
        <v>0</v>
      </c>
      <c r="T169" s="246">
        <f>S169*H169</f>
        <v>0</v>
      </c>
      <c r="AR169" s="25" t="s">
        <v>222</v>
      </c>
      <c r="AT169" s="25" t="s">
        <v>217</v>
      </c>
      <c r="AU169" s="25" t="s">
        <v>82</v>
      </c>
      <c r="AY169" s="25" t="s">
        <v>215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5" t="s">
        <v>80</v>
      </c>
      <c r="BK169" s="247">
        <f>ROUND(I169*H169,2)</f>
        <v>0</v>
      </c>
      <c r="BL169" s="25" t="s">
        <v>222</v>
      </c>
      <c r="BM169" s="25" t="s">
        <v>339</v>
      </c>
    </row>
    <row r="170" s="12" customFormat="1">
      <c r="B170" s="248"/>
      <c r="C170" s="249"/>
      <c r="D170" s="250" t="s">
        <v>224</v>
      </c>
      <c r="E170" s="251" t="s">
        <v>22</v>
      </c>
      <c r="F170" s="252" t="s">
        <v>340</v>
      </c>
      <c r="G170" s="249"/>
      <c r="H170" s="253">
        <v>1.2869999999999999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224</v>
      </c>
      <c r="AU170" s="259" t="s">
        <v>82</v>
      </c>
      <c r="AV170" s="12" t="s">
        <v>82</v>
      </c>
      <c r="AW170" s="12" t="s">
        <v>36</v>
      </c>
      <c r="AX170" s="12" t="s">
        <v>80</v>
      </c>
      <c r="AY170" s="259" t="s">
        <v>215</v>
      </c>
    </row>
    <row r="171" s="1" customFormat="1" ht="38.25" customHeight="1">
      <c r="B171" s="47"/>
      <c r="C171" s="236" t="s">
        <v>9</v>
      </c>
      <c r="D171" s="236" t="s">
        <v>217</v>
      </c>
      <c r="E171" s="237" t="s">
        <v>341</v>
      </c>
      <c r="F171" s="238" t="s">
        <v>342</v>
      </c>
      <c r="G171" s="239" t="s">
        <v>304</v>
      </c>
      <c r="H171" s="240">
        <v>9.7319999999999993</v>
      </c>
      <c r="I171" s="241"/>
      <c r="J171" s="242">
        <f>ROUND(I171*H171,2)</f>
        <v>0</v>
      </c>
      <c r="K171" s="238" t="s">
        <v>221</v>
      </c>
      <c r="L171" s="73"/>
      <c r="M171" s="243" t="s">
        <v>22</v>
      </c>
      <c r="N171" s="244" t="s">
        <v>44</v>
      </c>
      <c r="O171" s="48"/>
      <c r="P171" s="245">
        <f>O171*H171</f>
        <v>0</v>
      </c>
      <c r="Q171" s="245">
        <v>0.67488999999999999</v>
      </c>
      <c r="R171" s="245">
        <f>Q171*H171</f>
        <v>6.5680294799999999</v>
      </c>
      <c r="S171" s="245">
        <v>0</v>
      </c>
      <c r="T171" s="246">
        <f>S171*H171</f>
        <v>0</v>
      </c>
      <c r="AR171" s="25" t="s">
        <v>222</v>
      </c>
      <c r="AT171" s="25" t="s">
        <v>217</v>
      </c>
      <c r="AU171" s="25" t="s">
        <v>82</v>
      </c>
      <c r="AY171" s="25" t="s">
        <v>215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5" t="s">
        <v>80</v>
      </c>
      <c r="BK171" s="247">
        <f>ROUND(I171*H171,2)</f>
        <v>0</v>
      </c>
      <c r="BL171" s="25" t="s">
        <v>222</v>
      </c>
      <c r="BM171" s="25" t="s">
        <v>343</v>
      </c>
    </row>
    <row r="172" s="12" customFormat="1">
      <c r="B172" s="248"/>
      <c r="C172" s="249"/>
      <c r="D172" s="250" t="s">
        <v>224</v>
      </c>
      <c r="E172" s="251" t="s">
        <v>22</v>
      </c>
      <c r="F172" s="252" t="s">
        <v>344</v>
      </c>
      <c r="G172" s="249"/>
      <c r="H172" s="253">
        <v>9.7319999999999993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224</v>
      </c>
      <c r="AU172" s="259" t="s">
        <v>82</v>
      </c>
      <c r="AV172" s="12" t="s">
        <v>82</v>
      </c>
      <c r="AW172" s="12" t="s">
        <v>36</v>
      </c>
      <c r="AX172" s="12" t="s">
        <v>80</v>
      </c>
      <c r="AY172" s="259" t="s">
        <v>215</v>
      </c>
    </row>
    <row r="173" s="11" customFormat="1" ht="29.88" customHeight="1">
      <c r="B173" s="220"/>
      <c r="C173" s="221"/>
      <c r="D173" s="222" t="s">
        <v>72</v>
      </c>
      <c r="E173" s="234" t="s">
        <v>236</v>
      </c>
      <c r="F173" s="234" t="s">
        <v>345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SUM(P174:P200)</f>
        <v>0</v>
      </c>
      <c r="Q173" s="228"/>
      <c r="R173" s="229">
        <f>SUM(R174:R200)</f>
        <v>4.5520315600000005</v>
      </c>
      <c r="S173" s="228"/>
      <c r="T173" s="230">
        <f>SUM(T174:T200)</f>
        <v>0</v>
      </c>
      <c r="AR173" s="231" t="s">
        <v>80</v>
      </c>
      <c r="AT173" s="232" t="s">
        <v>72</v>
      </c>
      <c r="AU173" s="232" t="s">
        <v>80</v>
      </c>
      <c r="AY173" s="231" t="s">
        <v>215</v>
      </c>
      <c r="BK173" s="233">
        <f>SUM(BK174:BK200)</f>
        <v>0</v>
      </c>
    </row>
    <row r="174" s="1" customFormat="1" ht="25.5" customHeight="1">
      <c r="B174" s="47"/>
      <c r="C174" s="236" t="s">
        <v>346</v>
      </c>
      <c r="D174" s="236" t="s">
        <v>217</v>
      </c>
      <c r="E174" s="237" t="s">
        <v>347</v>
      </c>
      <c r="F174" s="238" t="s">
        <v>348</v>
      </c>
      <c r="G174" s="239" t="s">
        <v>220</v>
      </c>
      <c r="H174" s="240">
        <v>0.66500000000000004</v>
      </c>
      <c r="I174" s="241"/>
      <c r="J174" s="242">
        <f>ROUND(I174*H174,2)</f>
        <v>0</v>
      </c>
      <c r="K174" s="238" t="s">
        <v>221</v>
      </c>
      <c r="L174" s="73"/>
      <c r="M174" s="243" t="s">
        <v>22</v>
      </c>
      <c r="N174" s="244" t="s">
        <v>44</v>
      </c>
      <c r="O174" s="48"/>
      <c r="P174" s="245">
        <f>O174*H174</f>
        <v>0</v>
      </c>
      <c r="Q174" s="245">
        <v>1.8775</v>
      </c>
      <c r="R174" s="245">
        <f>Q174*H174</f>
        <v>1.2485375000000001</v>
      </c>
      <c r="S174" s="245">
        <v>0</v>
      </c>
      <c r="T174" s="246">
        <f>S174*H174</f>
        <v>0</v>
      </c>
      <c r="AR174" s="25" t="s">
        <v>222</v>
      </c>
      <c r="AT174" s="25" t="s">
        <v>217</v>
      </c>
      <c r="AU174" s="25" t="s">
        <v>82</v>
      </c>
      <c r="AY174" s="25" t="s">
        <v>215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5" t="s">
        <v>80</v>
      </c>
      <c r="BK174" s="247">
        <f>ROUND(I174*H174,2)</f>
        <v>0</v>
      </c>
      <c r="BL174" s="25" t="s">
        <v>222</v>
      </c>
      <c r="BM174" s="25" t="s">
        <v>349</v>
      </c>
    </row>
    <row r="175" s="12" customFormat="1">
      <c r="B175" s="248"/>
      <c r="C175" s="249"/>
      <c r="D175" s="250" t="s">
        <v>224</v>
      </c>
      <c r="E175" s="251" t="s">
        <v>22</v>
      </c>
      <c r="F175" s="252" t="s">
        <v>350</v>
      </c>
      <c r="G175" s="249"/>
      <c r="H175" s="253">
        <v>0.35699999999999998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224</v>
      </c>
      <c r="AU175" s="259" t="s">
        <v>82</v>
      </c>
      <c r="AV175" s="12" t="s">
        <v>82</v>
      </c>
      <c r="AW175" s="12" t="s">
        <v>36</v>
      </c>
      <c r="AX175" s="12" t="s">
        <v>73</v>
      </c>
      <c r="AY175" s="259" t="s">
        <v>215</v>
      </c>
    </row>
    <row r="176" s="12" customFormat="1">
      <c r="B176" s="248"/>
      <c r="C176" s="249"/>
      <c r="D176" s="250" t="s">
        <v>224</v>
      </c>
      <c r="E176" s="251" t="s">
        <v>22</v>
      </c>
      <c r="F176" s="252" t="s">
        <v>351</v>
      </c>
      <c r="G176" s="249"/>
      <c r="H176" s="253">
        <v>0.308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224</v>
      </c>
      <c r="AU176" s="259" t="s">
        <v>82</v>
      </c>
      <c r="AV176" s="12" t="s">
        <v>82</v>
      </c>
      <c r="AW176" s="12" t="s">
        <v>36</v>
      </c>
      <c r="AX176" s="12" t="s">
        <v>73</v>
      </c>
      <c r="AY176" s="259" t="s">
        <v>215</v>
      </c>
    </row>
    <row r="177" s="13" customFormat="1">
      <c r="B177" s="260"/>
      <c r="C177" s="261"/>
      <c r="D177" s="250" t="s">
        <v>224</v>
      </c>
      <c r="E177" s="262" t="s">
        <v>22</v>
      </c>
      <c r="F177" s="263" t="s">
        <v>231</v>
      </c>
      <c r="G177" s="261"/>
      <c r="H177" s="264">
        <v>0.66500000000000004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224</v>
      </c>
      <c r="AU177" s="270" t="s">
        <v>82</v>
      </c>
      <c r="AV177" s="13" t="s">
        <v>222</v>
      </c>
      <c r="AW177" s="13" t="s">
        <v>36</v>
      </c>
      <c r="AX177" s="13" t="s">
        <v>80</v>
      </c>
      <c r="AY177" s="270" t="s">
        <v>215</v>
      </c>
    </row>
    <row r="178" s="1" customFormat="1" ht="16.5" customHeight="1">
      <c r="B178" s="47"/>
      <c r="C178" s="236" t="s">
        <v>352</v>
      </c>
      <c r="D178" s="236" t="s">
        <v>217</v>
      </c>
      <c r="E178" s="237" t="s">
        <v>353</v>
      </c>
      <c r="F178" s="238" t="s">
        <v>354</v>
      </c>
      <c r="G178" s="239" t="s">
        <v>220</v>
      </c>
      <c r="H178" s="240">
        <v>0.056000000000000001</v>
      </c>
      <c r="I178" s="241"/>
      <c r="J178" s="242">
        <f>ROUND(I178*H178,2)</f>
        <v>0</v>
      </c>
      <c r="K178" s="238" t="s">
        <v>221</v>
      </c>
      <c r="L178" s="73"/>
      <c r="M178" s="243" t="s">
        <v>22</v>
      </c>
      <c r="N178" s="244" t="s">
        <v>44</v>
      </c>
      <c r="O178" s="48"/>
      <c r="P178" s="245">
        <f>O178*H178</f>
        <v>0</v>
      </c>
      <c r="Q178" s="245">
        <v>1.94302</v>
      </c>
      <c r="R178" s="245">
        <f>Q178*H178</f>
        <v>0.10880912</v>
      </c>
      <c r="S178" s="245">
        <v>0</v>
      </c>
      <c r="T178" s="246">
        <f>S178*H178</f>
        <v>0</v>
      </c>
      <c r="AR178" s="25" t="s">
        <v>222</v>
      </c>
      <c r="AT178" s="25" t="s">
        <v>217</v>
      </c>
      <c r="AU178" s="25" t="s">
        <v>82</v>
      </c>
      <c r="AY178" s="25" t="s">
        <v>215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5" t="s">
        <v>80</v>
      </c>
      <c r="BK178" s="247">
        <f>ROUND(I178*H178,2)</f>
        <v>0</v>
      </c>
      <c r="BL178" s="25" t="s">
        <v>222</v>
      </c>
      <c r="BM178" s="25" t="s">
        <v>355</v>
      </c>
    </row>
    <row r="179" s="12" customFormat="1">
      <c r="B179" s="248"/>
      <c r="C179" s="249"/>
      <c r="D179" s="250" t="s">
        <v>224</v>
      </c>
      <c r="E179" s="251" t="s">
        <v>22</v>
      </c>
      <c r="F179" s="252" t="s">
        <v>356</v>
      </c>
      <c r="G179" s="249"/>
      <c r="H179" s="253">
        <v>0.056000000000000001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224</v>
      </c>
      <c r="AU179" s="259" t="s">
        <v>82</v>
      </c>
      <c r="AV179" s="12" t="s">
        <v>82</v>
      </c>
      <c r="AW179" s="12" t="s">
        <v>36</v>
      </c>
      <c r="AX179" s="12" t="s">
        <v>80</v>
      </c>
      <c r="AY179" s="259" t="s">
        <v>215</v>
      </c>
    </row>
    <row r="180" s="1" customFormat="1" ht="25.5" customHeight="1">
      <c r="B180" s="47"/>
      <c r="C180" s="236" t="s">
        <v>357</v>
      </c>
      <c r="D180" s="236" t="s">
        <v>217</v>
      </c>
      <c r="E180" s="237" t="s">
        <v>358</v>
      </c>
      <c r="F180" s="238" t="s">
        <v>359</v>
      </c>
      <c r="G180" s="239" t="s">
        <v>274</v>
      </c>
      <c r="H180" s="240">
        <v>0.053999999999999999</v>
      </c>
      <c r="I180" s="241"/>
      <c r="J180" s="242">
        <f>ROUND(I180*H180,2)</f>
        <v>0</v>
      </c>
      <c r="K180" s="238" t="s">
        <v>221</v>
      </c>
      <c r="L180" s="73"/>
      <c r="M180" s="243" t="s">
        <v>22</v>
      </c>
      <c r="N180" s="244" t="s">
        <v>44</v>
      </c>
      <c r="O180" s="48"/>
      <c r="P180" s="245">
        <f>O180*H180</f>
        <v>0</v>
      </c>
      <c r="Q180" s="245">
        <v>1.0900000000000001</v>
      </c>
      <c r="R180" s="245">
        <f>Q180*H180</f>
        <v>0.058860000000000003</v>
      </c>
      <c r="S180" s="245">
        <v>0</v>
      </c>
      <c r="T180" s="246">
        <f>S180*H180</f>
        <v>0</v>
      </c>
      <c r="AR180" s="25" t="s">
        <v>222</v>
      </c>
      <c r="AT180" s="25" t="s">
        <v>217</v>
      </c>
      <c r="AU180" s="25" t="s">
        <v>82</v>
      </c>
      <c r="AY180" s="25" t="s">
        <v>215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25" t="s">
        <v>80</v>
      </c>
      <c r="BK180" s="247">
        <f>ROUND(I180*H180,2)</f>
        <v>0</v>
      </c>
      <c r="BL180" s="25" t="s">
        <v>222</v>
      </c>
      <c r="BM180" s="25" t="s">
        <v>360</v>
      </c>
    </row>
    <row r="181" s="12" customFormat="1">
      <c r="B181" s="248"/>
      <c r="C181" s="249"/>
      <c r="D181" s="250" t="s">
        <v>224</v>
      </c>
      <c r="E181" s="251" t="s">
        <v>22</v>
      </c>
      <c r="F181" s="252" t="s">
        <v>361</v>
      </c>
      <c r="G181" s="249"/>
      <c r="H181" s="253">
        <v>0.053999999999999999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224</v>
      </c>
      <c r="AU181" s="259" t="s">
        <v>82</v>
      </c>
      <c r="AV181" s="12" t="s">
        <v>82</v>
      </c>
      <c r="AW181" s="12" t="s">
        <v>36</v>
      </c>
      <c r="AX181" s="12" t="s">
        <v>80</v>
      </c>
      <c r="AY181" s="259" t="s">
        <v>215</v>
      </c>
    </row>
    <row r="182" s="1" customFormat="1" ht="25.5" customHeight="1">
      <c r="B182" s="47"/>
      <c r="C182" s="236" t="s">
        <v>362</v>
      </c>
      <c r="D182" s="236" t="s">
        <v>217</v>
      </c>
      <c r="E182" s="237" t="s">
        <v>363</v>
      </c>
      <c r="F182" s="238" t="s">
        <v>364</v>
      </c>
      <c r="G182" s="239" t="s">
        <v>304</v>
      </c>
      <c r="H182" s="240">
        <v>32.390000000000001</v>
      </c>
      <c r="I182" s="241"/>
      <c r="J182" s="242">
        <f>ROUND(I182*H182,2)</f>
        <v>0</v>
      </c>
      <c r="K182" s="238" t="s">
        <v>221</v>
      </c>
      <c r="L182" s="73"/>
      <c r="M182" s="243" t="s">
        <v>22</v>
      </c>
      <c r="N182" s="244" t="s">
        <v>44</v>
      </c>
      <c r="O182" s="48"/>
      <c r="P182" s="245">
        <f>O182*H182</f>
        <v>0</v>
      </c>
      <c r="Q182" s="245">
        <v>0.02496</v>
      </c>
      <c r="R182" s="245">
        <f>Q182*H182</f>
        <v>0.80845440000000002</v>
      </c>
      <c r="S182" s="245">
        <v>0</v>
      </c>
      <c r="T182" s="246">
        <f>S182*H182</f>
        <v>0</v>
      </c>
      <c r="AR182" s="25" t="s">
        <v>222</v>
      </c>
      <c r="AT182" s="25" t="s">
        <v>217</v>
      </c>
      <c r="AU182" s="25" t="s">
        <v>82</v>
      </c>
      <c r="AY182" s="25" t="s">
        <v>215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5" t="s">
        <v>80</v>
      </c>
      <c r="BK182" s="247">
        <f>ROUND(I182*H182,2)</f>
        <v>0</v>
      </c>
      <c r="BL182" s="25" t="s">
        <v>222</v>
      </c>
      <c r="BM182" s="25" t="s">
        <v>365</v>
      </c>
    </row>
    <row r="183" s="15" customFormat="1">
      <c r="B183" s="282"/>
      <c r="C183" s="283"/>
      <c r="D183" s="250" t="s">
        <v>224</v>
      </c>
      <c r="E183" s="284" t="s">
        <v>22</v>
      </c>
      <c r="F183" s="285" t="s">
        <v>366</v>
      </c>
      <c r="G183" s="283"/>
      <c r="H183" s="284" t="s">
        <v>22</v>
      </c>
      <c r="I183" s="286"/>
      <c r="J183" s="283"/>
      <c r="K183" s="283"/>
      <c r="L183" s="287"/>
      <c r="M183" s="288"/>
      <c r="N183" s="289"/>
      <c r="O183" s="289"/>
      <c r="P183" s="289"/>
      <c r="Q183" s="289"/>
      <c r="R183" s="289"/>
      <c r="S183" s="289"/>
      <c r="T183" s="290"/>
      <c r="AT183" s="291" t="s">
        <v>224</v>
      </c>
      <c r="AU183" s="291" t="s">
        <v>82</v>
      </c>
      <c r="AV183" s="15" t="s">
        <v>80</v>
      </c>
      <c r="AW183" s="15" t="s">
        <v>36</v>
      </c>
      <c r="AX183" s="15" t="s">
        <v>73</v>
      </c>
      <c r="AY183" s="291" t="s">
        <v>215</v>
      </c>
    </row>
    <row r="184" s="12" customFormat="1">
      <c r="B184" s="248"/>
      <c r="C184" s="249"/>
      <c r="D184" s="250" t="s">
        <v>224</v>
      </c>
      <c r="E184" s="251" t="s">
        <v>22</v>
      </c>
      <c r="F184" s="252" t="s">
        <v>367</v>
      </c>
      <c r="G184" s="249"/>
      <c r="H184" s="253">
        <v>6.2809999999999997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224</v>
      </c>
      <c r="AU184" s="259" t="s">
        <v>82</v>
      </c>
      <c r="AV184" s="12" t="s">
        <v>82</v>
      </c>
      <c r="AW184" s="12" t="s">
        <v>36</v>
      </c>
      <c r="AX184" s="12" t="s">
        <v>73</v>
      </c>
      <c r="AY184" s="259" t="s">
        <v>215</v>
      </c>
    </row>
    <row r="185" s="12" customFormat="1">
      <c r="B185" s="248"/>
      <c r="C185" s="249"/>
      <c r="D185" s="250" t="s">
        <v>224</v>
      </c>
      <c r="E185" s="251" t="s">
        <v>22</v>
      </c>
      <c r="F185" s="252" t="s">
        <v>368</v>
      </c>
      <c r="G185" s="249"/>
      <c r="H185" s="253">
        <v>17.914999999999999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224</v>
      </c>
      <c r="AU185" s="259" t="s">
        <v>82</v>
      </c>
      <c r="AV185" s="12" t="s">
        <v>82</v>
      </c>
      <c r="AW185" s="12" t="s">
        <v>36</v>
      </c>
      <c r="AX185" s="12" t="s">
        <v>73</v>
      </c>
      <c r="AY185" s="259" t="s">
        <v>215</v>
      </c>
    </row>
    <row r="186" s="14" customFormat="1">
      <c r="B186" s="271"/>
      <c r="C186" s="272"/>
      <c r="D186" s="250" t="s">
        <v>224</v>
      </c>
      <c r="E186" s="273" t="s">
        <v>22</v>
      </c>
      <c r="F186" s="274" t="s">
        <v>242</v>
      </c>
      <c r="G186" s="272"/>
      <c r="H186" s="275">
        <v>24.196000000000002</v>
      </c>
      <c r="I186" s="276"/>
      <c r="J186" s="272"/>
      <c r="K186" s="272"/>
      <c r="L186" s="277"/>
      <c r="M186" s="278"/>
      <c r="N186" s="279"/>
      <c r="O186" s="279"/>
      <c r="P186" s="279"/>
      <c r="Q186" s="279"/>
      <c r="R186" s="279"/>
      <c r="S186" s="279"/>
      <c r="T186" s="280"/>
      <c r="AT186" s="281" t="s">
        <v>224</v>
      </c>
      <c r="AU186" s="281" t="s">
        <v>82</v>
      </c>
      <c r="AV186" s="14" t="s">
        <v>236</v>
      </c>
      <c r="AW186" s="14" t="s">
        <v>36</v>
      </c>
      <c r="AX186" s="14" t="s">
        <v>73</v>
      </c>
      <c r="AY186" s="281" t="s">
        <v>215</v>
      </c>
    </row>
    <row r="187" s="12" customFormat="1">
      <c r="B187" s="248"/>
      <c r="C187" s="249"/>
      <c r="D187" s="250" t="s">
        <v>224</v>
      </c>
      <c r="E187" s="251" t="s">
        <v>22</v>
      </c>
      <c r="F187" s="252" t="s">
        <v>369</v>
      </c>
      <c r="G187" s="249"/>
      <c r="H187" s="253">
        <v>7.3849999999999998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224</v>
      </c>
      <c r="AU187" s="259" t="s">
        <v>82</v>
      </c>
      <c r="AV187" s="12" t="s">
        <v>82</v>
      </c>
      <c r="AW187" s="12" t="s">
        <v>36</v>
      </c>
      <c r="AX187" s="12" t="s">
        <v>73</v>
      </c>
      <c r="AY187" s="259" t="s">
        <v>215</v>
      </c>
    </row>
    <row r="188" s="12" customFormat="1">
      <c r="B188" s="248"/>
      <c r="C188" s="249"/>
      <c r="D188" s="250" t="s">
        <v>224</v>
      </c>
      <c r="E188" s="251" t="s">
        <v>22</v>
      </c>
      <c r="F188" s="252" t="s">
        <v>370</v>
      </c>
      <c r="G188" s="249"/>
      <c r="H188" s="253">
        <v>0.80900000000000005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224</v>
      </c>
      <c r="AU188" s="259" t="s">
        <v>82</v>
      </c>
      <c r="AV188" s="12" t="s">
        <v>82</v>
      </c>
      <c r="AW188" s="12" t="s">
        <v>36</v>
      </c>
      <c r="AX188" s="12" t="s">
        <v>73</v>
      </c>
      <c r="AY188" s="259" t="s">
        <v>215</v>
      </c>
    </row>
    <row r="189" s="14" customFormat="1">
      <c r="B189" s="271"/>
      <c r="C189" s="272"/>
      <c r="D189" s="250" t="s">
        <v>224</v>
      </c>
      <c r="E189" s="273" t="s">
        <v>22</v>
      </c>
      <c r="F189" s="274" t="s">
        <v>242</v>
      </c>
      <c r="G189" s="272"/>
      <c r="H189" s="275">
        <v>8.1940000000000008</v>
      </c>
      <c r="I189" s="276"/>
      <c r="J189" s="272"/>
      <c r="K189" s="272"/>
      <c r="L189" s="277"/>
      <c r="M189" s="278"/>
      <c r="N189" s="279"/>
      <c r="O189" s="279"/>
      <c r="P189" s="279"/>
      <c r="Q189" s="279"/>
      <c r="R189" s="279"/>
      <c r="S189" s="279"/>
      <c r="T189" s="280"/>
      <c r="AT189" s="281" t="s">
        <v>224</v>
      </c>
      <c r="AU189" s="281" t="s">
        <v>82</v>
      </c>
      <c r="AV189" s="14" t="s">
        <v>236</v>
      </c>
      <c r="AW189" s="14" t="s">
        <v>36</v>
      </c>
      <c r="AX189" s="14" t="s">
        <v>73</v>
      </c>
      <c r="AY189" s="281" t="s">
        <v>215</v>
      </c>
    </row>
    <row r="190" s="13" customFormat="1">
      <c r="B190" s="260"/>
      <c r="C190" s="261"/>
      <c r="D190" s="250" t="s">
        <v>224</v>
      </c>
      <c r="E190" s="262" t="s">
        <v>22</v>
      </c>
      <c r="F190" s="263" t="s">
        <v>231</v>
      </c>
      <c r="G190" s="261"/>
      <c r="H190" s="264">
        <v>32.390000000000001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AT190" s="270" t="s">
        <v>224</v>
      </c>
      <c r="AU190" s="270" t="s">
        <v>82</v>
      </c>
      <c r="AV190" s="13" t="s">
        <v>222</v>
      </c>
      <c r="AW190" s="13" t="s">
        <v>36</v>
      </c>
      <c r="AX190" s="13" t="s">
        <v>80</v>
      </c>
      <c r="AY190" s="270" t="s">
        <v>215</v>
      </c>
    </row>
    <row r="191" s="1" customFormat="1" ht="51" customHeight="1">
      <c r="B191" s="47"/>
      <c r="C191" s="236" t="s">
        <v>371</v>
      </c>
      <c r="D191" s="236" t="s">
        <v>217</v>
      </c>
      <c r="E191" s="237" t="s">
        <v>372</v>
      </c>
      <c r="F191" s="238" t="s">
        <v>373</v>
      </c>
      <c r="G191" s="239" t="s">
        <v>220</v>
      </c>
      <c r="H191" s="240">
        <v>0.22500000000000001</v>
      </c>
      <c r="I191" s="241"/>
      <c r="J191" s="242">
        <f>ROUND(I191*H191,2)</f>
        <v>0</v>
      </c>
      <c r="K191" s="238" t="s">
        <v>221</v>
      </c>
      <c r="L191" s="73"/>
      <c r="M191" s="243" t="s">
        <v>22</v>
      </c>
      <c r="N191" s="244" t="s">
        <v>44</v>
      </c>
      <c r="O191" s="48"/>
      <c r="P191" s="245">
        <f>O191*H191</f>
        <v>0</v>
      </c>
      <c r="Q191" s="245">
        <v>1.79172</v>
      </c>
      <c r="R191" s="245">
        <f>Q191*H191</f>
        <v>0.40313700000000002</v>
      </c>
      <c r="S191" s="245">
        <v>0</v>
      </c>
      <c r="T191" s="246">
        <f>S191*H191</f>
        <v>0</v>
      </c>
      <c r="AR191" s="25" t="s">
        <v>222</v>
      </c>
      <c r="AT191" s="25" t="s">
        <v>217</v>
      </c>
      <c r="AU191" s="25" t="s">
        <v>82</v>
      </c>
      <c r="AY191" s="25" t="s">
        <v>215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5" t="s">
        <v>80</v>
      </c>
      <c r="BK191" s="247">
        <f>ROUND(I191*H191,2)</f>
        <v>0</v>
      </c>
      <c r="BL191" s="25" t="s">
        <v>222</v>
      </c>
      <c r="BM191" s="25" t="s">
        <v>374</v>
      </c>
    </row>
    <row r="192" s="12" customFormat="1">
      <c r="B192" s="248"/>
      <c r="C192" s="249"/>
      <c r="D192" s="250" t="s">
        <v>224</v>
      </c>
      <c r="E192" s="251" t="s">
        <v>22</v>
      </c>
      <c r="F192" s="252" t="s">
        <v>375</v>
      </c>
      <c r="G192" s="249"/>
      <c r="H192" s="253">
        <v>0.22500000000000001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224</v>
      </c>
      <c r="AU192" s="259" t="s">
        <v>82</v>
      </c>
      <c r="AV192" s="12" t="s">
        <v>82</v>
      </c>
      <c r="AW192" s="12" t="s">
        <v>36</v>
      </c>
      <c r="AX192" s="12" t="s">
        <v>80</v>
      </c>
      <c r="AY192" s="259" t="s">
        <v>215</v>
      </c>
    </row>
    <row r="193" s="1" customFormat="1" ht="38.25" customHeight="1">
      <c r="B193" s="47"/>
      <c r="C193" s="236" t="s">
        <v>376</v>
      </c>
      <c r="D193" s="236" t="s">
        <v>217</v>
      </c>
      <c r="E193" s="237" t="s">
        <v>377</v>
      </c>
      <c r="F193" s="238" t="s">
        <v>378</v>
      </c>
      <c r="G193" s="239" t="s">
        <v>304</v>
      </c>
      <c r="H193" s="240">
        <v>28.183</v>
      </c>
      <c r="I193" s="241"/>
      <c r="J193" s="242">
        <f>ROUND(I193*H193,2)</f>
        <v>0</v>
      </c>
      <c r="K193" s="238" t="s">
        <v>221</v>
      </c>
      <c r="L193" s="73"/>
      <c r="M193" s="243" t="s">
        <v>22</v>
      </c>
      <c r="N193" s="244" t="s">
        <v>44</v>
      </c>
      <c r="O193" s="48"/>
      <c r="P193" s="245">
        <f>O193*H193</f>
        <v>0</v>
      </c>
      <c r="Q193" s="245">
        <v>0.066379999999999995</v>
      </c>
      <c r="R193" s="245">
        <f>Q193*H193</f>
        <v>1.8707875399999998</v>
      </c>
      <c r="S193" s="245">
        <v>0</v>
      </c>
      <c r="T193" s="246">
        <f>S193*H193</f>
        <v>0</v>
      </c>
      <c r="AR193" s="25" t="s">
        <v>222</v>
      </c>
      <c r="AT193" s="25" t="s">
        <v>217</v>
      </c>
      <c r="AU193" s="25" t="s">
        <v>82</v>
      </c>
      <c r="AY193" s="25" t="s">
        <v>215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5" t="s">
        <v>80</v>
      </c>
      <c r="BK193" s="247">
        <f>ROUND(I193*H193,2)</f>
        <v>0</v>
      </c>
      <c r="BL193" s="25" t="s">
        <v>222</v>
      </c>
      <c r="BM193" s="25" t="s">
        <v>379</v>
      </c>
    </row>
    <row r="194" s="12" customFormat="1">
      <c r="B194" s="248"/>
      <c r="C194" s="249"/>
      <c r="D194" s="250" t="s">
        <v>224</v>
      </c>
      <c r="E194" s="251" t="s">
        <v>22</v>
      </c>
      <c r="F194" s="252" t="s">
        <v>380</v>
      </c>
      <c r="G194" s="249"/>
      <c r="H194" s="253">
        <v>4.9720000000000004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224</v>
      </c>
      <c r="AU194" s="259" t="s">
        <v>82</v>
      </c>
      <c r="AV194" s="12" t="s">
        <v>82</v>
      </c>
      <c r="AW194" s="12" t="s">
        <v>36</v>
      </c>
      <c r="AX194" s="12" t="s">
        <v>73</v>
      </c>
      <c r="AY194" s="259" t="s">
        <v>215</v>
      </c>
    </row>
    <row r="195" s="12" customFormat="1">
      <c r="B195" s="248"/>
      <c r="C195" s="249"/>
      <c r="D195" s="250" t="s">
        <v>224</v>
      </c>
      <c r="E195" s="251" t="s">
        <v>22</v>
      </c>
      <c r="F195" s="252" t="s">
        <v>381</v>
      </c>
      <c r="G195" s="249"/>
      <c r="H195" s="253">
        <v>9.6850000000000005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224</v>
      </c>
      <c r="AU195" s="259" t="s">
        <v>82</v>
      </c>
      <c r="AV195" s="12" t="s">
        <v>82</v>
      </c>
      <c r="AW195" s="12" t="s">
        <v>36</v>
      </c>
      <c r="AX195" s="12" t="s">
        <v>73</v>
      </c>
      <c r="AY195" s="259" t="s">
        <v>215</v>
      </c>
    </row>
    <row r="196" s="12" customFormat="1">
      <c r="B196" s="248"/>
      <c r="C196" s="249"/>
      <c r="D196" s="250" t="s">
        <v>224</v>
      </c>
      <c r="E196" s="251" t="s">
        <v>22</v>
      </c>
      <c r="F196" s="252" t="s">
        <v>382</v>
      </c>
      <c r="G196" s="249"/>
      <c r="H196" s="253">
        <v>5.1459999999999999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224</v>
      </c>
      <c r="AU196" s="259" t="s">
        <v>82</v>
      </c>
      <c r="AV196" s="12" t="s">
        <v>82</v>
      </c>
      <c r="AW196" s="12" t="s">
        <v>36</v>
      </c>
      <c r="AX196" s="12" t="s">
        <v>73</v>
      </c>
      <c r="AY196" s="259" t="s">
        <v>215</v>
      </c>
    </row>
    <row r="197" s="12" customFormat="1">
      <c r="B197" s="248"/>
      <c r="C197" s="249"/>
      <c r="D197" s="250" t="s">
        <v>224</v>
      </c>
      <c r="E197" s="251" t="s">
        <v>22</v>
      </c>
      <c r="F197" s="252" t="s">
        <v>383</v>
      </c>
      <c r="G197" s="249"/>
      <c r="H197" s="253">
        <v>8.3800000000000008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224</v>
      </c>
      <c r="AU197" s="259" t="s">
        <v>82</v>
      </c>
      <c r="AV197" s="12" t="s">
        <v>82</v>
      </c>
      <c r="AW197" s="12" t="s">
        <v>36</v>
      </c>
      <c r="AX197" s="12" t="s">
        <v>73</v>
      </c>
      <c r="AY197" s="259" t="s">
        <v>215</v>
      </c>
    </row>
    <row r="198" s="13" customFormat="1">
      <c r="B198" s="260"/>
      <c r="C198" s="261"/>
      <c r="D198" s="250" t="s">
        <v>224</v>
      </c>
      <c r="E198" s="262" t="s">
        <v>22</v>
      </c>
      <c r="F198" s="263" t="s">
        <v>231</v>
      </c>
      <c r="G198" s="261"/>
      <c r="H198" s="264">
        <v>28.183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AT198" s="270" t="s">
        <v>224</v>
      </c>
      <c r="AU198" s="270" t="s">
        <v>82</v>
      </c>
      <c r="AV198" s="13" t="s">
        <v>222</v>
      </c>
      <c r="AW198" s="13" t="s">
        <v>36</v>
      </c>
      <c r="AX198" s="13" t="s">
        <v>80</v>
      </c>
      <c r="AY198" s="270" t="s">
        <v>215</v>
      </c>
    </row>
    <row r="199" s="1" customFormat="1" ht="25.5" customHeight="1">
      <c r="B199" s="47"/>
      <c r="C199" s="236" t="s">
        <v>384</v>
      </c>
      <c r="D199" s="236" t="s">
        <v>217</v>
      </c>
      <c r="E199" s="237" t="s">
        <v>385</v>
      </c>
      <c r="F199" s="238" t="s">
        <v>386</v>
      </c>
      <c r="G199" s="239" t="s">
        <v>304</v>
      </c>
      <c r="H199" s="240">
        <v>0.20000000000000001</v>
      </c>
      <c r="I199" s="241"/>
      <c r="J199" s="242">
        <f>ROUND(I199*H199,2)</f>
        <v>0</v>
      </c>
      <c r="K199" s="238" t="s">
        <v>221</v>
      </c>
      <c r="L199" s="73"/>
      <c r="M199" s="243" t="s">
        <v>22</v>
      </c>
      <c r="N199" s="244" t="s">
        <v>44</v>
      </c>
      <c r="O199" s="48"/>
      <c r="P199" s="245">
        <f>O199*H199</f>
        <v>0</v>
      </c>
      <c r="Q199" s="245">
        <v>0.26723000000000002</v>
      </c>
      <c r="R199" s="245">
        <f>Q199*H199</f>
        <v>0.053446000000000007</v>
      </c>
      <c r="S199" s="245">
        <v>0</v>
      </c>
      <c r="T199" s="246">
        <f>S199*H199</f>
        <v>0</v>
      </c>
      <c r="AR199" s="25" t="s">
        <v>222</v>
      </c>
      <c r="AT199" s="25" t="s">
        <v>217</v>
      </c>
      <c r="AU199" s="25" t="s">
        <v>82</v>
      </c>
      <c r="AY199" s="25" t="s">
        <v>215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25" t="s">
        <v>80</v>
      </c>
      <c r="BK199" s="247">
        <f>ROUND(I199*H199,2)</f>
        <v>0</v>
      </c>
      <c r="BL199" s="25" t="s">
        <v>222</v>
      </c>
      <c r="BM199" s="25" t="s">
        <v>387</v>
      </c>
    </row>
    <row r="200" s="12" customFormat="1">
      <c r="B200" s="248"/>
      <c r="C200" s="249"/>
      <c r="D200" s="250" t="s">
        <v>224</v>
      </c>
      <c r="E200" s="251" t="s">
        <v>22</v>
      </c>
      <c r="F200" s="252" t="s">
        <v>388</v>
      </c>
      <c r="G200" s="249"/>
      <c r="H200" s="253">
        <v>0.20000000000000001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224</v>
      </c>
      <c r="AU200" s="259" t="s">
        <v>82</v>
      </c>
      <c r="AV200" s="12" t="s">
        <v>82</v>
      </c>
      <c r="AW200" s="12" t="s">
        <v>36</v>
      </c>
      <c r="AX200" s="12" t="s">
        <v>80</v>
      </c>
      <c r="AY200" s="259" t="s">
        <v>215</v>
      </c>
    </row>
    <row r="201" s="11" customFormat="1" ht="29.88" customHeight="1">
      <c r="B201" s="220"/>
      <c r="C201" s="221"/>
      <c r="D201" s="222" t="s">
        <v>72</v>
      </c>
      <c r="E201" s="234" t="s">
        <v>222</v>
      </c>
      <c r="F201" s="234" t="s">
        <v>389</v>
      </c>
      <c r="G201" s="221"/>
      <c r="H201" s="221"/>
      <c r="I201" s="224"/>
      <c r="J201" s="235">
        <f>BK201</f>
        <v>0</v>
      </c>
      <c r="K201" s="221"/>
      <c r="L201" s="226"/>
      <c r="M201" s="227"/>
      <c r="N201" s="228"/>
      <c r="O201" s="228"/>
      <c r="P201" s="229">
        <f>SUM(P202:P226)</f>
        <v>0</v>
      </c>
      <c r="Q201" s="228"/>
      <c r="R201" s="229">
        <f>SUM(R202:R226)</f>
        <v>9.9973685899999989</v>
      </c>
      <c r="S201" s="228"/>
      <c r="T201" s="230">
        <f>SUM(T202:T226)</f>
        <v>0</v>
      </c>
      <c r="AR201" s="231" t="s">
        <v>80</v>
      </c>
      <c r="AT201" s="232" t="s">
        <v>72</v>
      </c>
      <c r="AU201" s="232" t="s">
        <v>80</v>
      </c>
      <c r="AY201" s="231" t="s">
        <v>215</v>
      </c>
      <c r="BK201" s="233">
        <f>SUM(BK202:BK226)</f>
        <v>0</v>
      </c>
    </row>
    <row r="202" s="1" customFormat="1" ht="38.25" customHeight="1">
      <c r="B202" s="47"/>
      <c r="C202" s="236" t="s">
        <v>390</v>
      </c>
      <c r="D202" s="236" t="s">
        <v>217</v>
      </c>
      <c r="E202" s="237" t="s">
        <v>391</v>
      </c>
      <c r="F202" s="238" t="s">
        <v>392</v>
      </c>
      <c r="G202" s="239" t="s">
        <v>220</v>
      </c>
      <c r="H202" s="240">
        <v>2.1309999999999998</v>
      </c>
      <c r="I202" s="241"/>
      <c r="J202" s="242">
        <f>ROUND(I202*H202,2)</f>
        <v>0</v>
      </c>
      <c r="K202" s="238" t="s">
        <v>221</v>
      </c>
      <c r="L202" s="73"/>
      <c r="M202" s="243" t="s">
        <v>22</v>
      </c>
      <c r="N202" s="244" t="s">
        <v>44</v>
      </c>
      <c r="O202" s="48"/>
      <c r="P202" s="245">
        <f>O202*H202</f>
        <v>0</v>
      </c>
      <c r="Q202" s="245">
        <v>2.45343</v>
      </c>
      <c r="R202" s="245">
        <f>Q202*H202</f>
        <v>5.2282593299999993</v>
      </c>
      <c r="S202" s="245">
        <v>0</v>
      </c>
      <c r="T202" s="246">
        <f>S202*H202</f>
        <v>0</v>
      </c>
      <c r="AR202" s="25" t="s">
        <v>222</v>
      </c>
      <c r="AT202" s="25" t="s">
        <v>217</v>
      </c>
      <c r="AU202" s="25" t="s">
        <v>82</v>
      </c>
      <c r="AY202" s="25" t="s">
        <v>215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5" t="s">
        <v>80</v>
      </c>
      <c r="BK202" s="247">
        <f>ROUND(I202*H202,2)</f>
        <v>0</v>
      </c>
      <c r="BL202" s="25" t="s">
        <v>222</v>
      </c>
      <c r="BM202" s="25" t="s">
        <v>393</v>
      </c>
    </row>
    <row r="203" s="12" customFormat="1">
      <c r="B203" s="248"/>
      <c r="C203" s="249"/>
      <c r="D203" s="250" t="s">
        <v>224</v>
      </c>
      <c r="E203" s="251" t="s">
        <v>22</v>
      </c>
      <c r="F203" s="252" t="s">
        <v>394</v>
      </c>
      <c r="G203" s="249"/>
      <c r="H203" s="253">
        <v>2.1309999999999998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224</v>
      </c>
      <c r="AU203" s="259" t="s">
        <v>82</v>
      </c>
      <c r="AV203" s="12" t="s">
        <v>82</v>
      </c>
      <c r="AW203" s="12" t="s">
        <v>36</v>
      </c>
      <c r="AX203" s="12" t="s">
        <v>80</v>
      </c>
      <c r="AY203" s="259" t="s">
        <v>215</v>
      </c>
    </row>
    <row r="204" s="1" customFormat="1" ht="38.25" customHeight="1">
      <c r="B204" s="47"/>
      <c r="C204" s="236" t="s">
        <v>395</v>
      </c>
      <c r="D204" s="236" t="s">
        <v>217</v>
      </c>
      <c r="E204" s="237" t="s">
        <v>396</v>
      </c>
      <c r="F204" s="238" t="s">
        <v>397</v>
      </c>
      <c r="G204" s="239" t="s">
        <v>304</v>
      </c>
      <c r="H204" s="240">
        <v>12.182</v>
      </c>
      <c r="I204" s="241"/>
      <c r="J204" s="242">
        <f>ROUND(I204*H204,2)</f>
        <v>0</v>
      </c>
      <c r="K204" s="238" t="s">
        <v>221</v>
      </c>
      <c r="L204" s="73"/>
      <c r="M204" s="243" t="s">
        <v>22</v>
      </c>
      <c r="N204" s="244" t="s">
        <v>44</v>
      </c>
      <c r="O204" s="48"/>
      <c r="P204" s="245">
        <f>O204*H204</f>
        <v>0</v>
      </c>
      <c r="Q204" s="245">
        <v>0.00215</v>
      </c>
      <c r="R204" s="245">
        <f>Q204*H204</f>
        <v>0.026191300000000001</v>
      </c>
      <c r="S204" s="245">
        <v>0</v>
      </c>
      <c r="T204" s="246">
        <f>S204*H204</f>
        <v>0</v>
      </c>
      <c r="AR204" s="25" t="s">
        <v>222</v>
      </c>
      <c r="AT204" s="25" t="s">
        <v>217</v>
      </c>
      <c r="AU204" s="25" t="s">
        <v>82</v>
      </c>
      <c r="AY204" s="25" t="s">
        <v>215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5" t="s">
        <v>80</v>
      </c>
      <c r="BK204" s="247">
        <f>ROUND(I204*H204,2)</f>
        <v>0</v>
      </c>
      <c r="BL204" s="25" t="s">
        <v>222</v>
      </c>
      <c r="BM204" s="25" t="s">
        <v>398</v>
      </c>
    </row>
    <row r="205" s="12" customFormat="1">
      <c r="B205" s="248"/>
      <c r="C205" s="249"/>
      <c r="D205" s="250" t="s">
        <v>224</v>
      </c>
      <c r="E205" s="251" t="s">
        <v>22</v>
      </c>
      <c r="F205" s="252" t="s">
        <v>399</v>
      </c>
      <c r="G205" s="249"/>
      <c r="H205" s="253">
        <v>12.182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224</v>
      </c>
      <c r="AU205" s="259" t="s">
        <v>82</v>
      </c>
      <c r="AV205" s="12" t="s">
        <v>82</v>
      </c>
      <c r="AW205" s="12" t="s">
        <v>36</v>
      </c>
      <c r="AX205" s="12" t="s">
        <v>80</v>
      </c>
      <c r="AY205" s="259" t="s">
        <v>215</v>
      </c>
    </row>
    <row r="206" s="1" customFormat="1" ht="38.25" customHeight="1">
      <c r="B206" s="47"/>
      <c r="C206" s="236" t="s">
        <v>400</v>
      </c>
      <c r="D206" s="236" t="s">
        <v>217</v>
      </c>
      <c r="E206" s="237" t="s">
        <v>401</v>
      </c>
      <c r="F206" s="238" t="s">
        <v>402</v>
      </c>
      <c r="G206" s="239" t="s">
        <v>304</v>
      </c>
      <c r="H206" s="240">
        <v>12.182</v>
      </c>
      <c r="I206" s="241"/>
      <c r="J206" s="242">
        <f>ROUND(I206*H206,2)</f>
        <v>0</v>
      </c>
      <c r="K206" s="238" t="s">
        <v>221</v>
      </c>
      <c r="L206" s="73"/>
      <c r="M206" s="243" t="s">
        <v>22</v>
      </c>
      <c r="N206" s="244" t="s">
        <v>44</v>
      </c>
      <c r="O206" s="48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5" t="s">
        <v>222</v>
      </c>
      <c r="AT206" s="25" t="s">
        <v>217</v>
      </c>
      <c r="AU206" s="25" t="s">
        <v>82</v>
      </c>
      <c r="AY206" s="25" t="s">
        <v>215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5" t="s">
        <v>80</v>
      </c>
      <c r="BK206" s="247">
        <f>ROUND(I206*H206,2)</f>
        <v>0</v>
      </c>
      <c r="BL206" s="25" t="s">
        <v>222</v>
      </c>
      <c r="BM206" s="25" t="s">
        <v>403</v>
      </c>
    </row>
    <row r="207" s="12" customFormat="1">
      <c r="B207" s="248"/>
      <c r="C207" s="249"/>
      <c r="D207" s="250" t="s">
        <v>224</v>
      </c>
      <c r="E207" s="251" t="s">
        <v>22</v>
      </c>
      <c r="F207" s="252" t="s">
        <v>404</v>
      </c>
      <c r="G207" s="249"/>
      <c r="H207" s="253">
        <v>12.182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224</v>
      </c>
      <c r="AU207" s="259" t="s">
        <v>82</v>
      </c>
      <c r="AV207" s="12" t="s">
        <v>82</v>
      </c>
      <c r="AW207" s="12" t="s">
        <v>36</v>
      </c>
      <c r="AX207" s="12" t="s">
        <v>80</v>
      </c>
      <c r="AY207" s="259" t="s">
        <v>215</v>
      </c>
    </row>
    <row r="208" s="1" customFormat="1" ht="38.25" customHeight="1">
      <c r="B208" s="47"/>
      <c r="C208" s="236" t="s">
        <v>405</v>
      </c>
      <c r="D208" s="236" t="s">
        <v>217</v>
      </c>
      <c r="E208" s="237" t="s">
        <v>406</v>
      </c>
      <c r="F208" s="238" t="s">
        <v>407</v>
      </c>
      <c r="G208" s="239" t="s">
        <v>304</v>
      </c>
      <c r="H208" s="240">
        <v>9.2300000000000004</v>
      </c>
      <c r="I208" s="241"/>
      <c r="J208" s="242">
        <f>ROUND(I208*H208,2)</f>
        <v>0</v>
      </c>
      <c r="K208" s="238" t="s">
        <v>221</v>
      </c>
      <c r="L208" s="73"/>
      <c r="M208" s="243" t="s">
        <v>22</v>
      </c>
      <c r="N208" s="244" t="s">
        <v>44</v>
      </c>
      <c r="O208" s="48"/>
      <c r="P208" s="245">
        <f>O208*H208</f>
        <v>0</v>
      </c>
      <c r="Q208" s="245">
        <v>0.01017</v>
      </c>
      <c r="R208" s="245">
        <f>Q208*H208</f>
        <v>0.093869100000000011</v>
      </c>
      <c r="S208" s="245">
        <v>0</v>
      </c>
      <c r="T208" s="246">
        <f>S208*H208</f>
        <v>0</v>
      </c>
      <c r="AR208" s="25" t="s">
        <v>222</v>
      </c>
      <c r="AT208" s="25" t="s">
        <v>217</v>
      </c>
      <c r="AU208" s="25" t="s">
        <v>82</v>
      </c>
      <c r="AY208" s="25" t="s">
        <v>215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5" t="s">
        <v>80</v>
      </c>
      <c r="BK208" s="247">
        <f>ROUND(I208*H208,2)</f>
        <v>0</v>
      </c>
      <c r="BL208" s="25" t="s">
        <v>222</v>
      </c>
      <c r="BM208" s="25" t="s">
        <v>408</v>
      </c>
    </row>
    <row r="209" s="12" customFormat="1">
      <c r="B209" s="248"/>
      <c r="C209" s="249"/>
      <c r="D209" s="250" t="s">
        <v>224</v>
      </c>
      <c r="E209" s="251" t="s">
        <v>22</v>
      </c>
      <c r="F209" s="252" t="s">
        <v>409</v>
      </c>
      <c r="G209" s="249"/>
      <c r="H209" s="253">
        <v>9.2300000000000004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224</v>
      </c>
      <c r="AU209" s="259" t="s">
        <v>82</v>
      </c>
      <c r="AV209" s="12" t="s">
        <v>82</v>
      </c>
      <c r="AW209" s="12" t="s">
        <v>36</v>
      </c>
      <c r="AX209" s="12" t="s">
        <v>80</v>
      </c>
      <c r="AY209" s="259" t="s">
        <v>215</v>
      </c>
    </row>
    <row r="210" s="1" customFormat="1" ht="38.25" customHeight="1">
      <c r="B210" s="47"/>
      <c r="C210" s="236" t="s">
        <v>410</v>
      </c>
      <c r="D210" s="236" t="s">
        <v>217</v>
      </c>
      <c r="E210" s="237" t="s">
        <v>411</v>
      </c>
      <c r="F210" s="238" t="s">
        <v>412</v>
      </c>
      <c r="G210" s="239" t="s">
        <v>304</v>
      </c>
      <c r="H210" s="240">
        <v>9.2300000000000004</v>
      </c>
      <c r="I210" s="241"/>
      <c r="J210" s="242">
        <f>ROUND(I210*H210,2)</f>
        <v>0</v>
      </c>
      <c r="K210" s="238" t="s">
        <v>221</v>
      </c>
      <c r="L210" s="73"/>
      <c r="M210" s="243" t="s">
        <v>22</v>
      </c>
      <c r="N210" s="244" t="s">
        <v>44</v>
      </c>
      <c r="O210" s="48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5" t="s">
        <v>222</v>
      </c>
      <c r="AT210" s="25" t="s">
        <v>217</v>
      </c>
      <c r="AU210" s="25" t="s">
        <v>82</v>
      </c>
      <c r="AY210" s="25" t="s">
        <v>215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5" t="s">
        <v>80</v>
      </c>
      <c r="BK210" s="247">
        <f>ROUND(I210*H210,2)</f>
        <v>0</v>
      </c>
      <c r="BL210" s="25" t="s">
        <v>222</v>
      </c>
      <c r="BM210" s="25" t="s">
        <v>413</v>
      </c>
    </row>
    <row r="211" s="1" customFormat="1" ht="63.75" customHeight="1">
      <c r="B211" s="47"/>
      <c r="C211" s="236" t="s">
        <v>414</v>
      </c>
      <c r="D211" s="236" t="s">
        <v>217</v>
      </c>
      <c r="E211" s="237" t="s">
        <v>415</v>
      </c>
      <c r="F211" s="238" t="s">
        <v>416</v>
      </c>
      <c r="G211" s="239" t="s">
        <v>274</v>
      </c>
      <c r="H211" s="240">
        <v>0.20000000000000001</v>
      </c>
      <c r="I211" s="241"/>
      <c r="J211" s="242">
        <f>ROUND(I211*H211,2)</f>
        <v>0</v>
      </c>
      <c r="K211" s="238" t="s">
        <v>221</v>
      </c>
      <c r="L211" s="73"/>
      <c r="M211" s="243" t="s">
        <v>22</v>
      </c>
      <c r="N211" s="244" t="s">
        <v>44</v>
      </c>
      <c r="O211" s="48"/>
      <c r="P211" s="245">
        <f>O211*H211</f>
        <v>0</v>
      </c>
      <c r="Q211" s="245">
        <v>1.0551600000000001</v>
      </c>
      <c r="R211" s="245">
        <f>Q211*H211</f>
        <v>0.21103200000000003</v>
      </c>
      <c r="S211" s="245">
        <v>0</v>
      </c>
      <c r="T211" s="246">
        <f>S211*H211</f>
        <v>0</v>
      </c>
      <c r="AR211" s="25" t="s">
        <v>222</v>
      </c>
      <c r="AT211" s="25" t="s">
        <v>217</v>
      </c>
      <c r="AU211" s="25" t="s">
        <v>82</v>
      </c>
      <c r="AY211" s="25" t="s">
        <v>215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25" t="s">
        <v>80</v>
      </c>
      <c r="BK211" s="247">
        <f>ROUND(I211*H211,2)</f>
        <v>0</v>
      </c>
      <c r="BL211" s="25" t="s">
        <v>222</v>
      </c>
      <c r="BM211" s="25" t="s">
        <v>417</v>
      </c>
    </row>
    <row r="212" s="1" customFormat="1" ht="63.75" customHeight="1">
      <c r="B212" s="47"/>
      <c r="C212" s="236" t="s">
        <v>418</v>
      </c>
      <c r="D212" s="236" t="s">
        <v>217</v>
      </c>
      <c r="E212" s="237" t="s">
        <v>419</v>
      </c>
      <c r="F212" s="238" t="s">
        <v>420</v>
      </c>
      <c r="G212" s="239" t="s">
        <v>274</v>
      </c>
      <c r="H212" s="240">
        <v>0.048000000000000001</v>
      </c>
      <c r="I212" s="241"/>
      <c r="J212" s="242">
        <f>ROUND(I212*H212,2)</f>
        <v>0</v>
      </c>
      <c r="K212" s="238" t="s">
        <v>221</v>
      </c>
      <c r="L212" s="73"/>
      <c r="M212" s="243" t="s">
        <v>22</v>
      </c>
      <c r="N212" s="244" t="s">
        <v>44</v>
      </c>
      <c r="O212" s="48"/>
      <c r="P212" s="245">
        <f>O212*H212</f>
        <v>0</v>
      </c>
      <c r="Q212" s="245">
        <v>1.0530600000000001</v>
      </c>
      <c r="R212" s="245">
        <f>Q212*H212</f>
        <v>0.050546880000000009</v>
      </c>
      <c r="S212" s="245">
        <v>0</v>
      </c>
      <c r="T212" s="246">
        <f>S212*H212</f>
        <v>0</v>
      </c>
      <c r="AR212" s="25" t="s">
        <v>222</v>
      </c>
      <c r="AT212" s="25" t="s">
        <v>217</v>
      </c>
      <c r="AU212" s="25" t="s">
        <v>82</v>
      </c>
      <c r="AY212" s="25" t="s">
        <v>215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5" t="s">
        <v>80</v>
      </c>
      <c r="BK212" s="247">
        <f>ROUND(I212*H212,2)</f>
        <v>0</v>
      </c>
      <c r="BL212" s="25" t="s">
        <v>222</v>
      </c>
      <c r="BM212" s="25" t="s">
        <v>421</v>
      </c>
    </row>
    <row r="213" s="12" customFormat="1">
      <c r="B213" s="248"/>
      <c r="C213" s="249"/>
      <c r="D213" s="250" t="s">
        <v>224</v>
      </c>
      <c r="E213" s="251" t="s">
        <v>22</v>
      </c>
      <c r="F213" s="252" t="s">
        <v>422</v>
      </c>
      <c r="G213" s="249"/>
      <c r="H213" s="253">
        <v>0.048000000000000001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224</v>
      </c>
      <c r="AU213" s="259" t="s">
        <v>82</v>
      </c>
      <c r="AV213" s="12" t="s">
        <v>82</v>
      </c>
      <c r="AW213" s="12" t="s">
        <v>36</v>
      </c>
      <c r="AX213" s="12" t="s">
        <v>80</v>
      </c>
      <c r="AY213" s="259" t="s">
        <v>215</v>
      </c>
    </row>
    <row r="214" s="1" customFormat="1" ht="25.5" customHeight="1">
      <c r="B214" s="47"/>
      <c r="C214" s="236" t="s">
        <v>423</v>
      </c>
      <c r="D214" s="236" t="s">
        <v>217</v>
      </c>
      <c r="E214" s="237" t="s">
        <v>424</v>
      </c>
      <c r="F214" s="238" t="s">
        <v>425</v>
      </c>
      <c r="G214" s="239" t="s">
        <v>426</v>
      </c>
      <c r="H214" s="240">
        <v>6</v>
      </c>
      <c r="I214" s="241"/>
      <c r="J214" s="242">
        <f>ROUND(I214*H214,2)</f>
        <v>0</v>
      </c>
      <c r="K214" s="238" t="s">
        <v>221</v>
      </c>
      <c r="L214" s="73"/>
      <c r="M214" s="243" t="s">
        <v>22</v>
      </c>
      <c r="N214" s="244" t="s">
        <v>44</v>
      </c>
      <c r="O214" s="48"/>
      <c r="P214" s="245">
        <f>O214*H214</f>
        <v>0</v>
      </c>
      <c r="Q214" s="245">
        <v>0.022780000000000002</v>
      </c>
      <c r="R214" s="245">
        <f>Q214*H214</f>
        <v>0.13668000000000002</v>
      </c>
      <c r="S214" s="245">
        <v>0</v>
      </c>
      <c r="T214" s="246">
        <f>S214*H214</f>
        <v>0</v>
      </c>
      <c r="AR214" s="25" t="s">
        <v>222</v>
      </c>
      <c r="AT214" s="25" t="s">
        <v>217</v>
      </c>
      <c r="AU214" s="25" t="s">
        <v>82</v>
      </c>
      <c r="AY214" s="25" t="s">
        <v>215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25" t="s">
        <v>80</v>
      </c>
      <c r="BK214" s="247">
        <f>ROUND(I214*H214,2)</f>
        <v>0</v>
      </c>
      <c r="BL214" s="25" t="s">
        <v>222</v>
      </c>
      <c r="BM214" s="25" t="s">
        <v>427</v>
      </c>
    </row>
    <row r="215" s="1" customFormat="1" ht="25.5" customHeight="1">
      <c r="B215" s="47"/>
      <c r="C215" s="236" t="s">
        <v>428</v>
      </c>
      <c r="D215" s="236" t="s">
        <v>217</v>
      </c>
      <c r="E215" s="237" t="s">
        <v>429</v>
      </c>
      <c r="F215" s="238" t="s">
        <v>430</v>
      </c>
      <c r="G215" s="239" t="s">
        <v>220</v>
      </c>
      <c r="H215" s="240">
        <v>0.878</v>
      </c>
      <c r="I215" s="241"/>
      <c r="J215" s="242">
        <f>ROUND(I215*H215,2)</f>
        <v>0</v>
      </c>
      <c r="K215" s="238" t="s">
        <v>221</v>
      </c>
      <c r="L215" s="73"/>
      <c r="M215" s="243" t="s">
        <v>22</v>
      </c>
      <c r="N215" s="244" t="s">
        <v>44</v>
      </c>
      <c r="O215" s="48"/>
      <c r="P215" s="245">
        <f>O215*H215</f>
        <v>0</v>
      </c>
      <c r="Q215" s="245">
        <v>2.4533700000000001</v>
      </c>
      <c r="R215" s="245">
        <f>Q215*H215</f>
        <v>2.1540588600000001</v>
      </c>
      <c r="S215" s="245">
        <v>0</v>
      </c>
      <c r="T215" s="246">
        <f>S215*H215</f>
        <v>0</v>
      </c>
      <c r="AR215" s="25" t="s">
        <v>222</v>
      </c>
      <c r="AT215" s="25" t="s">
        <v>217</v>
      </c>
      <c r="AU215" s="25" t="s">
        <v>82</v>
      </c>
      <c r="AY215" s="25" t="s">
        <v>215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5" t="s">
        <v>80</v>
      </c>
      <c r="BK215" s="247">
        <f>ROUND(I215*H215,2)</f>
        <v>0</v>
      </c>
      <c r="BL215" s="25" t="s">
        <v>222</v>
      </c>
      <c r="BM215" s="25" t="s">
        <v>431</v>
      </c>
    </row>
    <row r="216" s="12" customFormat="1">
      <c r="B216" s="248"/>
      <c r="C216" s="249"/>
      <c r="D216" s="250" t="s">
        <v>224</v>
      </c>
      <c r="E216" s="251" t="s">
        <v>22</v>
      </c>
      <c r="F216" s="252" t="s">
        <v>432</v>
      </c>
      <c r="G216" s="249"/>
      <c r="H216" s="253">
        <v>0.878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224</v>
      </c>
      <c r="AU216" s="259" t="s">
        <v>82</v>
      </c>
      <c r="AV216" s="12" t="s">
        <v>82</v>
      </c>
      <c r="AW216" s="12" t="s">
        <v>36</v>
      </c>
      <c r="AX216" s="12" t="s">
        <v>80</v>
      </c>
      <c r="AY216" s="259" t="s">
        <v>215</v>
      </c>
    </row>
    <row r="217" s="1" customFormat="1" ht="25.5" customHeight="1">
      <c r="B217" s="47"/>
      <c r="C217" s="236" t="s">
        <v>433</v>
      </c>
      <c r="D217" s="236" t="s">
        <v>217</v>
      </c>
      <c r="E217" s="237" t="s">
        <v>434</v>
      </c>
      <c r="F217" s="238" t="s">
        <v>435</v>
      </c>
      <c r="G217" s="239" t="s">
        <v>274</v>
      </c>
      <c r="H217" s="240">
        <v>0.089999999999999997</v>
      </c>
      <c r="I217" s="241"/>
      <c r="J217" s="242">
        <f>ROUND(I217*H217,2)</f>
        <v>0</v>
      </c>
      <c r="K217" s="238" t="s">
        <v>221</v>
      </c>
      <c r="L217" s="73"/>
      <c r="M217" s="243" t="s">
        <v>22</v>
      </c>
      <c r="N217" s="244" t="s">
        <v>44</v>
      </c>
      <c r="O217" s="48"/>
      <c r="P217" s="245">
        <f>O217*H217</f>
        <v>0</v>
      </c>
      <c r="Q217" s="245">
        <v>1.04887</v>
      </c>
      <c r="R217" s="245">
        <f>Q217*H217</f>
        <v>0.094398299999999991</v>
      </c>
      <c r="S217" s="245">
        <v>0</v>
      </c>
      <c r="T217" s="246">
        <f>S217*H217</f>
        <v>0</v>
      </c>
      <c r="AR217" s="25" t="s">
        <v>222</v>
      </c>
      <c r="AT217" s="25" t="s">
        <v>217</v>
      </c>
      <c r="AU217" s="25" t="s">
        <v>82</v>
      </c>
      <c r="AY217" s="25" t="s">
        <v>215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5" t="s">
        <v>80</v>
      </c>
      <c r="BK217" s="247">
        <f>ROUND(I217*H217,2)</f>
        <v>0</v>
      </c>
      <c r="BL217" s="25" t="s">
        <v>222</v>
      </c>
      <c r="BM217" s="25" t="s">
        <v>436</v>
      </c>
    </row>
    <row r="218" s="12" customFormat="1">
      <c r="B218" s="248"/>
      <c r="C218" s="249"/>
      <c r="D218" s="250" t="s">
        <v>224</v>
      </c>
      <c r="E218" s="251" t="s">
        <v>22</v>
      </c>
      <c r="F218" s="252" t="s">
        <v>437</v>
      </c>
      <c r="G218" s="249"/>
      <c r="H218" s="253">
        <v>0.089999999999999997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224</v>
      </c>
      <c r="AU218" s="259" t="s">
        <v>82</v>
      </c>
      <c r="AV218" s="12" t="s">
        <v>82</v>
      </c>
      <c r="AW218" s="12" t="s">
        <v>36</v>
      </c>
      <c r="AX218" s="12" t="s">
        <v>80</v>
      </c>
      <c r="AY218" s="259" t="s">
        <v>215</v>
      </c>
    </row>
    <row r="219" s="1" customFormat="1" ht="25.5" customHeight="1">
      <c r="B219" s="47"/>
      <c r="C219" s="236" t="s">
        <v>438</v>
      </c>
      <c r="D219" s="236" t="s">
        <v>217</v>
      </c>
      <c r="E219" s="237" t="s">
        <v>439</v>
      </c>
      <c r="F219" s="238" t="s">
        <v>440</v>
      </c>
      <c r="G219" s="239" t="s">
        <v>304</v>
      </c>
      <c r="H219" s="240">
        <v>5.9400000000000004</v>
      </c>
      <c r="I219" s="241"/>
      <c r="J219" s="242">
        <f>ROUND(I219*H219,2)</f>
        <v>0</v>
      </c>
      <c r="K219" s="238" t="s">
        <v>221</v>
      </c>
      <c r="L219" s="73"/>
      <c r="M219" s="243" t="s">
        <v>22</v>
      </c>
      <c r="N219" s="244" t="s">
        <v>44</v>
      </c>
      <c r="O219" s="48"/>
      <c r="P219" s="245">
        <f>O219*H219</f>
        <v>0</v>
      </c>
      <c r="Q219" s="245">
        <v>0.01282</v>
      </c>
      <c r="R219" s="245">
        <f>Q219*H219</f>
        <v>0.076150800000000005</v>
      </c>
      <c r="S219" s="245">
        <v>0</v>
      </c>
      <c r="T219" s="246">
        <f>S219*H219</f>
        <v>0</v>
      </c>
      <c r="AR219" s="25" t="s">
        <v>222</v>
      </c>
      <c r="AT219" s="25" t="s">
        <v>217</v>
      </c>
      <c r="AU219" s="25" t="s">
        <v>82</v>
      </c>
      <c r="AY219" s="25" t="s">
        <v>215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5" t="s">
        <v>80</v>
      </c>
      <c r="BK219" s="247">
        <f>ROUND(I219*H219,2)</f>
        <v>0</v>
      </c>
      <c r="BL219" s="25" t="s">
        <v>222</v>
      </c>
      <c r="BM219" s="25" t="s">
        <v>441</v>
      </c>
    </row>
    <row r="220" s="12" customFormat="1">
      <c r="B220" s="248"/>
      <c r="C220" s="249"/>
      <c r="D220" s="250" t="s">
        <v>224</v>
      </c>
      <c r="E220" s="251" t="s">
        <v>22</v>
      </c>
      <c r="F220" s="252" t="s">
        <v>442</v>
      </c>
      <c r="G220" s="249"/>
      <c r="H220" s="253">
        <v>5.9400000000000004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224</v>
      </c>
      <c r="AU220" s="259" t="s">
        <v>82</v>
      </c>
      <c r="AV220" s="12" t="s">
        <v>82</v>
      </c>
      <c r="AW220" s="12" t="s">
        <v>36</v>
      </c>
      <c r="AX220" s="12" t="s">
        <v>80</v>
      </c>
      <c r="AY220" s="259" t="s">
        <v>215</v>
      </c>
    </row>
    <row r="221" s="1" customFormat="1" ht="25.5" customHeight="1">
      <c r="B221" s="47"/>
      <c r="C221" s="236" t="s">
        <v>443</v>
      </c>
      <c r="D221" s="236" t="s">
        <v>217</v>
      </c>
      <c r="E221" s="237" t="s">
        <v>444</v>
      </c>
      <c r="F221" s="238" t="s">
        <v>445</v>
      </c>
      <c r="G221" s="239" t="s">
        <v>304</v>
      </c>
      <c r="H221" s="240">
        <v>5.9400000000000004</v>
      </c>
      <c r="I221" s="241"/>
      <c r="J221" s="242">
        <f>ROUND(I221*H221,2)</f>
        <v>0</v>
      </c>
      <c r="K221" s="238" t="s">
        <v>221</v>
      </c>
      <c r="L221" s="73"/>
      <c r="M221" s="243" t="s">
        <v>22</v>
      </c>
      <c r="N221" s="244" t="s">
        <v>44</v>
      </c>
      <c r="O221" s="48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5" t="s">
        <v>222</v>
      </c>
      <c r="AT221" s="25" t="s">
        <v>217</v>
      </c>
      <c r="AU221" s="25" t="s">
        <v>82</v>
      </c>
      <c r="AY221" s="25" t="s">
        <v>215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5" t="s">
        <v>80</v>
      </c>
      <c r="BK221" s="247">
        <f>ROUND(I221*H221,2)</f>
        <v>0</v>
      </c>
      <c r="BL221" s="25" t="s">
        <v>222</v>
      </c>
      <c r="BM221" s="25" t="s">
        <v>446</v>
      </c>
    </row>
    <row r="222" s="1" customFormat="1" ht="25.5" customHeight="1">
      <c r="B222" s="47"/>
      <c r="C222" s="236" t="s">
        <v>447</v>
      </c>
      <c r="D222" s="236" t="s">
        <v>217</v>
      </c>
      <c r="E222" s="237" t="s">
        <v>448</v>
      </c>
      <c r="F222" s="238" t="s">
        <v>449</v>
      </c>
      <c r="G222" s="239" t="s">
        <v>298</v>
      </c>
      <c r="H222" s="240">
        <v>18.41</v>
      </c>
      <c r="I222" s="241"/>
      <c r="J222" s="242">
        <f>ROUND(I222*H222,2)</f>
        <v>0</v>
      </c>
      <c r="K222" s="238" t="s">
        <v>221</v>
      </c>
      <c r="L222" s="73"/>
      <c r="M222" s="243" t="s">
        <v>22</v>
      </c>
      <c r="N222" s="244" t="s">
        <v>44</v>
      </c>
      <c r="O222" s="48"/>
      <c r="P222" s="245">
        <f>O222*H222</f>
        <v>0</v>
      </c>
      <c r="Q222" s="245">
        <v>0.1016</v>
      </c>
      <c r="R222" s="245">
        <f>Q222*H222</f>
        <v>1.8704559999999999</v>
      </c>
      <c r="S222" s="245">
        <v>0</v>
      </c>
      <c r="T222" s="246">
        <f>S222*H222</f>
        <v>0</v>
      </c>
      <c r="AR222" s="25" t="s">
        <v>222</v>
      </c>
      <c r="AT222" s="25" t="s">
        <v>217</v>
      </c>
      <c r="AU222" s="25" t="s">
        <v>82</v>
      </c>
      <c r="AY222" s="25" t="s">
        <v>215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25" t="s">
        <v>80</v>
      </c>
      <c r="BK222" s="247">
        <f>ROUND(I222*H222,2)</f>
        <v>0</v>
      </c>
      <c r="BL222" s="25" t="s">
        <v>222</v>
      </c>
      <c r="BM222" s="25" t="s">
        <v>450</v>
      </c>
    </row>
    <row r="223" s="12" customFormat="1">
      <c r="B223" s="248"/>
      <c r="C223" s="249"/>
      <c r="D223" s="250" t="s">
        <v>224</v>
      </c>
      <c r="E223" s="251" t="s">
        <v>22</v>
      </c>
      <c r="F223" s="252" t="s">
        <v>451</v>
      </c>
      <c r="G223" s="249"/>
      <c r="H223" s="253">
        <v>18.41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224</v>
      </c>
      <c r="AU223" s="259" t="s">
        <v>82</v>
      </c>
      <c r="AV223" s="12" t="s">
        <v>82</v>
      </c>
      <c r="AW223" s="12" t="s">
        <v>36</v>
      </c>
      <c r="AX223" s="12" t="s">
        <v>80</v>
      </c>
      <c r="AY223" s="259" t="s">
        <v>215</v>
      </c>
    </row>
    <row r="224" s="1" customFormat="1" ht="25.5" customHeight="1">
      <c r="B224" s="47"/>
      <c r="C224" s="236" t="s">
        <v>452</v>
      </c>
      <c r="D224" s="236" t="s">
        <v>217</v>
      </c>
      <c r="E224" s="237" t="s">
        <v>453</v>
      </c>
      <c r="F224" s="238" t="s">
        <v>454</v>
      </c>
      <c r="G224" s="239" t="s">
        <v>304</v>
      </c>
      <c r="H224" s="240">
        <v>8.4689999999999994</v>
      </c>
      <c r="I224" s="241"/>
      <c r="J224" s="242">
        <f>ROUND(I224*H224,2)</f>
        <v>0</v>
      </c>
      <c r="K224" s="238" t="s">
        <v>221</v>
      </c>
      <c r="L224" s="73"/>
      <c r="M224" s="243" t="s">
        <v>22</v>
      </c>
      <c r="N224" s="244" t="s">
        <v>44</v>
      </c>
      <c r="O224" s="48"/>
      <c r="P224" s="245">
        <f>O224*H224</f>
        <v>0</v>
      </c>
      <c r="Q224" s="245">
        <v>0.0065799999999999999</v>
      </c>
      <c r="R224" s="245">
        <f>Q224*H224</f>
        <v>0.055726019999999994</v>
      </c>
      <c r="S224" s="245">
        <v>0</v>
      </c>
      <c r="T224" s="246">
        <f>S224*H224</f>
        <v>0</v>
      </c>
      <c r="AR224" s="25" t="s">
        <v>222</v>
      </c>
      <c r="AT224" s="25" t="s">
        <v>217</v>
      </c>
      <c r="AU224" s="25" t="s">
        <v>82</v>
      </c>
      <c r="AY224" s="25" t="s">
        <v>215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25" t="s">
        <v>80</v>
      </c>
      <c r="BK224" s="247">
        <f>ROUND(I224*H224,2)</f>
        <v>0</v>
      </c>
      <c r="BL224" s="25" t="s">
        <v>222</v>
      </c>
      <c r="BM224" s="25" t="s">
        <v>455</v>
      </c>
    </row>
    <row r="225" s="12" customFormat="1">
      <c r="B225" s="248"/>
      <c r="C225" s="249"/>
      <c r="D225" s="250" t="s">
        <v>224</v>
      </c>
      <c r="E225" s="251" t="s">
        <v>22</v>
      </c>
      <c r="F225" s="252" t="s">
        <v>456</v>
      </c>
      <c r="G225" s="249"/>
      <c r="H225" s="253">
        <v>8.4689999999999994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224</v>
      </c>
      <c r="AU225" s="259" t="s">
        <v>82</v>
      </c>
      <c r="AV225" s="12" t="s">
        <v>82</v>
      </c>
      <c r="AW225" s="12" t="s">
        <v>36</v>
      </c>
      <c r="AX225" s="12" t="s">
        <v>80</v>
      </c>
      <c r="AY225" s="259" t="s">
        <v>215</v>
      </c>
    </row>
    <row r="226" s="1" customFormat="1" ht="25.5" customHeight="1">
      <c r="B226" s="47"/>
      <c r="C226" s="236" t="s">
        <v>457</v>
      </c>
      <c r="D226" s="236" t="s">
        <v>217</v>
      </c>
      <c r="E226" s="237" t="s">
        <v>458</v>
      </c>
      <c r="F226" s="238" t="s">
        <v>459</v>
      </c>
      <c r="G226" s="239" t="s">
        <v>304</v>
      </c>
      <c r="H226" s="240">
        <v>8.4689999999999994</v>
      </c>
      <c r="I226" s="241"/>
      <c r="J226" s="242">
        <f>ROUND(I226*H226,2)</f>
        <v>0</v>
      </c>
      <c r="K226" s="238" t="s">
        <v>221</v>
      </c>
      <c r="L226" s="73"/>
      <c r="M226" s="243" t="s">
        <v>22</v>
      </c>
      <c r="N226" s="244" t="s">
        <v>44</v>
      </c>
      <c r="O226" s="48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5" t="s">
        <v>222</v>
      </c>
      <c r="AT226" s="25" t="s">
        <v>217</v>
      </c>
      <c r="AU226" s="25" t="s">
        <v>82</v>
      </c>
      <c r="AY226" s="25" t="s">
        <v>215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5" t="s">
        <v>80</v>
      </c>
      <c r="BK226" s="247">
        <f>ROUND(I226*H226,2)</f>
        <v>0</v>
      </c>
      <c r="BL226" s="25" t="s">
        <v>222</v>
      </c>
      <c r="BM226" s="25" t="s">
        <v>460</v>
      </c>
    </row>
    <row r="227" s="11" customFormat="1" ht="29.88" customHeight="1">
      <c r="B227" s="220"/>
      <c r="C227" s="221"/>
      <c r="D227" s="222" t="s">
        <v>72</v>
      </c>
      <c r="E227" s="234" t="s">
        <v>252</v>
      </c>
      <c r="F227" s="234" t="s">
        <v>461</v>
      </c>
      <c r="G227" s="221"/>
      <c r="H227" s="221"/>
      <c r="I227" s="224"/>
      <c r="J227" s="235">
        <f>BK227</f>
        <v>0</v>
      </c>
      <c r="K227" s="221"/>
      <c r="L227" s="226"/>
      <c r="M227" s="227"/>
      <c r="N227" s="228"/>
      <c r="O227" s="228"/>
      <c r="P227" s="229">
        <f>SUM(P228:P314)</f>
        <v>0</v>
      </c>
      <c r="Q227" s="228"/>
      <c r="R227" s="229">
        <f>SUM(R228:R314)</f>
        <v>60.322453530000011</v>
      </c>
      <c r="S227" s="228"/>
      <c r="T227" s="230">
        <f>SUM(T228:T314)</f>
        <v>0</v>
      </c>
      <c r="AR227" s="231" t="s">
        <v>80</v>
      </c>
      <c r="AT227" s="232" t="s">
        <v>72</v>
      </c>
      <c r="AU227" s="232" t="s">
        <v>80</v>
      </c>
      <c r="AY227" s="231" t="s">
        <v>215</v>
      </c>
      <c r="BK227" s="233">
        <f>SUM(BK228:BK314)</f>
        <v>0</v>
      </c>
    </row>
    <row r="228" s="1" customFormat="1" ht="38.25" customHeight="1">
      <c r="B228" s="47"/>
      <c r="C228" s="236" t="s">
        <v>462</v>
      </c>
      <c r="D228" s="236" t="s">
        <v>217</v>
      </c>
      <c r="E228" s="237" t="s">
        <v>463</v>
      </c>
      <c r="F228" s="238" t="s">
        <v>464</v>
      </c>
      <c r="G228" s="239" t="s">
        <v>304</v>
      </c>
      <c r="H228" s="240">
        <v>77.400000000000006</v>
      </c>
      <c r="I228" s="241"/>
      <c r="J228" s="242">
        <f>ROUND(I228*H228,2)</f>
        <v>0</v>
      </c>
      <c r="K228" s="238" t="s">
        <v>221</v>
      </c>
      <c r="L228" s="73"/>
      <c r="M228" s="243" t="s">
        <v>22</v>
      </c>
      <c r="N228" s="244" t="s">
        <v>44</v>
      </c>
      <c r="O228" s="48"/>
      <c r="P228" s="245">
        <f>O228*H228</f>
        <v>0</v>
      </c>
      <c r="Q228" s="245">
        <v>0.017330000000000002</v>
      </c>
      <c r="R228" s="245">
        <f>Q228*H228</f>
        <v>1.3413420000000003</v>
      </c>
      <c r="S228" s="245">
        <v>0</v>
      </c>
      <c r="T228" s="246">
        <f>S228*H228</f>
        <v>0</v>
      </c>
      <c r="AR228" s="25" t="s">
        <v>222</v>
      </c>
      <c r="AT228" s="25" t="s">
        <v>217</v>
      </c>
      <c r="AU228" s="25" t="s">
        <v>82</v>
      </c>
      <c r="AY228" s="25" t="s">
        <v>215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5" t="s">
        <v>80</v>
      </c>
      <c r="BK228" s="247">
        <f>ROUND(I228*H228,2)</f>
        <v>0</v>
      </c>
      <c r="BL228" s="25" t="s">
        <v>222</v>
      </c>
      <c r="BM228" s="25" t="s">
        <v>465</v>
      </c>
    </row>
    <row r="229" s="12" customFormat="1">
      <c r="B229" s="248"/>
      <c r="C229" s="249"/>
      <c r="D229" s="250" t="s">
        <v>224</v>
      </c>
      <c r="E229" s="251" t="s">
        <v>22</v>
      </c>
      <c r="F229" s="252" t="s">
        <v>466</v>
      </c>
      <c r="G229" s="249"/>
      <c r="H229" s="253">
        <v>9.8499999999999996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224</v>
      </c>
      <c r="AU229" s="259" t="s">
        <v>82</v>
      </c>
      <c r="AV229" s="12" t="s">
        <v>82</v>
      </c>
      <c r="AW229" s="12" t="s">
        <v>36</v>
      </c>
      <c r="AX229" s="12" t="s">
        <v>73</v>
      </c>
      <c r="AY229" s="259" t="s">
        <v>215</v>
      </c>
    </row>
    <row r="230" s="12" customFormat="1">
      <c r="B230" s="248"/>
      <c r="C230" s="249"/>
      <c r="D230" s="250" t="s">
        <v>224</v>
      </c>
      <c r="E230" s="251" t="s">
        <v>22</v>
      </c>
      <c r="F230" s="252" t="s">
        <v>467</v>
      </c>
      <c r="G230" s="249"/>
      <c r="H230" s="253">
        <v>7.75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224</v>
      </c>
      <c r="AU230" s="259" t="s">
        <v>82</v>
      </c>
      <c r="AV230" s="12" t="s">
        <v>82</v>
      </c>
      <c r="AW230" s="12" t="s">
        <v>36</v>
      </c>
      <c r="AX230" s="12" t="s">
        <v>73</v>
      </c>
      <c r="AY230" s="259" t="s">
        <v>215</v>
      </c>
    </row>
    <row r="231" s="12" customFormat="1">
      <c r="B231" s="248"/>
      <c r="C231" s="249"/>
      <c r="D231" s="250" t="s">
        <v>224</v>
      </c>
      <c r="E231" s="251" t="s">
        <v>22</v>
      </c>
      <c r="F231" s="252" t="s">
        <v>468</v>
      </c>
      <c r="G231" s="249"/>
      <c r="H231" s="253">
        <v>26.5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224</v>
      </c>
      <c r="AU231" s="259" t="s">
        <v>82</v>
      </c>
      <c r="AV231" s="12" t="s">
        <v>82</v>
      </c>
      <c r="AW231" s="12" t="s">
        <v>36</v>
      </c>
      <c r="AX231" s="12" t="s">
        <v>73</v>
      </c>
      <c r="AY231" s="259" t="s">
        <v>215</v>
      </c>
    </row>
    <row r="232" s="12" customFormat="1">
      <c r="B232" s="248"/>
      <c r="C232" s="249"/>
      <c r="D232" s="250" t="s">
        <v>224</v>
      </c>
      <c r="E232" s="251" t="s">
        <v>22</v>
      </c>
      <c r="F232" s="252" t="s">
        <v>469</v>
      </c>
      <c r="G232" s="249"/>
      <c r="H232" s="253">
        <v>10.199999999999999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224</v>
      </c>
      <c r="AU232" s="259" t="s">
        <v>82</v>
      </c>
      <c r="AV232" s="12" t="s">
        <v>82</v>
      </c>
      <c r="AW232" s="12" t="s">
        <v>36</v>
      </c>
      <c r="AX232" s="12" t="s">
        <v>73</v>
      </c>
      <c r="AY232" s="259" t="s">
        <v>215</v>
      </c>
    </row>
    <row r="233" s="12" customFormat="1">
      <c r="B233" s="248"/>
      <c r="C233" s="249"/>
      <c r="D233" s="250" t="s">
        <v>224</v>
      </c>
      <c r="E233" s="251" t="s">
        <v>22</v>
      </c>
      <c r="F233" s="252" t="s">
        <v>470</v>
      </c>
      <c r="G233" s="249"/>
      <c r="H233" s="253">
        <v>8.25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224</v>
      </c>
      <c r="AU233" s="259" t="s">
        <v>82</v>
      </c>
      <c r="AV233" s="12" t="s">
        <v>82</v>
      </c>
      <c r="AW233" s="12" t="s">
        <v>36</v>
      </c>
      <c r="AX233" s="12" t="s">
        <v>73</v>
      </c>
      <c r="AY233" s="259" t="s">
        <v>215</v>
      </c>
    </row>
    <row r="234" s="12" customFormat="1">
      <c r="B234" s="248"/>
      <c r="C234" s="249"/>
      <c r="D234" s="250" t="s">
        <v>224</v>
      </c>
      <c r="E234" s="251" t="s">
        <v>22</v>
      </c>
      <c r="F234" s="252" t="s">
        <v>471</v>
      </c>
      <c r="G234" s="249"/>
      <c r="H234" s="253">
        <v>4.2000000000000002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224</v>
      </c>
      <c r="AU234" s="259" t="s">
        <v>82</v>
      </c>
      <c r="AV234" s="12" t="s">
        <v>82</v>
      </c>
      <c r="AW234" s="12" t="s">
        <v>36</v>
      </c>
      <c r="AX234" s="12" t="s">
        <v>73</v>
      </c>
      <c r="AY234" s="259" t="s">
        <v>215</v>
      </c>
    </row>
    <row r="235" s="12" customFormat="1">
      <c r="B235" s="248"/>
      <c r="C235" s="249"/>
      <c r="D235" s="250" t="s">
        <v>224</v>
      </c>
      <c r="E235" s="251" t="s">
        <v>22</v>
      </c>
      <c r="F235" s="252" t="s">
        <v>472</v>
      </c>
      <c r="G235" s="249"/>
      <c r="H235" s="253">
        <v>5.0999999999999996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224</v>
      </c>
      <c r="AU235" s="259" t="s">
        <v>82</v>
      </c>
      <c r="AV235" s="12" t="s">
        <v>82</v>
      </c>
      <c r="AW235" s="12" t="s">
        <v>36</v>
      </c>
      <c r="AX235" s="12" t="s">
        <v>73</v>
      </c>
      <c r="AY235" s="259" t="s">
        <v>215</v>
      </c>
    </row>
    <row r="236" s="12" customFormat="1">
      <c r="B236" s="248"/>
      <c r="C236" s="249"/>
      <c r="D236" s="250" t="s">
        <v>224</v>
      </c>
      <c r="E236" s="251" t="s">
        <v>22</v>
      </c>
      <c r="F236" s="252" t="s">
        <v>473</v>
      </c>
      <c r="G236" s="249"/>
      <c r="H236" s="253">
        <v>3.5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224</v>
      </c>
      <c r="AU236" s="259" t="s">
        <v>82</v>
      </c>
      <c r="AV236" s="12" t="s">
        <v>82</v>
      </c>
      <c r="AW236" s="12" t="s">
        <v>36</v>
      </c>
      <c r="AX236" s="12" t="s">
        <v>73</v>
      </c>
      <c r="AY236" s="259" t="s">
        <v>215</v>
      </c>
    </row>
    <row r="237" s="12" customFormat="1">
      <c r="B237" s="248"/>
      <c r="C237" s="249"/>
      <c r="D237" s="250" t="s">
        <v>224</v>
      </c>
      <c r="E237" s="251" t="s">
        <v>22</v>
      </c>
      <c r="F237" s="252" t="s">
        <v>474</v>
      </c>
      <c r="G237" s="249"/>
      <c r="H237" s="253">
        <v>2.0499999999999998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AT237" s="259" t="s">
        <v>224</v>
      </c>
      <c r="AU237" s="259" t="s">
        <v>82</v>
      </c>
      <c r="AV237" s="12" t="s">
        <v>82</v>
      </c>
      <c r="AW237" s="12" t="s">
        <v>36</v>
      </c>
      <c r="AX237" s="12" t="s">
        <v>73</v>
      </c>
      <c r="AY237" s="259" t="s">
        <v>215</v>
      </c>
    </row>
    <row r="238" s="13" customFormat="1">
      <c r="B238" s="260"/>
      <c r="C238" s="261"/>
      <c r="D238" s="250" t="s">
        <v>224</v>
      </c>
      <c r="E238" s="262" t="s">
        <v>22</v>
      </c>
      <c r="F238" s="263" t="s">
        <v>231</v>
      </c>
      <c r="G238" s="261"/>
      <c r="H238" s="264">
        <v>77.400000000000006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AT238" s="270" t="s">
        <v>224</v>
      </c>
      <c r="AU238" s="270" t="s">
        <v>82</v>
      </c>
      <c r="AV238" s="13" t="s">
        <v>222</v>
      </c>
      <c r="AW238" s="13" t="s">
        <v>36</v>
      </c>
      <c r="AX238" s="13" t="s">
        <v>80</v>
      </c>
      <c r="AY238" s="270" t="s">
        <v>215</v>
      </c>
    </row>
    <row r="239" s="1" customFormat="1" ht="38.25" customHeight="1">
      <c r="B239" s="47"/>
      <c r="C239" s="236" t="s">
        <v>475</v>
      </c>
      <c r="D239" s="236" t="s">
        <v>217</v>
      </c>
      <c r="E239" s="237" t="s">
        <v>476</v>
      </c>
      <c r="F239" s="238" t="s">
        <v>477</v>
      </c>
      <c r="G239" s="239" t="s">
        <v>304</v>
      </c>
      <c r="H239" s="240">
        <v>183.97</v>
      </c>
      <c r="I239" s="241"/>
      <c r="J239" s="242">
        <f>ROUND(I239*H239,2)</f>
        <v>0</v>
      </c>
      <c r="K239" s="238" t="s">
        <v>221</v>
      </c>
      <c r="L239" s="73"/>
      <c r="M239" s="243" t="s">
        <v>22</v>
      </c>
      <c r="N239" s="244" t="s">
        <v>44</v>
      </c>
      <c r="O239" s="48"/>
      <c r="P239" s="245">
        <f>O239*H239</f>
        <v>0</v>
      </c>
      <c r="Q239" s="245">
        <v>0.017330000000000002</v>
      </c>
      <c r="R239" s="245">
        <f>Q239*H239</f>
        <v>3.1882001000000004</v>
      </c>
      <c r="S239" s="245">
        <v>0</v>
      </c>
      <c r="T239" s="246">
        <f>S239*H239</f>
        <v>0</v>
      </c>
      <c r="AR239" s="25" t="s">
        <v>222</v>
      </c>
      <c r="AT239" s="25" t="s">
        <v>217</v>
      </c>
      <c r="AU239" s="25" t="s">
        <v>82</v>
      </c>
      <c r="AY239" s="25" t="s">
        <v>215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5" t="s">
        <v>80</v>
      </c>
      <c r="BK239" s="247">
        <f>ROUND(I239*H239,2)</f>
        <v>0</v>
      </c>
      <c r="BL239" s="25" t="s">
        <v>222</v>
      </c>
      <c r="BM239" s="25" t="s">
        <v>478</v>
      </c>
    </row>
    <row r="240" s="12" customFormat="1">
      <c r="B240" s="248"/>
      <c r="C240" s="249"/>
      <c r="D240" s="250" t="s">
        <v>224</v>
      </c>
      <c r="E240" s="251" t="s">
        <v>22</v>
      </c>
      <c r="F240" s="252" t="s">
        <v>479</v>
      </c>
      <c r="G240" s="249"/>
      <c r="H240" s="253">
        <v>31.786000000000001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224</v>
      </c>
      <c r="AU240" s="259" t="s">
        <v>82</v>
      </c>
      <c r="AV240" s="12" t="s">
        <v>82</v>
      </c>
      <c r="AW240" s="12" t="s">
        <v>36</v>
      </c>
      <c r="AX240" s="12" t="s">
        <v>73</v>
      </c>
      <c r="AY240" s="259" t="s">
        <v>215</v>
      </c>
    </row>
    <row r="241" s="12" customFormat="1">
      <c r="B241" s="248"/>
      <c r="C241" s="249"/>
      <c r="D241" s="250" t="s">
        <v>224</v>
      </c>
      <c r="E241" s="251" t="s">
        <v>22</v>
      </c>
      <c r="F241" s="252" t="s">
        <v>480</v>
      </c>
      <c r="G241" s="249"/>
      <c r="H241" s="253">
        <v>30.448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224</v>
      </c>
      <c r="AU241" s="259" t="s">
        <v>82</v>
      </c>
      <c r="AV241" s="12" t="s">
        <v>82</v>
      </c>
      <c r="AW241" s="12" t="s">
        <v>36</v>
      </c>
      <c r="AX241" s="12" t="s">
        <v>73</v>
      </c>
      <c r="AY241" s="259" t="s">
        <v>215</v>
      </c>
    </row>
    <row r="242" s="12" customFormat="1">
      <c r="B242" s="248"/>
      <c r="C242" s="249"/>
      <c r="D242" s="250" t="s">
        <v>224</v>
      </c>
      <c r="E242" s="251" t="s">
        <v>22</v>
      </c>
      <c r="F242" s="252" t="s">
        <v>481</v>
      </c>
      <c r="G242" s="249"/>
      <c r="H242" s="253">
        <v>47.079999999999998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224</v>
      </c>
      <c r="AU242" s="259" t="s">
        <v>82</v>
      </c>
      <c r="AV242" s="12" t="s">
        <v>82</v>
      </c>
      <c r="AW242" s="12" t="s">
        <v>36</v>
      </c>
      <c r="AX242" s="12" t="s">
        <v>73</v>
      </c>
      <c r="AY242" s="259" t="s">
        <v>215</v>
      </c>
    </row>
    <row r="243" s="12" customFormat="1">
      <c r="B243" s="248"/>
      <c r="C243" s="249"/>
      <c r="D243" s="250" t="s">
        <v>224</v>
      </c>
      <c r="E243" s="251" t="s">
        <v>22</v>
      </c>
      <c r="F243" s="252" t="s">
        <v>482</v>
      </c>
      <c r="G243" s="249"/>
      <c r="H243" s="253">
        <v>27.719999999999999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AT243" s="259" t="s">
        <v>224</v>
      </c>
      <c r="AU243" s="259" t="s">
        <v>82</v>
      </c>
      <c r="AV243" s="12" t="s">
        <v>82</v>
      </c>
      <c r="AW243" s="12" t="s">
        <v>36</v>
      </c>
      <c r="AX243" s="12" t="s">
        <v>73</v>
      </c>
      <c r="AY243" s="259" t="s">
        <v>215</v>
      </c>
    </row>
    <row r="244" s="12" customFormat="1">
      <c r="B244" s="248"/>
      <c r="C244" s="249"/>
      <c r="D244" s="250" t="s">
        <v>224</v>
      </c>
      <c r="E244" s="251" t="s">
        <v>22</v>
      </c>
      <c r="F244" s="252" t="s">
        <v>483</v>
      </c>
      <c r="G244" s="249"/>
      <c r="H244" s="253">
        <v>28.379999999999999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224</v>
      </c>
      <c r="AU244" s="259" t="s">
        <v>82</v>
      </c>
      <c r="AV244" s="12" t="s">
        <v>82</v>
      </c>
      <c r="AW244" s="12" t="s">
        <v>36</v>
      </c>
      <c r="AX244" s="12" t="s">
        <v>73</v>
      </c>
      <c r="AY244" s="259" t="s">
        <v>215</v>
      </c>
    </row>
    <row r="245" s="12" customFormat="1">
      <c r="B245" s="248"/>
      <c r="C245" s="249"/>
      <c r="D245" s="250" t="s">
        <v>224</v>
      </c>
      <c r="E245" s="251" t="s">
        <v>22</v>
      </c>
      <c r="F245" s="252" t="s">
        <v>484</v>
      </c>
      <c r="G245" s="249"/>
      <c r="H245" s="253">
        <v>22.440000000000001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AT245" s="259" t="s">
        <v>224</v>
      </c>
      <c r="AU245" s="259" t="s">
        <v>82</v>
      </c>
      <c r="AV245" s="12" t="s">
        <v>82</v>
      </c>
      <c r="AW245" s="12" t="s">
        <v>36</v>
      </c>
      <c r="AX245" s="12" t="s">
        <v>73</v>
      </c>
      <c r="AY245" s="259" t="s">
        <v>215</v>
      </c>
    </row>
    <row r="246" s="12" customFormat="1">
      <c r="B246" s="248"/>
      <c r="C246" s="249"/>
      <c r="D246" s="250" t="s">
        <v>224</v>
      </c>
      <c r="E246" s="251" t="s">
        <v>22</v>
      </c>
      <c r="F246" s="252" t="s">
        <v>485</v>
      </c>
      <c r="G246" s="249"/>
      <c r="H246" s="253">
        <v>18.920000000000002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224</v>
      </c>
      <c r="AU246" s="259" t="s">
        <v>82</v>
      </c>
      <c r="AV246" s="12" t="s">
        <v>82</v>
      </c>
      <c r="AW246" s="12" t="s">
        <v>36</v>
      </c>
      <c r="AX246" s="12" t="s">
        <v>73</v>
      </c>
      <c r="AY246" s="259" t="s">
        <v>215</v>
      </c>
    </row>
    <row r="247" s="12" customFormat="1">
      <c r="B247" s="248"/>
      <c r="C247" s="249"/>
      <c r="D247" s="250" t="s">
        <v>224</v>
      </c>
      <c r="E247" s="251" t="s">
        <v>22</v>
      </c>
      <c r="F247" s="252" t="s">
        <v>486</v>
      </c>
      <c r="G247" s="249"/>
      <c r="H247" s="253">
        <v>12.1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224</v>
      </c>
      <c r="AU247" s="259" t="s">
        <v>82</v>
      </c>
      <c r="AV247" s="12" t="s">
        <v>82</v>
      </c>
      <c r="AW247" s="12" t="s">
        <v>36</v>
      </c>
      <c r="AX247" s="12" t="s">
        <v>73</v>
      </c>
      <c r="AY247" s="259" t="s">
        <v>215</v>
      </c>
    </row>
    <row r="248" s="14" customFormat="1">
      <c r="B248" s="271"/>
      <c r="C248" s="272"/>
      <c r="D248" s="250" t="s">
        <v>224</v>
      </c>
      <c r="E248" s="273" t="s">
        <v>22</v>
      </c>
      <c r="F248" s="274" t="s">
        <v>242</v>
      </c>
      <c r="G248" s="272"/>
      <c r="H248" s="275">
        <v>218.874</v>
      </c>
      <c r="I248" s="276"/>
      <c r="J248" s="272"/>
      <c r="K248" s="272"/>
      <c r="L248" s="277"/>
      <c r="M248" s="278"/>
      <c r="N248" s="279"/>
      <c r="O248" s="279"/>
      <c r="P248" s="279"/>
      <c r="Q248" s="279"/>
      <c r="R248" s="279"/>
      <c r="S248" s="279"/>
      <c r="T248" s="280"/>
      <c r="AT248" s="281" t="s">
        <v>224</v>
      </c>
      <c r="AU248" s="281" t="s">
        <v>82</v>
      </c>
      <c r="AV248" s="14" t="s">
        <v>236</v>
      </c>
      <c r="AW248" s="14" t="s">
        <v>36</v>
      </c>
      <c r="AX248" s="14" t="s">
        <v>73</v>
      </c>
      <c r="AY248" s="281" t="s">
        <v>215</v>
      </c>
    </row>
    <row r="249" s="12" customFormat="1">
      <c r="B249" s="248"/>
      <c r="C249" s="249"/>
      <c r="D249" s="250" t="s">
        <v>224</v>
      </c>
      <c r="E249" s="251" t="s">
        <v>22</v>
      </c>
      <c r="F249" s="252" t="s">
        <v>487</v>
      </c>
      <c r="G249" s="249"/>
      <c r="H249" s="253">
        <v>-32.308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224</v>
      </c>
      <c r="AU249" s="259" t="s">
        <v>82</v>
      </c>
      <c r="AV249" s="12" t="s">
        <v>82</v>
      </c>
      <c r="AW249" s="12" t="s">
        <v>36</v>
      </c>
      <c r="AX249" s="12" t="s">
        <v>73</v>
      </c>
      <c r="AY249" s="259" t="s">
        <v>215</v>
      </c>
    </row>
    <row r="250" s="12" customFormat="1">
      <c r="B250" s="248"/>
      <c r="C250" s="249"/>
      <c r="D250" s="250" t="s">
        <v>224</v>
      </c>
      <c r="E250" s="251" t="s">
        <v>22</v>
      </c>
      <c r="F250" s="252" t="s">
        <v>488</v>
      </c>
      <c r="G250" s="249"/>
      <c r="H250" s="253">
        <v>-2.5960000000000001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224</v>
      </c>
      <c r="AU250" s="259" t="s">
        <v>82</v>
      </c>
      <c r="AV250" s="12" t="s">
        <v>82</v>
      </c>
      <c r="AW250" s="12" t="s">
        <v>36</v>
      </c>
      <c r="AX250" s="12" t="s">
        <v>73</v>
      </c>
      <c r="AY250" s="259" t="s">
        <v>215</v>
      </c>
    </row>
    <row r="251" s="14" customFormat="1">
      <c r="B251" s="271"/>
      <c r="C251" s="272"/>
      <c r="D251" s="250" t="s">
        <v>224</v>
      </c>
      <c r="E251" s="273" t="s">
        <v>22</v>
      </c>
      <c r="F251" s="274" t="s">
        <v>242</v>
      </c>
      <c r="G251" s="272"/>
      <c r="H251" s="275">
        <v>-34.904000000000003</v>
      </c>
      <c r="I251" s="276"/>
      <c r="J251" s="272"/>
      <c r="K251" s="272"/>
      <c r="L251" s="277"/>
      <c r="M251" s="278"/>
      <c r="N251" s="279"/>
      <c r="O251" s="279"/>
      <c r="P251" s="279"/>
      <c r="Q251" s="279"/>
      <c r="R251" s="279"/>
      <c r="S251" s="279"/>
      <c r="T251" s="280"/>
      <c r="AT251" s="281" t="s">
        <v>224</v>
      </c>
      <c r="AU251" s="281" t="s">
        <v>82</v>
      </c>
      <c r="AV251" s="14" t="s">
        <v>236</v>
      </c>
      <c r="AW251" s="14" t="s">
        <v>36</v>
      </c>
      <c r="AX251" s="14" t="s">
        <v>73</v>
      </c>
      <c r="AY251" s="281" t="s">
        <v>215</v>
      </c>
    </row>
    <row r="252" s="13" customFormat="1">
      <c r="B252" s="260"/>
      <c r="C252" s="261"/>
      <c r="D252" s="250" t="s">
        <v>224</v>
      </c>
      <c r="E252" s="262" t="s">
        <v>22</v>
      </c>
      <c r="F252" s="263" t="s">
        <v>231</v>
      </c>
      <c r="G252" s="261"/>
      <c r="H252" s="264">
        <v>183.97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AT252" s="270" t="s">
        <v>224</v>
      </c>
      <c r="AU252" s="270" t="s">
        <v>82</v>
      </c>
      <c r="AV252" s="13" t="s">
        <v>222</v>
      </c>
      <c r="AW252" s="13" t="s">
        <v>36</v>
      </c>
      <c r="AX252" s="13" t="s">
        <v>80</v>
      </c>
      <c r="AY252" s="270" t="s">
        <v>215</v>
      </c>
    </row>
    <row r="253" s="1" customFormat="1" ht="16.5" customHeight="1">
      <c r="B253" s="47"/>
      <c r="C253" s="236" t="s">
        <v>489</v>
      </c>
      <c r="D253" s="236" t="s">
        <v>217</v>
      </c>
      <c r="E253" s="237" t="s">
        <v>490</v>
      </c>
      <c r="F253" s="238" t="s">
        <v>491</v>
      </c>
      <c r="G253" s="239" t="s">
        <v>304</v>
      </c>
      <c r="H253" s="240">
        <v>8.4000000000000004</v>
      </c>
      <c r="I253" s="241"/>
      <c r="J253" s="242">
        <f>ROUND(I253*H253,2)</f>
        <v>0</v>
      </c>
      <c r="K253" s="238" t="s">
        <v>221</v>
      </c>
      <c r="L253" s="73"/>
      <c r="M253" s="243" t="s">
        <v>22</v>
      </c>
      <c r="N253" s="244" t="s">
        <v>44</v>
      </c>
      <c r="O253" s="48"/>
      <c r="P253" s="245">
        <f>O253*H253</f>
        <v>0</v>
      </c>
      <c r="Q253" s="245">
        <v>0.033579999999999999</v>
      </c>
      <c r="R253" s="245">
        <f>Q253*H253</f>
        <v>0.28207199999999999</v>
      </c>
      <c r="S253" s="245">
        <v>0</v>
      </c>
      <c r="T253" s="246">
        <f>S253*H253</f>
        <v>0</v>
      </c>
      <c r="AR253" s="25" t="s">
        <v>222</v>
      </c>
      <c r="AT253" s="25" t="s">
        <v>217</v>
      </c>
      <c r="AU253" s="25" t="s">
        <v>82</v>
      </c>
      <c r="AY253" s="25" t="s">
        <v>215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25" t="s">
        <v>80</v>
      </c>
      <c r="BK253" s="247">
        <f>ROUND(I253*H253,2)</f>
        <v>0</v>
      </c>
      <c r="BL253" s="25" t="s">
        <v>222</v>
      </c>
      <c r="BM253" s="25" t="s">
        <v>492</v>
      </c>
    </row>
    <row r="254" s="12" customFormat="1">
      <c r="B254" s="248"/>
      <c r="C254" s="249"/>
      <c r="D254" s="250" t="s">
        <v>224</v>
      </c>
      <c r="E254" s="251" t="s">
        <v>22</v>
      </c>
      <c r="F254" s="252" t="s">
        <v>493</v>
      </c>
      <c r="G254" s="249"/>
      <c r="H254" s="253">
        <v>2.2799999999999998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224</v>
      </c>
      <c r="AU254" s="259" t="s">
        <v>82</v>
      </c>
      <c r="AV254" s="12" t="s">
        <v>82</v>
      </c>
      <c r="AW254" s="12" t="s">
        <v>36</v>
      </c>
      <c r="AX254" s="12" t="s">
        <v>73</v>
      </c>
      <c r="AY254" s="259" t="s">
        <v>215</v>
      </c>
    </row>
    <row r="255" s="12" customFormat="1">
      <c r="B255" s="248"/>
      <c r="C255" s="249"/>
      <c r="D255" s="250" t="s">
        <v>224</v>
      </c>
      <c r="E255" s="251" t="s">
        <v>22</v>
      </c>
      <c r="F255" s="252" t="s">
        <v>494</v>
      </c>
      <c r="G255" s="249"/>
      <c r="H255" s="253">
        <v>6.1200000000000001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224</v>
      </c>
      <c r="AU255" s="259" t="s">
        <v>82</v>
      </c>
      <c r="AV255" s="12" t="s">
        <v>82</v>
      </c>
      <c r="AW255" s="12" t="s">
        <v>36</v>
      </c>
      <c r="AX255" s="12" t="s">
        <v>73</v>
      </c>
      <c r="AY255" s="259" t="s">
        <v>215</v>
      </c>
    </row>
    <row r="256" s="13" customFormat="1">
      <c r="B256" s="260"/>
      <c r="C256" s="261"/>
      <c r="D256" s="250" t="s">
        <v>224</v>
      </c>
      <c r="E256" s="262" t="s">
        <v>22</v>
      </c>
      <c r="F256" s="263" t="s">
        <v>231</v>
      </c>
      <c r="G256" s="261"/>
      <c r="H256" s="264">
        <v>8.4000000000000004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AT256" s="270" t="s">
        <v>224</v>
      </c>
      <c r="AU256" s="270" t="s">
        <v>82</v>
      </c>
      <c r="AV256" s="13" t="s">
        <v>222</v>
      </c>
      <c r="AW256" s="13" t="s">
        <v>36</v>
      </c>
      <c r="AX256" s="13" t="s">
        <v>80</v>
      </c>
      <c r="AY256" s="270" t="s">
        <v>215</v>
      </c>
    </row>
    <row r="257" s="1" customFormat="1" ht="25.5" customHeight="1">
      <c r="B257" s="47"/>
      <c r="C257" s="236" t="s">
        <v>495</v>
      </c>
      <c r="D257" s="236" t="s">
        <v>217</v>
      </c>
      <c r="E257" s="237" t="s">
        <v>496</v>
      </c>
      <c r="F257" s="238" t="s">
        <v>497</v>
      </c>
      <c r="G257" s="239" t="s">
        <v>304</v>
      </c>
      <c r="H257" s="240">
        <v>111.093</v>
      </c>
      <c r="I257" s="241"/>
      <c r="J257" s="242">
        <f>ROUND(I257*H257,2)</f>
        <v>0</v>
      </c>
      <c r="K257" s="238" t="s">
        <v>221</v>
      </c>
      <c r="L257" s="73"/>
      <c r="M257" s="243" t="s">
        <v>22</v>
      </c>
      <c r="N257" s="244" t="s">
        <v>44</v>
      </c>
      <c r="O257" s="48"/>
      <c r="P257" s="245">
        <f>O257*H257</f>
        <v>0</v>
      </c>
      <c r="Q257" s="245">
        <v>0.0048900000000000002</v>
      </c>
      <c r="R257" s="245">
        <f>Q257*H257</f>
        <v>0.54324477000000004</v>
      </c>
      <c r="S257" s="245">
        <v>0</v>
      </c>
      <c r="T257" s="246">
        <f>S257*H257</f>
        <v>0</v>
      </c>
      <c r="AR257" s="25" t="s">
        <v>222</v>
      </c>
      <c r="AT257" s="25" t="s">
        <v>217</v>
      </c>
      <c r="AU257" s="25" t="s">
        <v>82</v>
      </c>
      <c r="AY257" s="25" t="s">
        <v>215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25" t="s">
        <v>80</v>
      </c>
      <c r="BK257" s="247">
        <f>ROUND(I257*H257,2)</f>
        <v>0</v>
      </c>
      <c r="BL257" s="25" t="s">
        <v>222</v>
      </c>
      <c r="BM257" s="25" t="s">
        <v>498</v>
      </c>
    </row>
    <row r="258" s="12" customFormat="1">
      <c r="B258" s="248"/>
      <c r="C258" s="249"/>
      <c r="D258" s="250" t="s">
        <v>224</v>
      </c>
      <c r="E258" s="251" t="s">
        <v>22</v>
      </c>
      <c r="F258" s="252" t="s">
        <v>499</v>
      </c>
      <c r="G258" s="249"/>
      <c r="H258" s="253">
        <v>109.122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224</v>
      </c>
      <c r="AU258" s="259" t="s">
        <v>82</v>
      </c>
      <c r="AV258" s="12" t="s">
        <v>82</v>
      </c>
      <c r="AW258" s="12" t="s">
        <v>36</v>
      </c>
      <c r="AX258" s="12" t="s">
        <v>73</v>
      </c>
      <c r="AY258" s="259" t="s">
        <v>215</v>
      </c>
    </row>
    <row r="259" s="12" customFormat="1">
      <c r="B259" s="248"/>
      <c r="C259" s="249"/>
      <c r="D259" s="250" t="s">
        <v>224</v>
      </c>
      <c r="E259" s="251" t="s">
        <v>22</v>
      </c>
      <c r="F259" s="252" t="s">
        <v>500</v>
      </c>
      <c r="G259" s="249"/>
      <c r="H259" s="253">
        <v>4.5670000000000002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224</v>
      </c>
      <c r="AU259" s="259" t="s">
        <v>82</v>
      </c>
      <c r="AV259" s="12" t="s">
        <v>82</v>
      </c>
      <c r="AW259" s="12" t="s">
        <v>36</v>
      </c>
      <c r="AX259" s="12" t="s">
        <v>73</v>
      </c>
      <c r="AY259" s="259" t="s">
        <v>215</v>
      </c>
    </row>
    <row r="260" s="12" customFormat="1">
      <c r="B260" s="248"/>
      <c r="C260" s="249"/>
      <c r="D260" s="250" t="s">
        <v>224</v>
      </c>
      <c r="E260" s="251" t="s">
        <v>22</v>
      </c>
      <c r="F260" s="252" t="s">
        <v>501</v>
      </c>
      <c r="G260" s="249"/>
      <c r="H260" s="253">
        <v>-2.5960000000000001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224</v>
      </c>
      <c r="AU260" s="259" t="s">
        <v>82</v>
      </c>
      <c r="AV260" s="12" t="s">
        <v>82</v>
      </c>
      <c r="AW260" s="12" t="s">
        <v>36</v>
      </c>
      <c r="AX260" s="12" t="s">
        <v>73</v>
      </c>
      <c r="AY260" s="259" t="s">
        <v>215</v>
      </c>
    </row>
    <row r="261" s="13" customFormat="1">
      <c r="B261" s="260"/>
      <c r="C261" s="261"/>
      <c r="D261" s="250" t="s">
        <v>224</v>
      </c>
      <c r="E261" s="262" t="s">
        <v>22</v>
      </c>
      <c r="F261" s="263" t="s">
        <v>231</v>
      </c>
      <c r="G261" s="261"/>
      <c r="H261" s="264">
        <v>111.093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AT261" s="270" t="s">
        <v>224</v>
      </c>
      <c r="AU261" s="270" t="s">
        <v>82</v>
      </c>
      <c r="AV261" s="13" t="s">
        <v>222</v>
      </c>
      <c r="AW261" s="13" t="s">
        <v>36</v>
      </c>
      <c r="AX261" s="13" t="s">
        <v>80</v>
      </c>
      <c r="AY261" s="270" t="s">
        <v>215</v>
      </c>
    </row>
    <row r="262" s="1" customFormat="1" ht="25.5" customHeight="1">
      <c r="B262" s="47"/>
      <c r="C262" s="236" t="s">
        <v>502</v>
      </c>
      <c r="D262" s="236" t="s">
        <v>217</v>
      </c>
      <c r="E262" s="237" t="s">
        <v>503</v>
      </c>
      <c r="F262" s="238" t="s">
        <v>504</v>
      </c>
      <c r="G262" s="239" t="s">
        <v>304</v>
      </c>
      <c r="H262" s="240">
        <v>3.46</v>
      </c>
      <c r="I262" s="241"/>
      <c r="J262" s="242">
        <f>ROUND(I262*H262,2)</f>
        <v>0</v>
      </c>
      <c r="K262" s="238" t="s">
        <v>221</v>
      </c>
      <c r="L262" s="73"/>
      <c r="M262" s="243" t="s">
        <v>22</v>
      </c>
      <c r="N262" s="244" t="s">
        <v>44</v>
      </c>
      <c r="O262" s="48"/>
      <c r="P262" s="245">
        <f>O262*H262</f>
        <v>0</v>
      </c>
      <c r="Q262" s="245">
        <v>0.0082500000000000004</v>
      </c>
      <c r="R262" s="245">
        <f>Q262*H262</f>
        <v>0.028545000000000001</v>
      </c>
      <c r="S262" s="245">
        <v>0</v>
      </c>
      <c r="T262" s="246">
        <f>S262*H262</f>
        <v>0</v>
      </c>
      <c r="AR262" s="25" t="s">
        <v>222</v>
      </c>
      <c r="AT262" s="25" t="s">
        <v>217</v>
      </c>
      <c r="AU262" s="25" t="s">
        <v>82</v>
      </c>
      <c r="AY262" s="25" t="s">
        <v>215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5" t="s">
        <v>80</v>
      </c>
      <c r="BK262" s="247">
        <f>ROUND(I262*H262,2)</f>
        <v>0</v>
      </c>
      <c r="BL262" s="25" t="s">
        <v>222</v>
      </c>
      <c r="BM262" s="25" t="s">
        <v>505</v>
      </c>
    </row>
    <row r="263" s="12" customFormat="1">
      <c r="B263" s="248"/>
      <c r="C263" s="249"/>
      <c r="D263" s="250" t="s">
        <v>224</v>
      </c>
      <c r="E263" s="251" t="s">
        <v>22</v>
      </c>
      <c r="F263" s="252" t="s">
        <v>506</v>
      </c>
      <c r="G263" s="249"/>
      <c r="H263" s="253">
        <v>3.46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224</v>
      </c>
      <c r="AU263" s="259" t="s">
        <v>82</v>
      </c>
      <c r="AV263" s="12" t="s">
        <v>82</v>
      </c>
      <c r="AW263" s="12" t="s">
        <v>36</v>
      </c>
      <c r="AX263" s="12" t="s">
        <v>80</v>
      </c>
      <c r="AY263" s="259" t="s">
        <v>215</v>
      </c>
    </row>
    <row r="264" s="1" customFormat="1" ht="38.25" customHeight="1">
      <c r="B264" s="47"/>
      <c r="C264" s="292" t="s">
        <v>507</v>
      </c>
      <c r="D264" s="292" t="s">
        <v>289</v>
      </c>
      <c r="E264" s="293" t="s">
        <v>508</v>
      </c>
      <c r="F264" s="294" t="s">
        <v>509</v>
      </c>
      <c r="G264" s="295" t="s">
        <v>304</v>
      </c>
      <c r="H264" s="296">
        <v>3.5289999999999999</v>
      </c>
      <c r="I264" s="297"/>
      <c r="J264" s="298">
        <f>ROUND(I264*H264,2)</f>
        <v>0</v>
      </c>
      <c r="K264" s="294" t="s">
        <v>221</v>
      </c>
      <c r="L264" s="299"/>
      <c r="M264" s="300" t="s">
        <v>22</v>
      </c>
      <c r="N264" s="301" t="s">
        <v>44</v>
      </c>
      <c r="O264" s="48"/>
      <c r="P264" s="245">
        <f>O264*H264</f>
        <v>0</v>
      </c>
      <c r="Q264" s="245">
        <v>0.00068000000000000005</v>
      </c>
      <c r="R264" s="245">
        <f>Q264*H264</f>
        <v>0.0023997200000000002</v>
      </c>
      <c r="S264" s="245">
        <v>0</v>
      </c>
      <c r="T264" s="246">
        <f>S264*H264</f>
        <v>0</v>
      </c>
      <c r="AR264" s="25" t="s">
        <v>261</v>
      </c>
      <c r="AT264" s="25" t="s">
        <v>289</v>
      </c>
      <c r="AU264" s="25" t="s">
        <v>82</v>
      </c>
      <c r="AY264" s="25" t="s">
        <v>215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5" t="s">
        <v>80</v>
      </c>
      <c r="BK264" s="247">
        <f>ROUND(I264*H264,2)</f>
        <v>0</v>
      </c>
      <c r="BL264" s="25" t="s">
        <v>222</v>
      </c>
      <c r="BM264" s="25" t="s">
        <v>510</v>
      </c>
    </row>
    <row r="265" s="12" customFormat="1">
      <c r="B265" s="248"/>
      <c r="C265" s="249"/>
      <c r="D265" s="250" t="s">
        <v>224</v>
      </c>
      <c r="E265" s="251" t="s">
        <v>22</v>
      </c>
      <c r="F265" s="252" t="s">
        <v>511</v>
      </c>
      <c r="G265" s="249"/>
      <c r="H265" s="253">
        <v>3.5289999999999999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224</v>
      </c>
      <c r="AU265" s="259" t="s">
        <v>82</v>
      </c>
      <c r="AV265" s="12" t="s">
        <v>82</v>
      </c>
      <c r="AW265" s="12" t="s">
        <v>36</v>
      </c>
      <c r="AX265" s="12" t="s">
        <v>80</v>
      </c>
      <c r="AY265" s="259" t="s">
        <v>215</v>
      </c>
    </row>
    <row r="266" s="1" customFormat="1" ht="25.5" customHeight="1">
      <c r="B266" s="47"/>
      <c r="C266" s="236" t="s">
        <v>512</v>
      </c>
      <c r="D266" s="236" t="s">
        <v>217</v>
      </c>
      <c r="E266" s="237" t="s">
        <v>513</v>
      </c>
      <c r="F266" s="238" t="s">
        <v>514</v>
      </c>
      <c r="G266" s="239" t="s">
        <v>304</v>
      </c>
      <c r="H266" s="240">
        <v>25.199999999999999</v>
      </c>
      <c r="I266" s="241"/>
      <c r="J266" s="242">
        <f>ROUND(I266*H266,2)</f>
        <v>0</v>
      </c>
      <c r="K266" s="238" t="s">
        <v>221</v>
      </c>
      <c r="L266" s="73"/>
      <c r="M266" s="243" t="s">
        <v>22</v>
      </c>
      <c r="N266" s="244" t="s">
        <v>44</v>
      </c>
      <c r="O266" s="48"/>
      <c r="P266" s="245">
        <f>O266*H266</f>
        <v>0</v>
      </c>
      <c r="Q266" s="245">
        <v>0.0082500000000000004</v>
      </c>
      <c r="R266" s="245">
        <f>Q266*H266</f>
        <v>0.2079</v>
      </c>
      <c r="S266" s="245">
        <v>0</v>
      </c>
      <c r="T266" s="246">
        <f>S266*H266</f>
        <v>0</v>
      </c>
      <c r="AR266" s="25" t="s">
        <v>222</v>
      </c>
      <c r="AT266" s="25" t="s">
        <v>217</v>
      </c>
      <c r="AU266" s="25" t="s">
        <v>82</v>
      </c>
      <c r="AY266" s="25" t="s">
        <v>215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5" t="s">
        <v>80</v>
      </c>
      <c r="BK266" s="247">
        <f>ROUND(I266*H266,2)</f>
        <v>0</v>
      </c>
      <c r="BL266" s="25" t="s">
        <v>222</v>
      </c>
      <c r="BM266" s="25" t="s">
        <v>515</v>
      </c>
    </row>
    <row r="267" s="12" customFormat="1">
      <c r="B267" s="248"/>
      <c r="C267" s="249"/>
      <c r="D267" s="250" t="s">
        <v>224</v>
      </c>
      <c r="E267" s="251" t="s">
        <v>22</v>
      </c>
      <c r="F267" s="252" t="s">
        <v>516</v>
      </c>
      <c r="G267" s="249"/>
      <c r="H267" s="253">
        <v>25.199999999999999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224</v>
      </c>
      <c r="AU267" s="259" t="s">
        <v>82</v>
      </c>
      <c r="AV267" s="12" t="s">
        <v>82</v>
      </c>
      <c r="AW267" s="12" t="s">
        <v>36</v>
      </c>
      <c r="AX267" s="12" t="s">
        <v>73</v>
      </c>
      <c r="AY267" s="259" t="s">
        <v>215</v>
      </c>
    </row>
    <row r="268" s="13" customFormat="1">
      <c r="B268" s="260"/>
      <c r="C268" s="261"/>
      <c r="D268" s="250" t="s">
        <v>224</v>
      </c>
      <c r="E268" s="262" t="s">
        <v>22</v>
      </c>
      <c r="F268" s="263" t="s">
        <v>231</v>
      </c>
      <c r="G268" s="261"/>
      <c r="H268" s="264">
        <v>25.199999999999999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AT268" s="270" t="s">
        <v>224</v>
      </c>
      <c r="AU268" s="270" t="s">
        <v>82</v>
      </c>
      <c r="AV268" s="13" t="s">
        <v>222</v>
      </c>
      <c r="AW268" s="13" t="s">
        <v>36</v>
      </c>
      <c r="AX268" s="13" t="s">
        <v>80</v>
      </c>
      <c r="AY268" s="270" t="s">
        <v>215</v>
      </c>
    </row>
    <row r="269" s="1" customFormat="1" ht="38.25" customHeight="1">
      <c r="B269" s="47"/>
      <c r="C269" s="292" t="s">
        <v>517</v>
      </c>
      <c r="D269" s="292" t="s">
        <v>289</v>
      </c>
      <c r="E269" s="293" t="s">
        <v>518</v>
      </c>
      <c r="F269" s="294" t="s">
        <v>519</v>
      </c>
      <c r="G269" s="295" t="s">
        <v>304</v>
      </c>
      <c r="H269" s="296">
        <v>25.704000000000001</v>
      </c>
      <c r="I269" s="297"/>
      <c r="J269" s="298">
        <f>ROUND(I269*H269,2)</f>
        <v>0</v>
      </c>
      <c r="K269" s="294" t="s">
        <v>221</v>
      </c>
      <c r="L269" s="299"/>
      <c r="M269" s="300" t="s">
        <v>22</v>
      </c>
      <c r="N269" s="301" t="s">
        <v>44</v>
      </c>
      <c r="O269" s="48"/>
      <c r="P269" s="245">
        <f>O269*H269</f>
        <v>0</v>
      </c>
      <c r="Q269" s="245">
        <v>0.0013799999999999999</v>
      </c>
      <c r="R269" s="245">
        <f>Q269*H269</f>
        <v>0.035471519999999999</v>
      </c>
      <c r="S269" s="245">
        <v>0</v>
      </c>
      <c r="T269" s="246">
        <f>S269*H269</f>
        <v>0</v>
      </c>
      <c r="AR269" s="25" t="s">
        <v>261</v>
      </c>
      <c r="AT269" s="25" t="s">
        <v>289</v>
      </c>
      <c r="AU269" s="25" t="s">
        <v>82</v>
      </c>
      <c r="AY269" s="25" t="s">
        <v>215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25" t="s">
        <v>80</v>
      </c>
      <c r="BK269" s="247">
        <f>ROUND(I269*H269,2)</f>
        <v>0</v>
      </c>
      <c r="BL269" s="25" t="s">
        <v>222</v>
      </c>
      <c r="BM269" s="25" t="s">
        <v>520</v>
      </c>
    </row>
    <row r="270" s="12" customFormat="1">
      <c r="B270" s="248"/>
      <c r="C270" s="249"/>
      <c r="D270" s="250" t="s">
        <v>224</v>
      </c>
      <c r="E270" s="251" t="s">
        <v>22</v>
      </c>
      <c r="F270" s="252" t="s">
        <v>521</v>
      </c>
      <c r="G270" s="249"/>
      <c r="H270" s="253">
        <v>25.704000000000001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224</v>
      </c>
      <c r="AU270" s="259" t="s">
        <v>82</v>
      </c>
      <c r="AV270" s="12" t="s">
        <v>82</v>
      </c>
      <c r="AW270" s="12" t="s">
        <v>36</v>
      </c>
      <c r="AX270" s="12" t="s">
        <v>80</v>
      </c>
      <c r="AY270" s="259" t="s">
        <v>215</v>
      </c>
    </row>
    <row r="271" s="1" customFormat="1" ht="25.5" customHeight="1">
      <c r="B271" s="47"/>
      <c r="C271" s="236" t="s">
        <v>522</v>
      </c>
      <c r="D271" s="236" t="s">
        <v>217</v>
      </c>
      <c r="E271" s="237" t="s">
        <v>523</v>
      </c>
      <c r="F271" s="238" t="s">
        <v>524</v>
      </c>
      <c r="G271" s="239" t="s">
        <v>304</v>
      </c>
      <c r="H271" s="240">
        <v>89.804000000000002</v>
      </c>
      <c r="I271" s="241"/>
      <c r="J271" s="242">
        <f>ROUND(I271*H271,2)</f>
        <v>0</v>
      </c>
      <c r="K271" s="238" t="s">
        <v>221</v>
      </c>
      <c r="L271" s="73"/>
      <c r="M271" s="243" t="s">
        <v>22</v>
      </c>
      <c r="N271" s="244" t="s">
        <v>44</v>
      </c>
      <c r="O271" s="48"/>
      <c r="P271" s="245">
        <f>O271*H271</f>
        <v>0</v>
      </c>
      <c r="Q271" s="245">
        <v>0.0083199999999999993</v>
      </c>
      <c r="R271" s="245">
        <f>Q271*H271</f>
        <v>0.74716927999999994</v>
      </c>
      <c r="S271" s="245">
        <v>0</v>
      </c>
      <c r="T271" s="246">
        <f>S271*H271</f>
        <v>0</v>
      </c>
      <c r="AR271" s="25" t="s">
        <v>222</v>
      </c>
      <c r="AT271" s="25" t="s">
        <v>217</v>
      </c>
      <c r="AU271" s="25" t="s">
        <v>82</v>
      </c>
      <c r="AY271" s="25" t="s">
        <v>215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25" t="s">
        <v>80</v>
      </c>
      <c r="BK271" s="247">
        <f>ROUND(I271*H271,2)</f>
        <v>0</v>
      </c>
      <c r="BL271" s="25" t="s">
        <v>222</v>
      </c>
      <c r="BM271" s="25" t="s">
        <v>525</v>
      </c>
    </row>
    <row r="272" s="15" customFormat="1">
      <c r="B272" s="282"/>
      <c r="C272" s="283"/>
      <c r="D272" s="250" t="s">
        <v>224</v>
      </c>
      <c r="E272" s="284" t="s">
        <v>22</v>
      </c>
      <c r="F272" s="285" t="s">
        <v>526</v>
      </c>
      <c r="G272" s="283"/>
      <c r="H272" s="284" t="s">
        <v>22</v>
      </c>
      <c r="I272" s="286"/>
      <c r="J272" s="283"/>
      <c r="K272" s="283"/>
      <c r="L272" s="287"/>
      <c r="M272" s="288"/>
      <c r="N272" s="289"/>
      <c r="O272" s="289"/>
      <c r="P272" s="289"/>
      <c r="Q272" s="289"/>
      <c r="R272" s="289"/>
      <c r="S272" s="289"/>
      <c r="T272" s="290"/>
      <c r="AT272" s="291" t="s">
        <v>224</v>
      </c>
      <c r="AU272" s="291" t="s">
        <v>82</v>
      </c>
      <c r="AV272" s="15" t="s">
        <v>80</v>
      </c>
      <c r="AW272" s="15" t="s">
        <v>36</v>
      </c>
      <c r="AX272" s="15" t="s">
        <v>73</v>
      </c>
      <c r="AY272" s="291" t="s">
        <v>215</v>
      </c>
    </row>
    <row r="273" s="12" customFormat="1">
      <c r="B273" s="248"/>
      <c r="C273" s="249"/>
      <c r="D273" s="250" t="s">
        <v>224</v>
      </c>
      <c r="E273" s="251" t="s">
        <v>22</v>
      </c>
      <c r="F273" s="252" t="s">
        <v>527</v>
      </c>
      <c r="G273" s="249"/>
      <c r="H273" s="253">
        <v>92.400000000000006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224</v>
      </c>
      <c r="AU273" s="259" t="s">
        <v>82</v>
      </c>
      <c r="AV273" s="12" t="s">
        <v>82</v>
      </c>
      <c r="AW273" s="12" t="s">
        <v>36</v>
      </c>
      <c r="AX273" s="12" t="s">
        <v>73</v>
      </c>
      <c r="AY273" s="259" t="s">
        <v>215</v>
      </c>
    </row>
    <row r="274" s="12" customFormat="1">
      <c r="B274" s="248"/>
      <c r="C274" s="249"/>
      <c r="D274" s="250" t="s">
        <v>224</v>
      </c>
      <c r="E274" s="251" t="s">
        <v>22</v>
      </c>
      <c r="F274" s="252" t="s">
        <v>501</v>
      </c>
      <c r="G274" s="249"/>
      <c r="H274" s="253">
        <v>-2.5960000000000001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224</v>
      </c>
      <c r="AU274" s="259" t="s">
        <v>82</v>
      </c>
      <c r="AV274" s="12" t="s">
        <v>82</v>
      </c>
      <c r="AW274" s="12" t="s">
        <v>36</v>
      </c>
      <c r="AX274" s="12" t="s">
        <v>73</v>
      </c>
      <c r="AY274" s="259" t="s">
        <v>215</v>
      </c>
    </row>
    <row r="275" s="13" customFormat="1">
      <c r="B275" s="260"/>
      <c r="C275" s="261"/>
      <c r="D275" s="250" t="s">
        <v>224</v>
      </c>
      <c r="E275" s="262" t="s">
        <v>22</v>
      </c>
      <c r="F275" s="263" t="s">
        <v>231</v>
      </c>
      <c r="G275" s="261"/>
      <c r="H275" s="264">
        <v>89.804000000000002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AT275" s="270" t="s">
        <v>224</v>
      </c>
      <c r="AU275" s="270" t="s">
        <v>82</v>
      </c>
      <c r="AV275" s="13" t="s">
        <v>222</v>
      </c>
      <c r="AW275" s="13" t="s">
        <v>36</v>
      </c>
      <c r="AX275" s="13" t="s">
        <v>80</v>
      </c>
      <c r="AY275" s="270" t="s">
        <v>215</v>
      </c>
    </row>
    <row r="276" s="1" customFormat="1" ht="38.25" customHeight="1">
      <c r="B276" s="47"/>
      <c r="C276" s="292" t="s">
        <v>528</v>
      </c>
      <c r="D276" s="292" t="s">
        <v>289</v>
      </c>
      <c r="E276" s="293" t="s">
        <v>529</v>
      </c>
      <c r="F276" s="294" t="s">
        <v>530</v>
      </c>
      <c r="G276" s="295" t="s">
        <v>304</v>
      </c>
      <c r="H276" s="296">
        <v>91.599999999999994</v>
      </c>
      <c r="I276" s="297"/>
      <c r="J276" s="298">
        <f>ROUND(I276*H276,2)</f>
        <v>0</v>
      </c>
      <c r="K276" s="294" t="s">
        <v>221</v>
      </c>
      <c r="L276" s="299"/>
      <c r="M276" s="300" t="s">
        <v>22</v>
      </c>
      <c r="N276" s="301" t="s">
        <v>44</v>
      </c>
      <c r="O276" s="48"/>
      <c r="P276" s="245">
        <f>O276*H276</f>
        <v>0</v>
      </c>
      <c r="Q276" s="245">
        <v>0.0030000000000000001</v>
      </c>
      <c r="R276" s="245">
        <f>Q276*H276</f>
        <v>0.27479999999999999</v>
      </c>
      <c r="S276" s="245">
        <v>0</v>
      </c>
      <c r="T276" s="246">
        <f>S276*H276</f>
        <v>0</v>
      </c>
      <c r="AR276" s="25" t="s">
        <v>261</v>
      </c>
      <c r="AT276" s="25" t="s">
        <v>289</v>
      </c>
      <c r="AU276" s="25" t="s">
        <v>82</v>
      </c>
      <c r="AY276" s="25" t="s">
        <v>215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5" t="s">
        <v>80</v>
      </c>
      <c r="BK276" s="247">
        <f>ROUND(I276*H276,2)</f>
        <v>0</v>
      </c>
      <c r="BL276" s="25" t="s">
        <v>222</v>
      </c>
      <c r="BM276" s="25" t="s">
        <v>531</v>
      </c>
    </row>
    <row r="277" s="12" customFormat="1">
      <c r="B277" s="248"/>
      <c r="C277" s="249"/>
      <c r="D277" s="250" t="s">
        <v>224</v>
      </c>
      <c r="E277" s="251" t="s">
        <v>22</v>
      </c>
      <c r="F277" s="252" t="s">
        <v>532</v>
      </c>
      <c r="G277" s="249"/>
      <c r="H277" s="253">
        <v>91.599999999999994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224</v>
      </c>
      <c r="AU277" s="259" t="s">
        <v>82</v>
      </c>
      <c r="AV277" s="12" t="s">
        <v>82</v>
      </c>
      <c r="AW277" s="12" t="s">
        <v>36</v>
      </c>
      <c r="AX277" s="12" t="s">
        <v>80</v>
      </c>
      <c r="AY277" s="259" t="s">
        <v>215</v>
      </c>
    </row>
    <row r="278" s="1" customFormat="1" ht="25.5" customHeight="1">
      <c r="B278" s="47"/>
      <c r="C278" s="236" t="s">
        <v>533</v>
      </c>
      <c r="D278" s="236" t="s">
        <v>217</v>
      </c>
      <c r="E278" s="237" t="s">
        <v>534</v>
      </c>
      <c r="F278" s="238" t="s">
        <v>535</v>
      </c>
      <c r="G278" s="239" t="s">
        <v>304</v>
      </c>
      <c r="H278" s="240">
        <v>47.122999999999998</v>
      </c>
      <c r="I278" s="241"/>
      <c r="J278" s="242">
        <f>ROUND(I278*H278,2)</f>
        <v>0</v>
      </c>
      <c r="K278" s="238" t="s">
        <v>221</v>
      </c>
      <c r="L278" s="73"/>
      <c r="M278" s="243" t="s">
        <v>22</v>
      </c>
      <c r="N278" s="244" t="s">
        <v>44</v>
      </c>
      <c r="O278" s="48"/>
      <c r="P278" s="245">
        <f>O278*H278</f>
        <v>0</v>
      </c>
      <c r="Q278" s="245">
        <v>0.0030000000000000001</v>
      </c>
      <c r="R278" s="245">
        <f>Q278*H278</f>
        <v>0.141369</v>
      </c>
      <c r="S278" s="245">
        <v>0</v>
      </c>
      <c r="T278" s="246">
        <f>S278*H278</f>
        <v>0</v>
      </c>
      <c r="AR278" s="25" t="s">
        <v>222</v>
      </c>
      <c r="AT278" s="25" t="s">
        <v>217</v>
      </c>
      <c r="AU278" s="25" t="s">
        <v>82</v>
      </c>
      <c r="AY278" s="25" t="s">
        <v>215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5" t="s">
        <v>80</v>
      </c>
      <c r="BK278" s="247">
        <f>ROUND(I278*H278,2)</f>
        <v>0</v>
      </c>
      <c r="BL278" s="25" t="s">
        <v>222</v>
      </c>
      <c r="BM278" s="25" t="s">
        <v>536</v>
      </c>
    </row>
    <row r="279" s="12" customFormat="1">
      <c r="B279" s="248"/>
      <c r="C279" s="249"/>
      <c r="D279" s="250" t="s">
        <v>224</v>
      </c>
      <c r="E279" s="251" t="s">
        <v>22</v>
      </c>
      <c r="F279" s="252" t="s">
        <v>537</v>
      </c>
      <c r="G279" s="249"/>
      <c r="H279" s="253">
        <v>7.0499999999999998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224</v>
      </c>
      <c r="AU279" s="259" t="s">
        <v>82</v>
      </c>
      <c r="AV279" s="12" t="s">
        <v>82</v>
      </c>
      <c r="AW279" s="12" t="s">
        <v>36</v>
      </c>
      <c r="AX279" s="12" t="s">
        <v>73</v>
      </c>
      <c r="AY279" s="259" t="s">
        <v>215</v>
      </c>
    </row>
    <row r="280" s="12" customFormat="1">
      <c r="B280" s="248"/>
      <c r="C280" s="249"/>
      <c r="D280" s="250" t="s">
        <v>224</v>
      </c>
      <c r="E280" s="251" t="s">
        <v>22</v>
      </c>
      <c r="F280" s="252" t="s">
        <v>538</v>
      </c>
      <c r="G280" s="249"/>
      <c r="H280" s="253">
        <v>17.573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224</v>
      </c>
      <c r="AU280" s="259" t="s">
        <v>82</v>
      </c>
      <c r="AV280" s="12" t="s">
        <v>82</v>
      </c>
      <c r="AW280" s="12" t="s">
        <v>36</v>
      </c>
      <c r="AX280" s="12" t="s">
        <v>73</v>
      </c>
      <c r="AY280" s="259" t="s">
        <v>215</v>
      </c>
    </row>
    <row r="281" s="12" customFormat="1">
      <c r="B281" s="248"/>
      <c r="C281" s="249"/>
      <c r="D281" s="250" t="s">
        <v>224</v>
      </c>
      <c r="E281" s="251" t="s">
        <v>22</v>
      </c>
      <c r="F281" s="252" t="s">
        <v>539</v>
      </c>
      <c r="G281" s="249"/>
      <c r="H281" s="253">
        <v>8.1999999999999993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224</v>
      </c>
      <c r="AU281" s="259" t="s">
        <v>82</v>
      </c>
      <c r="AV281" s="12" t="s">
        <v>82</v>
      </c>
      <c r="AW281" s="12" t="s">
        <v>36</v>
      </c>
      <c r="AX281" s="12" t="s">
        <v>73</v>
      </c>
      <c r="AY281" s="259" t="s">
        <v>215</v>
      </c>
    </row>
    <row r="282" s="12" customFormat="1">
      <c r="B282" s="248"/>
      <c r="C282" s="249"/>
      <c r="D282" s="250" t="s">
        <v>224</v>
      </c>
      <c r="E282" s="251" t="s">
        <v>22</v>
      </c>
      <c r="F282" s="252" t="s">
        <v>540</v>
      </c>
      <c r="G282" s="249"/>
      <c r="H282" s="253">
        <v>14.300000000000001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224</v>
      </c>
      <c r="AU282" s="259" t="s">
        <v>82</v>
      </c>
      <c r="AV282" s="12" t="s">
        <v>82</v>
      </c>
      <c r="AW282" s="12" t="s">
        <v>36</v>
      </c>
      <c r="AX282" s="12" t="s">
        <v>73</v>
      </c>
      <c r="AY282" s="259" t="s">
        <v>215</v>
      </c>
    </row>
    <row r="283" s="13" customFormat="1">
      <c r="B283" s="260"/>
      <c r="C283" s="261"/>
      <c r="D283" s="250" t="s">
        <v>224</v>
      </c>
      <c r="E283" s="262" t="s">
        <v>22</v>
      </c>
      <c r="F283" s="263" t="s">
        <v>231</v>
      </c>
      <c r="G283" s="261"/>
      <c r="H283" s="264">
        <v>47.122999999999998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AT283" s="270" t="s">
        <v>224</v>
      </c>
      <c r="AU283" s="270" t="s">
        <v>82</v>
      </c>
      <c r="AV283" s="13" t="s">
        <v>222</v>
      </c>
      <c r="AW283" s="13" t="s">
        <v>36</v>
      </c>
      <c r="AX283" s="13" t="s">
        <v>80</v>
      </c>
      <c r="AY283" s="270" t="s">
        <v>215</v>
      </c>
    </row>
    <row r="284" s="1" customFormat="1" ht="38.25" customHeight="1">
      <c r="B284" s="47"/>
      <c r="C284" s="236" t="s">
        <v>541</v>
      </c>
      <c r="D284" s="236" t="s">
        <v>217</v>
      </c>
      <c r="E284" s="237" t="s">
        <v>542</v>
      </c>
      <c r="F284" s="238" t="s">
        <v>543</v>
      </c>
      <c r="G284" s="239" t="s">
        <v>304</v>
      </c>
      <c r="H284" s="240">
        <v>9.8399999999999999</v>
      </c>
      <c r="I284" s="241"/>
      <c r="J284" s="242">
        <f>ROUND(I284*H284,2)</f>
        <v>0</v>
      </c>
      <c r="K284" s="238" t="s">
        <v>221</v>
      </c>
      <c r="L284" s="73"/>
      <c r="M284" s="243" t="s">
        <v>22</v>
      </c>
      <c r="N284" s="244" t="s">
        <v>44</v>
      </c>
      <c r="O284" s="48"/>
      <c r="P284" s="245">
        <f>O284*H284</f>
        <v>0</v>
      </c>
      <c r="Q284" s="245">
        <v>0.0048599999999999997</v>
      </c>
      <c r="R284" s="245">
        <f>Q284*H284</f>
        <v>0.047822399999999994</v>
      </c>
      <c r="S284" s="245">
        <v>0</v>
      </c>
      <c r="T284" s="246">
        <f>S284*H284</f>
        <v>0</v>
      </c>
      <c r="AR284" s="25" t="s">
        <v>222</v>
      </c>
      <c r="AT284" s="25" t="s">
        <v>217</v>
      </c>
      <c r="AU284" s="25" t="s">
        <v>82</v>
      </c>
      <c r="AY284" s="25" t="s">
        <v>215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5" t="s">
        <v>80</v>
      </c>
      <c r="BK284" s="247">
        <f>ROUND(I284*H284,2)</f>
        <v>0</v>
      </c>
      <c r="BL284" s="25" t="s">
        <v>222</v>
      </c>
      <c r="BM284" s="25" t="s">
        <v>544</v>
      </c>
    </row>
    <row r="285" s="12" customFormat="1">
      <c r="B285" s="248"/>
      <c r="C285" s="249"/>
      <c r="D285" s="250" t="s">
        <v>224</v>
      </c>
      <c r="E285" s="251" t="s">
        <v>22</v>
      </c>
      <c r="F285" s="252" t="s">
        <v>545</v>
      </c>
      <c r="G285" s="249"/>
      <c r="H285" s="253">
        <v>9.8399999999999999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224</v>
      </c>
      <c r="AU285" s="259" t="s">
        <v>82</v>
      </c>
      <c r="AV285" s="12" t="s">
        <v>82</v>
      </c>
      <c r="AW285" s="12" t="s">
        <v>36</v>
      </c>
      <c r="AX285" s="12" t="s">
        <v>80</v>
      </c>
      <c r="AY285" s="259" t="s">
        <v>215</v>
      </c>
    </row>
    <row r="286" s="1" customFormat="1" ht="25.5" customHeight="1">
      <c r="B286" s="47"/>
      <c r="C286" s="292" t="s">
        <v>546</v>
      </c>
      <c r="D286" s="292" t="s">
        <v>289</v>
      </c>
      <c r="E286" s="293" t="s">
        <v>547</v>
      </c>
      <c r="F286" s="294" t="s">
        <v>548</v>
      </c>
      <c r="G286" s="295" t="s">
        <v>304</v>
      </c>
      <c r="H286" s="296">
        <v>12.300000000000001</v>
      </c>
      <c r="I286" s="297"/>
      <c r="J286" s="298">
        <f>ROUND(I286*H286,2)</f>
        <v>0</v>
      </c>
      <c r="K286" s="294" t="s">
        <v>221</v>
      </c>
      <c r="L286" s="299"/>
      <c r="M286" s="300" t="s">
        <v>22</v>
      </c>
      <c r="N286" s="301" t="s">
        <v>44</v>
      </c>
      <c r="O286" s="48"/>
      <c r="P286" s="245">
        <f>O286*H286</f>
        <v>0</v>
      </c>
      <c r="Q286" s="245">
        <v>0.0146</v>
      </c>
      <c r="R286" s="245">
        <f>Q286*H286</f>
        <v>0.17958000000000002</v>
      </c>
      <c r="S286" s="245">
        <v>0</v>
      </c>
      <c r="T286" s="246">
        <f>S286*H286</f>
        <v>0</v>
      </c>
      <c r="AR286" s="25" t="s">
        <v>261</v>
      </c>
      <c r="AT286" s="25" t="s">
        <v>289</v>
      </c>
      <c r="AU286" s="25" t="s">
        <v>82</v>
      </c>
      <c r="AY286" s="25" t="s">
        <v>215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5" t="s">
        <v>80</v>
      </c>
      <c r="BK286" s="247">
        <f>ROUND(I286*H286,2)</f>
        <v>0</v>
      </c>
      <c r="BL286" s="25" t="s">
        <v>222</v>
      </c>
      <c r="BM286" s="25" t="s">
        <v>549</v>
      </c>
    </row>
    <row r="287" s="12" customFormat="1">
      <c r="B287" s="248"/>
      <c r="C287" s="249"/>
      <c r="D287" s="250" t="s">
        <v>224</v>
      </c>
      <c r="E287" s="251" t="s">
        <v>22</v>
      </c>
      <c r="F287" s="252" t="s">
        <v>550</v>
      </c>
      <c r="G287" s="249"/>
      <c r="H287" s="253">
        <v>12.300000000000001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AT287" s="259" t="s">
        <v>224</v>
      </c>
      <c r="AU287" s="259" t="s">
        <v>82</v>
      </c>
      <c r="AV287" s="12" t="s">
        <v>82</v>
      </c>
      <c r="AW287" s="12" t="s">
        <v>36</v>
      </c>
      <c r="AX287" s="12" t="s">
        <v>80</v>
      </c>
      <c r="AY287" s="259" t="s">
        <v>215</v>
      </c>
    </row>
    <row r="288" s="1" customFormat="1" ht="16.5" customHeight="1">
      <c r="B288" s="47"/>
      <c r="C288" s="236" t="s">
        <v>551</v>
      </c>
      <c r="D288" s="236" t="s">
        <v>217</v>
      </c>
      <c r="E288" s="237" t="s">
        <v>552</v>
      </c>
      <c r="F288" s="238" t="s">
        <v>553</v>
      </c>
      <c r="G288" s="239" t="s">
        <v>304</v>
      </c>
      <c r="H288" s="240">
        <v>99.263999999999996</v>
      </c>
      <c r="I288" s="241"/>
      <c r="J288" s="242">
        <f>ROUND(I288*H288,2)</f>
        <v>0</v>
      </c>
      <c r="K288" s="238" t="s">
        <v>221</v>
      </c>
      <c r="L288" s="73"/>
      <c r="M288" s="243" t="s">
        <v>22</v>
      </c>
      <c r="N288" s="244" t="s">
        <v>44</v>
      </c>
      <c r="O288" s="48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AR288" s="25" t="s">
        <v>222</v>
      </c>
      <c r="AT288" s="25" t="s">
        <v>217</v>
      </c>
      <c r="AU288" s="25" t="s">
        <v>82</v>
      </c>
      <c r="AY288" s="25" t="s">
        <v>215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25" t="s">
        <v>80</v>
      </c>
      <c r="BK288" s="247">
        <f>ROUND(I288*H288,2)</f>
        <v>0</v>
      </c>
      <c r="BL288" s="25" t="s">
        <v>222</v>
      </c>
      <c r="BM288" s="25" t="s">
        <v>554</v>
      </c>
    </row>
    <row r="289" s="12" customFormat="1">
      <c r="B289" s="248"/>
      <c r="C289" s="249"/>
      <c r="D289" s="250" t="s">
        <v>224</v>
      </c>
      <c r="E289" s="251" t="s">
        <v>22</v>
      </c>
      <c r="F289" s="252" t="s">
        <v>555</v>
      </c>
      <c r="G289" s="249"/>
      <c r="H289" s="253">
        <v>96.983999999999995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224</v>
      </c>
      <c r="AU289" s="259" t="s">
        <v>82</v>
      </c>
      <c r="AV289" s="12" t="s">
        <v>82</v>
      </c>
      <c r="AW289" s="12" t="s">
        <v>36</v>
      </c>
      <c r="AX289" s="12" t="s">
        <v>73</v>
      </c>
      <c r="AY289" s="259" t="s">
        <v>215</v>
      </c>
    </row>
    <row r="290" s="12" customFormat="1">
      <c r="B290" s="248"/>
      <c r="C290" s="249"/>
      <c r="D290" s="250" t="s">
        <v>224</v>
      </c>
      <c r="E290" s="251" t="s">
        <v>22</v>
      </c>
      <c r="F290" s="252" t="s">
        <v>556</v>
      </c>
      <c r="G290" s="249"/>
      <c r="H290" s="253">
        <v>2.2799999999999998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224</v>
      </c>
      <c r="AU290" s="259" t="s">
        <v>82</v>
      </c>
      <c r="AV290" s="12" t="s">
        <v>82</v>
      </c>
      <c r="AW290" s="12" t="s">
        <v>36</v>
      </c>
      <c r="AX290" s="12" t="s">
        <v>73</v>
      </c>
      <c r="AY290" s="259" t="s">
        <v>215</v>
      </c>
    </row>
    <row r="291" s="13" customFormat="1">
      <c r="B291" s="260"/>
      <c r="C291" s="261"/>
      <c r="D291" s="250" t="s">
        <v>224</v>
      </c>
      <c r="E291" s="262" t="s">
        <v>22</v>
      </c>
      <c r="F291" s="263" t="s">
        <v>231</v>
      </c>
      <c r="G291" s="261"/>
      <c r="H291" s="264">
        <v>99.263999999999996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224</v>
      </c>
      <c r="AU291" s="270" t="s">
        <v>82</v>
      </c>
      <c r="AV291" s="13" t="s">
        <v>222</v>
      </c>
      <c r="AW291" s="13" t="s">
        <v>36</v>
      </c>
      <c r="AX291" s="13" t="s">
        <v>80</v>
      </c>
      <c r="AY291" s="270" t="s">
        <v>215</v>
      </c>
    </row>
    <row r="292" s="1" customFormat="1" ht="16.5" customHeight="1">
      <c r="B292" s="47"/>
      <c r="C292" s="236" t="s">
        <v>557</v>
      </c>
      <c r="D292" s="236" t="s">
        <v>217</v>
      </c>
      <c r="E292" s="237" t="s">
        <v>558</v>
      </c>
      <c r="F292" s="238" t="s">
        <v>559</v>
      </c>
      <c r="G292" s="239" t="s">
        <v>220</v>
      </c>
      <c r="H292" s="240">
        <v>4.6799999999999997</v>
      </c>
      <c r="I292" s="241"/>
      <c r="J292" s="242">
        <f>ROUND(I292*H292,2)</f>
        <v>0</v>
      </c>
      <c r="K292" s="238" t="s">
        <v>221</v>
      </c>
      <c r="L292" s="73"/>
      <c r="M292" s="243" t="s">
        <v>22</v>
      </c>
      <c r="N292" s="244" t="s">
        <v>44</v>
      </c>
      <c r="O292" s="48"/>
      <c r="P292" s="245">
        <f>O292*H292</f>
        <v>0</v>
      </c>
      <c r="Q292" s="245">
        <v>2.2563399999999998</v>
      </c>
      <c r="R292" s="245">
        <f>Q292*H292</f>
        <v>10.559671199999999</v>
      </c>
      <c r="S292" s="245">
        <v>0</v>
      </c>
      <c r="T292" s="246">
        <f>S292*H292</f>
        <v>0</v>
      </c>
      <c r="AR292" s="25" t="s">
        <v>222</v>
      </c>
      <c r="AT292" s="25" t="s">
        <v>217</v>
      </c>
      <c r="AU292" s="25" t="s">
        <v>82</v>
      </c>
      <c r="AY292" s="25" t="s">
        <v>215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5" t="s">
        <v>80</v>
      </c>
      <c r="BK292" s="247">
        <f>ROUND(I292*H292,2)</f>
        <v>0</v>
      </c>
      <c r="BL292" s="25" t="s">
        <v>222</v>
      </c>
      <c r="BM292" s="25" t="s">
        <v>560</v>
      </c>
    </row>
    <row r="293" s="12" customFormat="1">
      <c r="B293" s="248"/>
      <c r="C293" s="249"/>
      <c r="D293" s="250" t="s">
        <v>224</v>
      </c>
      <c r="E293" s="251" t="s">
        <v>22</v>
      </c>
      <c r="F293" s="252" t="s">
        <v>561</v>
      </c>
      <c r="G293" s="249"/>
      <c r="H293" s="253">
        <v>4.6799999999999997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224</v>
      </c>
      <c r="AU293" s="259" t="s">
        <v>82</v>
      </c>
      <c r="AV293" s="12" t="s">
        <v>82</v>
      </c>
      <c r="AW293" s="12" t="s">
        <v>36</v>
      </c>
      <c r="AX293" s="12" t="s">
        <v>80</v>
      </c>
      <c r="AY293" s="259" t="s">
        <v>215</v>
      </c>
    </row>
    <row r="294" s="1" customFormat="1" ht="38.25" customHeight="1">
      <c r="B294" s="47"/>
      <c r="C294" s="236" t="s">
        <v>562</v>
      </c>
      <c r="D294" s="236" t="s">
        <v>217</v>
      </c>
      <c r="E294" s="237" t="s">
        <v>563</v>
      </c>
      <c r="F294" s="238" t="s">
        <v>564</v>
      </c>
      <c r="G294" s="239" t="s">
        <v>220</v>
      </c>
      <c r="H294" s="240">
        <v>4.6799999999999997</v>
      </c>
      <c r="I294" s="241"/>
      <c r="J294" s="242">
        <f>ROUND(I294*H294,2)</f>
        <v>0</v>
      </c>
      <c r="K294" s="238" t="s">
        <v>221</v>
      </c>
      <c r="L294" s="73"/>
      <c r="M294" s="243" t="s">
        <v>22</v>
      </c>
      <c r="N294" s="244" t="s">
        <v>44</v>
      </c>
      <c r="O294" s="48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5" t="s">
        <v>222</v>
      </c>
      <c r="AT294" s="25" t="s">
        <v>217</v>
      </c>
      <c r="AU294" s="25" t="s">
        <v>82</v>
      </c>
      <c r="AY294" s="25" t="s">
        <v>215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25" t="s">
        <v>80</v>
      </c>
      <c r="BK294" s="247">
        <f>ROUND(I294*H294,2)</f>
        <v>0</v>
      </c>
      <c r="BL294" s="25" t="s">
        <v>222</v>
      </c>
      <c r="BM294" s="25" t="s">
        <v>565</v>
      </c>
    </row>
    <row r="295" s="1" customFormat="1" ht="16.5" customHeight="1">
      <c r="B295" s="47"/>
      <c r="C295" s="236" t="s">
        <v>566</v>
      </c>
      <c r="D295" s="236" t="s">
        <v>217</v>
      </c>
      <c r="E295" s="237" t="s">
        <v>567</v>
      </c>
      <c r="F295" s="238" t="s">
        <v>568</v>
      </c>
      <c r="G295" s="239" t="s">
        <v>304</v>
      </c>
      <c r="H295" s="240">
        <v>0.84999999999999998</v>
      </c>
      <c r="I295" s="241"/>
      <c r="J295" s="242">
        <f>ROUND(I295*H295,2)</f>
        <v>0</v>
      </c>
      <c r="K295" s="238" t="s">
        <v>221</v>
      </c>
      <c r="L295" s="73"/>
      <c r="M295" s="243" t="s">
        <v>22</v>
      </c>
      <c r="N295" s="244" t="s">
        <v>44</v>
      </c>
      <c r="O295" s="48"/>
      <c r="P295" s="245">
        <f>O295*H295</f>
        <v>0</v>
      </c>
      <c r="Q295" s="245">
        <v>0.013520000000000001</v>
      </c>
      <c r="R295" s="245">
        <f>Q295*H295</f>
        <v>0.011492000000000001</v>
      </c>
      <c r="S295" s="245">
        <v>0</v>
      </c>
      <c r="T295" s="246">
        <f>S295*H295</f>
        <v>0</v>
      </c>
      <c r="AR295" s="25" t="s">
        <v>222</v>
      </c>
      <c r="AT295" s="25" t="s">
        <v>217</v>
      </c>
      <c r="AU295" s="25" t="s">
        <v>82</v>
      </c>
      <c r="AY295" s="25" t="s">
        <v>215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5" t="s">
        <v>80</v>
      </c>
      <c r="BK295" s="247">
        <f>ROUND(I295*H295,2)</f>
        <v>0</v>
      </c>
      <c r="BL295" s="25" t="s">
        <v>222</v>
      </c>
      <c r="BM295" s="25" t="s">
        <v>569</v>
      </c>
    </row>
    <row r="296" s="12" customFormat="1">
      <c r="B296" s="248"/>
      <c r="C296" s="249"/>
      <c r="D296" s="250" t="s">
        <v>224</v>
      </c>
      <c r="E296" s="251" t="s">
        <v>22</v>
      </c>
      <c r="F296" s="252" t="s">
        <v>570</v>
      </c>
      <c r="G296" s="249"/>
      <c r="H296" s="253">
        <v>0.84999999999999998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224</v>
      </c>
      <c r="AU296" s="259" t="s">
        <v>82</v>
      </c>
      <c r="AV296" s="12" t="s">
        <v>82</v>
      </c>
      <c r="AW296" s="12" t="s">
        <v>36</v>
      </c>
      <c r="AX296" s="12" t="s">
        <v>80</v>
      </c>
      <c r="AY296" s="259" t="s">
        <v>215</v>
      </c>
    </row>
    <row r="297" s="1" customFormat="1" ht="16.5" customHeight="1">
      <c r="B297" s="47"/>
      <c r="C297" s="236" t="s">
        <v>571</v>
      </c>
      <c r="D297" s="236" t="s">
        <v>217</v>
      </c>
      <c r="E297" s="237" t="s">
        <v>572</v>
      </c>
      <c r="F297" s="238" t="s">
        <v>573</v>
      </c>
      <c r="G297" s="239" t="s">
        <v>304</v>
      </c>
      <c r="H297" s="240">
        <v>0.84999999999999998</v>
      </c>
      <c r="I297" s="241"/>
      <c r="J297" s="242">
        <f>ROUND(I297*H297,2)</f>
        <v>0</v>
      </c>
      <c r="K297" s="238" t="s">
        <v>221</v>
      </c>
      <c r="L297" s="73"/>
      <c r="M297" s="243" t="s">
        <v>22</v>
      </c>
      <c r="N297" s="244" t="s">
        <v>44</v>
      </c>
      <c r="O297" s="48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5" t="s">
        <v>222</v>
      </c>
      <c r="AT297" s="25" t="s">
        <v>217</v>
      </c>
      <c r="AU297" s="25" t="s">
        <v>82</v>
      </c>
      <c r="AY297" s="25" t="s">
        <v>215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5" t="s">
        <v>80</v>
      </c>
      <c r="BK297" s="247">
        <f>ROUND(I297*H297,2)</f>
        <v>0</v>
      </c>
      <c r="BL297" s="25" t="s">
        <v>222</v>
      </c>
      <c r="BM297" s="25" t="s">
        <v>574</v>
      </c>
    </row>
    <row r="298" s="12" customFormat="1">
      <c r="B298" s="248"/>
      <c r="C298" s="249"/>
      <c r="D298" s="250" t="s">
        <v>224</v>
      </c>
      <c r="E298" s="251" t="s">
        <v>22</v>
      </c>
      <c r="F298" s="252" t="s">
        <v>575</v>
      </c>
      <c r="G298" s="249"/>
      <c r="H298" s="253">
        <v>0.84999999999999998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224</v>
      </c>
      <c r="AU298" s="259" t="s">
        <v>82</v>
      </c>
      <c r="AV298" s="12" t="s">
        <v>82</v>
      </c>
      <c r="AW298" s="12" t="s">
        <v>36</v>
      </c>
      <c r="AX298" s="12" t="s">
        <v>80</v>
      </c>
      <c r="AY298" s="259" t="s">
        <v>215</v>
      </c>
    </row>
    <row r="299" s="1" customFormat="1" ht="16.5" customHeight="1">
      <c r="B299" s="47"/>
      <c r="C299" s="236" t="s">
        <v>576</v>
      </c>
      <c r="D299" s="236" t="s">
        <v>217</v>
      </c>
      <c r="E299" s="237" t="s">
        <v>577</v>
      </c>
      <c r="F299" s="238" t="s">
        <v>578</v>
      </c>
      <c r="G299" s="239" t="s">
        <v>274</v>
      </c>
      <c r="H299" s="240">
        <v>0.312</v>
      </c>
      <c r="I299" s="241"/>
      <c r="J299" s="242">
        <f>ROUND(I299*H299,2)</f>
        <v>0</v>
      </c>
      <c r="K299" s="238" t="s">
        <v>221</v>
      </c>
      <c r="L299" s="73"/>
      <c r="M299" s="243" t="s">
        <v>22</v>
      </c>
      <c r="N299" s="244" t="s">
        <v>44</v>
      </c>
      <c r="O299" s="48"/>
      <c r="P299" s="245">
        <f>O299*H299</f>
        <v>0</v>
      </c>
      <c r="Q299" s="245">
        <v>1.0530600000000001</v>
      </c>
      <c r="R299" s="245">
        <f>Q299*H299</f>
        <v>0.32855472000000002</v>
      </c>
      <c r="S299" s="245">
        <v>0</v>
      </c>
      <c r="T299" s="246">
        <f>S299*H299</f>
        <v>0</v>
      </c>
      <c r="AR299" s="25" t="s">
        <v>222</v>
      </c>
      <c r="AT299" s="25" t="s">
        <v>217</v>
      </c>
      <c r="AU299" s="25" t="s">
        <v>82</v>
      </c>
      <c r="AY299" s="25" t="s">
        <v>215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5" t="s">
        <v>80</v>
      </c>
      <c r="BK299" s="247">
        <f>ROUND(I299*H299,2)</f>
        <v>0</v>
      </c>
      <c r="BL299" s="25" t="s">
        <v>222</v>
      </c>
      <c r="BM299" s="25" t="s">
        <v>579</v>
      </c>
    </row>
    <row r="300" s="12" customFormat="1">
      <c r="B300" s="248"/>
      <c r="C300" s="249"/>
      <c r="D300" s="250" t="s">
        <v>224</v>
      </c>
      <c r="E300" s="251" t="s">
        <v>22</v>
      </c>
      <c r="F300" s="252" t="s">
        <v>580</v>
      </c>
      <c r="G300" s="249"/>
      <c r="H300" s="253">
        <v>0.312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224</v>
      </c>
      <c r="AU300" s="259" t="s">
        <v>82</v>
      </c>
      <c r="AV300" s="12" t="s">
        <v>82</v>
      </c>
      <c r="AW300" s="12" t="s">
        <v>36</v>
      </c>
      <c r="AX300" s="12" t="s">
        <v>80</v>
      </c>
      <c r="AY300" s="259" t="s">
        <v>215</v>
      </c>
    </row>
    <row r="301" s="1" customFormat="1" ht="16.5" customHeight="1">
      <c r="B301" s="47"/>
      <c r="C301" s="236" t="s">
        <v>581</v>
      </c>
      <c r="D301" s="236" t="s">
        <v>217</v>
      </c>
      <c r="E301" s="237" t="s">
        <v>582</v>
      </c>
      <c r="F301" s="238" t="s">
        <v>583</v>
      </c>
      <c r="G301" s="239" t="s">
        <v>220</v>
      </c>
      <c r="H301" s="240">
        <v>8.673</v>
      </c>
      <c r="I301" s="241"/>
      <c r="J301" s="242">
        <f>ROUND(I301*H301,2)</f>
        <v>0</v>
      </c>
      <c r="K301" s="238" t="s">
        <v>221</v>
      </c>
      <c r="L301" s="73"/>
      <c r="M301" s="243" t="s">
        <v>22</v>
      </c>
      <c r="N301" s="244" t="s">
        <v>44</v>
      </c>
      <c r="O301" s="48"/>
      <c r="P301" s="245">
        <f>O301*H301</f>
        <v>0</v>
      </c>
      <c r="Q301" s="245">
        <v>2.2563399999999998</v>
      </c>
      <c r="R301" s="245">
        <f>Q301*H301</f>
        <v>19.569236819999997</v>
      </c>
      <c r="S301" s="245">
        <v>0</v>
      </c>
      <c r="T301" s="246">
        <f>S301*H301</f>
        <v>0</v>
      </c>
      <c r="AR301" s="25" t="s">
        <v>222</v>
      </c>
      <c r="AT301" s="25" t="s">
        <v>217</v>
      </c>
      <c r="AU301" s="25" t="s">
        <v>82</v>
      </c>
      <c r="AY301" s="25" t="s">
        <v>215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5" t="s">
        <v>80</v>
      </c>
      <c r="BK301" s="247">
        <f>ROUND(I301*H301,2)</f>
        <v>0</v>
      </c>
      <c r="BL301" s="25" t="s">
        <v>222</v>
      </c>
      <c r="BM301" s="25" t="s">
        <v>584</v>
      </c>
    </row>
    <row r="302" s="12" customFormat="1">
      <c r="B302" s="248"/>
      <c r="C302" s="249"/>
      <c r="D302" s="250" t="s">
        <v>224</v>
      </c>
      <c r="E302" s="251" t="s">
        <v>22</v>
      </c>
      <c r="F302" s="252" t="s">
        <v>585</v>
      </c>
      <c r="G302" s="249"/>
      <c r="H302" s="253">
        <v>7.6200000000000001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224</v>
      </c>
      <c r="AU302" s="259" t="s">
        <v>82</v>
      </c>
      <c r="AV302" s="12" t="s">
        <v>82</v>
      </c>
      <c r="AW302" s="12" t="s">
        <v>36</v>
      </c>
      <c r="AX302" s="12" t="s">
        <v>73</v>
      </c>
      <c r="AY302" s="259" t="s">
        <v>215</v>
      </c>
    </row>
    <row r="303" s="12" customFormat="1">
      <c r="B303" s="248"/>
      <c r="C303" s="249"/>
      <c r="D303" s="250" t="s">
        <v>224</v>
      </c>
      <c r="E303" s="251" t="s">
        <v>22</v>
      </c>
      <c r="F303" s="252" t="s">
        <v>586</v>
      </c>
      <c r="G303" s="249"/>
      <c r="H303" s="253">
        <v>1.0529999999999999</v>
      </c>
      <c r="I303" s="254"/>
      <c r="J303" s="249"/>
      <c r="K303" s="249"/>
      <c r="L303" s="255"/>
      <c r="M303" s="256"/>
      <c r="N303" s="257"/>
      <c r="O303" s="257"/>
      <c r="P303" s="257"/>
      <c r="Q303" s="257"/>
      <c r="R303" s="257"/>
      <c r="S303" s="257"/>
      <c r="T303" s="258"/>
      <c r="AT303" s="259" t="s">
        <v>224</v>
      </c>
      <c r="AU303" s="259" t="s">
        <v>82</v>
      </c>
      <c r="AV303" s="12" t="s">
        <v>82</v>
      </c>
      <c r="AW303" s="12" t="s">
        <v>36</v>
      </c>
      <c r="AX303" s="12" t="s">
        <v>73</v>
      </c>
      <c r="AY303" s="259" t="s">
        <v>215</v>
      </c>
    </row>
    <row r="304" s="13" customFormat="1">
      <c r="B304" s="260"/>
      <c r="C304" s="261"/>
      <c r="D304" s="250" t="s">
        <v>224</v>
      </c>
      <c r="E304" s="262" t="s">
        <v>22</v>
      </c>
      <c r="F304" s="263" t="s">
        <v>231</v>
      </c>
      <c r="G304" s="261"/>
      <c r="H304" s="264">
        <v>8.673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AT304" s="270" t="s">
        <v>224</v>
      </c>
      <c r="AU304" s="270" t="s">
        <v>82</v>
      </c>
      <c r="AV304" s="13" t="s">
        <v>222</v>
      </c>
      <c r="AW304" s="13" t="s">
        <v>36</v>
      </c>
      <c r="AX304" s="13" t="s">
        <v>80</v>
      </c>
      <c r="AY304" s="270" t="s">
        <v>215</v>
      </c>
    </row>
    <row r="305" s="1" customFormat="1" ht="25.5" customHeight="1">
      <c r="B305" s="47"/>
      <c r="C305" s="236" t="s">
        <v>587</v>
      </c>
      <c r="D305" s="236" t="s">
        <v>217</v>
      </c>
      <c r="E305" s="237" t="s">
        <v>588</v>
      </c>
      <c r="F305" s="238" t="s">
        <v>589</v>
      </c>
      <c r="G305" s="239" t="s">
        <v>220</v>
      </c>
      <c r="H305" s="240">
        <v>11.429</v>
      </c>
      <c r="I305" s="241"/>
      <c r="J305" s="242">
        <f>ROUND(I305*H305,2)</f>
        <v>0</v>
      </c>
      <c r="K305" s="238" t="s">
        <v>221</v>
      </c>
      <c r="L305" s="73"/>
      <c r="M305" s="243" t="s">
        <v>22</v>
      </c>
      <c r="N305" s="244" t="s">
        <v>44</v>
      </c>
      <c r="O305" s="48"/>
      <c r="P305" s="245">
        <f>O305*H305</f>
        <v>0</v>
      </c>
      <c r="Q305" s="245">
        <v>1.837</v>
      </c>
      <c r="R305" s="245">
        <f>Q305*H305</f>
        <v>20.995073000000001</v>
      </c>
      <c r="S305" s="245">
        <v>0</v>
      </c>
      <c r="T305" s="246">
        <f>S305*H305</f>
        <v>0</v>
      </c>
      <c r="AR305" s="25" t="s">
        <v>222</v>
      </c>
      <c r="AT305" s="25" t="s">
        <v>217</v>
      </c>
      <c r="AU305" s="25" t="s">
        <v>82</v>
      </c>
      <c r="AY305" s="25" t="s">
        <v>215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5" t="s">
        <v>80</v>
      </c>
      <c r="BK305" s="247">
        <f>ROUND(I305*H305,2)</f>
        <v>0</v>
      </c>
      <c r="BL305" s="25" t="s">
        <v>222</v>
      </c>
      <c r="BM305" s="25" t="s">
        <v>590</v>
      </c>
    </row>
    <row r="306" s="12" customFormat="1">
      <c r="B306" s="248"/>
      <c r="C306" s="249"/>
      <c r="D306" s="250" t="s">
        <v>224</v>
      </c>
      <c r="E306" s="251" t="s">
        <v>22</v>
      </c>
      <c r="F306" s="252" t="s">
        <v>591</v>
      </c>
      <c r="G306" s="249"/>
      <c r="H306" s="253">
        <v>76.194999999999993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224</v>
      </c>
      <c r="AU306" s="259" t="s">
        <v>82</v>
      </c>
      <c r="AV306" s="12" t="s">
        <v>82</v>
      </c>
      <c r="AW306" s="12" t="s">
        <v>36</v>
      </c>
      <c r="AX306" s="12" t="s">
        <v>73</v>
      </c>
      <c r="AY306" s="259" t="s">
        <v>215</v>
      </c>
    </row>
    <row r="307" s="14" customFormat="1">
      <c r="B307" s="271"/>
      <c r="C307" s="272"/>
      <c r="D307" s="250" t="s">
        <v>224</v>
      </c>
      <c r="E307" s="273" t="s">
        <v>22</v>
      </c>
      <c r="F307" s="274" t="s">
        <v>242</v>
      </c>
      <c r="G307" s="272"/>
      <c r="H307" s="275">
        <v>76.194999999999993</v>
      </c>
      <c r="I307" s="276"/>
      <c r="J307" s="272"/>
      <c r="K307" s="272"/>
      <c r="L307" s="277"/>
      <c r="M307" s="278"/>
      <c r="N307" s="279"/>
      <c r="O307" s="279"/>
      <c r="P307" s="279"/>
      <c r="Q307" s="279"/>
      <c r="R307" s="279"/>
      <c r="S307" s="279"/>
      <c r="T307" s="280"/>
      <c r="AT307" s="281" t="s">
        <v>224</v>
      </c>
      <c r="AU307" s="281" t="s">
        <v>82</v>
      </c>
      <c r="AV307" s="14" t="s">
        <v>236</v>
      </c>
      <c r="AW307" s="14" t="s">
        <v>36</v>
      </c>
      <c r="AX307" s="14" t="s">
        <v>73</v>
      </c>
      <c r="AY307" s="281" t="s">
        <v>215</v>
      </c>
    </row>
    <row r="308" s="12" customFormat="1">
      <c r="B308" s="248"/>
      <c r="C308" s="249"/>
      <c r="D308" s="250" t="s">
        <v>224</v>
      </c>
      <c r="E308" s="251" t="s">
        <v>22</v>
      </c>
      <c r="F308" s="252" t="s">
        <v>592</v>
      </c>
      <c r="G308" s="249"/>
      <c r="H308" s="253">
        <v>11.429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224</v>
      </c>
      <c r="AU308" s="259" t="s">
        <v>82</v>
      </c>
      <c r="AV308" s="12" t="s">
        <v>82</v>
      </c>
      <c r="AW308" s="12" t="s">
        <v>36</v>
      </c>
      <c r="AX308" s="12" t="s">
        <v>80</v>
      </c>
      <c r="AY308" s="259" t="s">
        <v>215</v>
      </c>
    </row>
    <row r="309" s="1" customFormat="1" ht="25.5" customHeight="1">
      <c r="B309" s="47"/>
      <c r="C309" s="236" t="s">
        <v>593</v>
      </c>
      <c r="D309" s="236" t="s">
        <v>217</v>
      </c>
      <c r="E309" s="237" t="s">
        <v>594</v>
      </c>
      <c r="F309" s="238" t="s">
        <v>595</v>
      </c>
      <c r="G309" s="239" t="s">
        <v>426</v>
      </c>
      <c r="H309" s="240">
        <v>4</v>
      </c>
      <c r="I309" s="241"/>
      <c r="J309" s="242">
        <f>ROUND(I309*H309,2)</f>
        <v>0</v>
      </c>
      <c r="K309" s="238" t="s">
        <v>221</v>
      </c>
      <c r="L309" s="73"/>
      <c r="M309" s="243" t="s">
        <v>22</v>
      </c>
      <c r="N309" s="244" t="s">
        <v>44</v>
      </c>
      <c r="O309" s="48"/>
      <c r="P309" s="245">
        <f>O309*H309</f>
        <v>0</v>
      </c>
      <c r="Q309" s="245">
        <v>0.44169999999999998</v>
      </c>
      <c r="R309" s="245">
        <f>Q309*H309</f>
        <v>1.7667999999999999</v>
      </c>
      <c r="S309" s="245">
        <v>0</v>
      </c>
      <c r="T309" s="246">
        <f>S309*H309</f>
        <v>0</v>
      </c>
      <c r="AR309" s="25" t="s">
        <v>222</v>
      </c>
      <c r="AT309" s="25" t="s">
        <v>217</v>
      </c>
      <c r="AU309" s="25" t="s">
        <v>82</v>
      </c>
      <c r="AY309" s="25" t="s">
        <v>215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5" t="s">
        <v>80</v>
      </c>
      <c r="BK309" s="247">
        <f>ROUND(I309*H309,2)</f>
        <v>0</v>
      </c>
      <c r="BL309" s="25" t="s">
        <v>222</v>
      </c>
      <c r="BM309" s="25" t="s">
        <v>596</v>
      </c>
    </row>
    <row r="310" s="12" customFormat="1">
      <c r="B310" s="248"/>
      <c r="C310" s="249"/>
      <c r="D310" s="250" t="s">
        <v>224</v>
      </c>
      <c r="E310" s="251" t="s">
        <v>22</v>
      </c>
      <c r="F310" s="252" t="s">
        <v>222</v>
      </c>
      <c r="G310" s="249"/>
      <c r="H310" s="253">
        <v>4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224</v>
      </c>
      <c r="AU310" s="259" t="s">
        <v>82</v>
      </c>
      <c r="AV310" s="12" t="s">
        <v>82</v>
      </c>
      <c r="AW310" s="12" t="s">
        <v>36</v>
      </c>
      <c r="AX310" s="12" t="s">
        <v>80</v>
      </c>
      <c r="AY310" s="259" t="s">
        <v>215</v>
      </c>
    </row>
    <row r="311" s="1" customFormat="1" ht="25.5" customHeight="1">
      <c r="B311" s="47"/>
      <c r="C311" s="292" t="s">
        <v>597</v>
      </c>
      <c r="D311" s="292" t="s">
        <v>289</v>
      </c>
      <c r="E311" s="293" t="s">
        <v>598</v>
      </c>
      <c r="F311" s="294" t="s">
        <v>599</v>
      </c>
      <c r="G311" s="295" t="s">
        <v>426</v>
      </c>
      <c r="H311" s="296">
        <v>1</v>
      </c>
      <c r="I311" s="297"/>
      <c r="J311" s="298">
        <f>ROUND(I311*H311,2)</f>
        <v>0</v>
      </c>
      <c r="K311" s="294" t="s">
        <v>221</v>
      </c>
      <c r="L311" s="299"/>
      <c r="M311" s="300" t="s">
        <v>22</v>
      </c>
      <c r="N311" s="301" t="s">
        <v>44</v>
      </c>
      <c r="O311" s="48"/>
      <c r="P311" s="245">
        <f>O311*H311</f>
        <v>0</v>
      </c>
      <c r="Q311" s="245">
        <v>0.017649999999999999</v>
      </c>
      <c r="R311" s="245">
        <f>Q311*H311</f>
        <v>0.017649999999999999</v>
      </c>
      <c r="S311" s="245">
        <v>0</v>
      </c>
      <c r="T311" s="246">
        <f>S311*H311</f>
        <v>0</v>
      </c>
      <c r="AR311" s="25" t="s">
        <v>261</v>
      </c>
      <c r="AT311" s="25" t="s">
        <v>289</v>
      </c>
      <c r="AU311" s="25" t="s">
        <v>82</v>
      </c>
      <c r="AY311" s="25" t="s">
        <v>215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25" t="s">
        <v>80</v>
      </c>
      <c r="BK311" s="247">
        <f>ROUND(I311*H311,2)</f>
        <v>0</v>
      </c>
      <c r="BL311" s="25" t="s">
        <v>222</v>
      </c>
      <c r="BM311" s="25" t="s">
        <v>600</v>
      </c>
    </row>
    <row r="312" s="12" customFormat="1">
      <c r="B312" s="248"/>
      <c r="C312" s="249"/>
      <c r="D312" s="250" t="s">
        <v>224</v>
      </c>
      <c r="E312" s="251" t="s">
        <v>22</v>
      </c>
      <c r="F312" s="252" t="s">
        <v>80</v>
      </c>
      <c r="G312" s="249"/>
      <c r="H312" s="253">
        <v>1</v>
      </c>
      <c r="I312" s="254"/>
      <c r="J312" s="249"/>
      <c r="K312" s="249"/>
      <c r="L312" s="255"/>
      <c r="M312" s="256"/>
      <c r="N312" s="257"/>
      <c r="O312" s="257"/>
      <c r="P312" s="257"/>
      <c r="Q312" s="257"/>
      <c r="R312" s="257"/>
      <c r="S312" s="257"/>
      <c r="T312" s="258"/>
      <c r="AT312" s="259" t="s">
        <v>224</v>
      </c>
      <c r="AU312" s="259" t="s">
        <v>82</v>
      </c>
      <c r="AV312" s="12" t="s">
        <v>82</v>
      </c>
      <c r="AW312" s="12" t="s">
        <v>36</v>
      </c>
      <c r="AX312" s="12" t="s">
        <v>80</v>
      </c>
      <c r="AY312" s="259" t="s">
        <v>215</v>
      </c>
    </row>
    <row r="313" s="1" customFormat="1" ht="25.5" customHeight="1">
      <c r="B313" s="47"/>
      <c r="C313" s="292" t="s">
        <v>601</v>
      </c>
      <c r="D313" s="292" t="s">
        <v>289</v>
      </c>
      <c r="E313" s="293" t="s">
        <v>602</v>
      </c>
      <c r="F313" s="294" t="s">
        <v>603</v>
      </c>
      <c r="G313" s="295" t="s">
        <v>426</v>
      </c>
      <c r="H313" s="296">
        <v>3</v>
      </c>
      <c r="I313" s="297"/>
      <c r="J313" s="298">
        <f>ROUND(I313*H313,2)</f>
        <v>0</v>
      </c>
      <c r="K313" s="294" t="s">
        <v>221</v>
      </c>
      <c r="L313" s="299"/>
      <c r="M313" s="300" t="s">
        <v>22</v>
      </c>
      <c r="N313" s="301" t="s">
        <v>44</v>
      </c>
      <c r="O313" s="48"/>
      <c r="P313" s="245">
        <f>O313*H313</f>
        <v>0</v>
      </c>
      <c r="Q313" s="245">
        <v>0.018020000000000001</v>
      </c>
      <c r="R313" s="245">
        <f>Q313*H313</f>
        <v>0.054060000000000004</v>
      </c>
      <c r="S313" s="245">
        <v>0</v>
      </c>
      <c r="T313" s="246">
        <f>S313*H313</f>
        <v>0</v>
      </c>
      <c r="AR313" s="25" t="s">
        <v>261</v>
      </c>
      <c r="AT313" s="25" t="s">
        <v>289</v>
      </c>
      <c r="AU313" s="25" t="s">
        <v>82</v>
      </c>
      <c r="AY313" s="25" t="s">
        <v>215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25" t="s">
        <v>80</v>
      </c>
      <c r="BK313" s="247">
        <f>ROUND(I313*H313,2)</f>
        <v>0</v>
      </c>
      <c r="BL313" s="25" t="s">
        <v>222</v>
      </c>
      <c r="BM313" s="25" t="s">
        <v>604</v>
      </c>
    </row>
    <row r="314" s="12" customFormat="1">
      <c r="B314" s="248"/>
      <c r="C314" s="249"/>
      <c r="D314" s="250" t="s">
        <v>224</v>
      </c>
      <c r="E314" s="251" t="s">
        <v>22</v>
      </c>
      <c r="F314" s="252" t="s">
        <v>236</v>
      </c>
      <c r="G314" s="249"/>
      <c r="H314" s="253">
        <v>3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224</v>
      </c>
      <c r="AU314" s="259" t="s">
        <v>82</v>
      </c>
      <c r="AV314" s="12" t="s">
        <v>82</v>
      </c>
      <c r="AW314" s="12" t="s">
        <v>36</v>
      </c>
      <c r="AX314" s="12" t="s">
        <v>80</v>
      </c>
      <c r="AY314" s="259" t="s">
        <v>215</v>
      </c>
    </row>
    <row r="315" s="11" customFormat="1" ht="29.88" customHeight="1">
      <c r="B315" s="220"/>
      <c r="C315" s="221"/>
      <c r="D315" s="222" t="s">
        <v>72</v>
      </c>
      <c r="E315" s="234" t="s">
        <v>266</v>
      </c>
      <c r="F315" s="234" t="s">
        <v>605</v>
      </c>
      <c r="G315" s="221"/>
      <c r="H315" s="221"/>
      <c r="I315" s="224"/>
      <c r="J315" s="235">
        <f>BK315</f>
        <v>0</v>
      </c>
      <c r="K315" s="221"/>
      <c r="L315" s="226"/>
      <c r="M315" s="227"/>
      <c r="N315" s="228"/>
      <c r="O315" s="228"/>
      <c r="P315" s="229">
        <f>SUM(P316:P407)</f>
        <v>0</v>
      </c>
      <c r="Q315" s="228"/>
      <c r="R315" s="229">
        <f>SUM(R316:R407)</f>
        <v>0.65218900000000013</v>
      </c>
      <c r="S315" s="228"/>
      <c r="T315" s="230">
        <f>SUM(T316:T407)</f>
        <v>144.82932000000002</v>
      </c>
      <c r="AR315" s="231" t="s">
        <v>80</v>
      </c>
      <c r="AT315" s="232" t="s">
        <v>72</v>
      </c>
      <c r="AU315" s="232" t="s">
        <v>80</v>
      </c>
      <c r="AY315" s="231" t="s">
        <v>215</v>
      </c>
      <c r="BK315" s="233">
        <f>SUM(BK316:BK407)</f>
        <v>0</v>
      </c>
    </row>
    <row r="316" s="1" customFormat="1" ht="16.5" customHeight="1">
      <c r="B316" s="47"/>
      <c r="C316" s="236" t="s">
        <v>606</v>
      </c>
      <c r="D316" s="236" t="s">
        <v>217</v>
      </c>
      <c r="E316" s="237" t="s">
        <v>607</v>
      </c>
      <c r="F316" s="238" t="s">
        <v>608</v>
      </c>
      <c r="G316" s="239" t="s">
        <v>609</v>
      </c>
      <c r="H316" s="240">
        <v>60</v>
      </c>
      <c r="I316" s="241"/>
      <c r="J316" s="242">
        <f>ROUND(I316*H316,2)</f>
        <v>0</v>
      </c>
      <c r="K316" s="238" t="s">
        <v>610</v>
      </c>
      <c r="L316" s="73"/>
      <c r="M316" s="243" t="s">
        <v>22</v>
      </c>
      <c r="N316" s="244" t="s">
        <v>44</v>
      </c>
      <c r="O316" s="48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AR316" s="25" t="s">
        <v>222</v>
      </c>
      <c r="AT316" s="25" t="s">
        <v>217</v>
      </c>
      <c r="AU316" s="25" t="s">
        <v>82</v>
      </c>
      <c r="AY316" s="25" t="s">
        <v>215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5" t="s">
        <v>80</v>
      </c>
      <c r="BK316" s="247">
        <f>ROUND(I316*H316,2)</f>
        <v>0</v>
      </c>
      <c r="BL316" s="25" t="s">
        <v>222</v>
      </c>
      <c r="BM316" s="25" t="s">
        <v>611</v>
      </c>
    </row>
    <row r="317" s="12" customFormat="1">
      <c r="B317" s="248"/>
      <c r="C317" s="249"/>
      <c r="D317" s="250" t="s">
        <v>224</v>
      </c>
      <c r="E317" s="251" t="s">
        <v>22</v>
      </c>
      <c r="F317" s="252" t="s">
        <v>566</v>
      </c>
      <c r="G317" s="249"/>
      <c r="H317" s="253">
        <v>60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224</v>
      </c>
      <c r="AU317" s="259" t="s">
        <v>82</v>
      </c>
      <c r="AV317" s="12" t="s">
        <v>82</v>
      </c>
      <c r="AW317" s="12" t="s">
        <v>36</v>
      </c>
      <c r="AX317" s="12" t="s">
        <v>80</v>
      </c>
      <c r="AY317" s="259" t="s">
        <v>215</v>
      </c>
    </row>
    <row r="318" s="1" customFormat="1" ht="16.5" customHeight="1">
      <c r="B318" s="47"/>
      <c r="C318" s="236" t="s">
        <v>612</v>
      </c>
      <c r="D318" s="236" t="s">
        <v>217</v>
      </c>
      <c r="E318" s="237" t="s">
        <v>613</v>
      </c>
      <c r="F318" s="238" t="s">
        <v>614</v>
      </c>
      <c r="G318" s="239" t="s">
        <v>609</v>
      </c>
      <c r="H318" s="240">
        <v>70</v>
      </c>
      <c r="I318" s="241"/>
      <c r="J318" s="242">
        <f>ROUND(I318*H318,2)</f>
        <v>0</v>
      </c>
      <c r="K318" s="238" t="s">
        <v>610</v>
      </c>
      <c r="L318" s="73"/>
      <c r="M318" s="243" t="s">
        <v>22</v>
      </c>
      <c r="N318" s="244" t="s">
        <v>44</v>
      </c>
      <c r="O318" s="48"/>
      <c r="P318" s="245">
        <f>O318*H318</f>
        <v>0</v>
      </c>
      <c r="Q318" s="245">
        <v>0</v>
      </c>
      <c r="R318" s="245">
        <f>Q318*H318</f>
        <v>0</v>
      </c>
      <c r="S318" s="245">
        <v>1</v>
      </c>
      <c r="T318" s="246">
        <f>S318*H318</f>
        <v>70</v>
      </c>
      <c r="AR318" s="25" t="s">
        <v>222</v>
      </c>
      <c r="AT318" s="25" t="s">
        <v>217</v>
      </c>
      <c r="AU318" s="25" t="s">
        <v>82</v>
      </c>
      <c r="AY318" s="25" t="s">
        <v>215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5" t="s">
        <v>80</v>
      </c>
      <c r="BK318" s="247">
        <f>ROUND(I318*H318,2)</f>
        <v>0</v>
      </c>
      <c r="BL318" s="25" t="s">
        <v>222</v>
      </c>
      <c r="BM318" s="25" t="s">
        <v>615</v>
      </c>
    </row>
    <row r="319" s="12" customFormat="1">
      <c r="B319" s="248"/>
      <c r="C319" s="249"/>
      <c r="D319" s="250" t="s">
        <v>224</v>
      </c>
      <c r="E319" s="251" t="s">
        <v>22</v>
      </c>
      <c r="F319" s="252" t="s">
        <v>616</v>
      </c>
      <c r="G319" s="249"/>
      <c r="H319" s="253">
        <v>70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224</v>
      </c>
      <c r="AU319" s="259" t="s">
        <v>82</v>
      </c>
      <c r="AV319" s="12" t="s">
        <v>82</v>
      </c>
      <c r="AW319" s="12" t="s">
        <v>36</v>
      </c>
      <c r="AX319" s="12" t="s">
        <v>80</v>
      </c>
      <c r="AY319" s="259" t="s">
        <v>215</v>
      </c>
    </row>
    <row r="320" s="1" customFormat="1" ht="25.5" customHeight="1">
      <c r="B320" s="47"/>
      <c r="C320" s="236" t="s">
        <v>616</v>
      </c>
      <c r="D320" s="236" t="s">
        <v>217</v>
      </c>
      <c r="E320" s="237" t="s">
        <v>617</v>
      </c>
      <c r="F320" s="238" t="s">
        <v>618</v>
      </c>
      <c r="G320" s="239" t="s">
        <v>304</v>
      </c>
      <c r="H320" s="240">
        <v>77.25</v>
      </c>
      <c r="I320" s="241"/>
      <c r="J320" s="242">
        <f>ROUND(I320*H320,2)</f>
        <v>0</v>
      </c>
      <c r="K320" s="238" t="s">
        <v>221</v>
      </c>
      <c r="L320" s="73"/>
      <c r="M320" s="243" t="s">
        <v>22</v>
      </c>
      <c r="N320" s="244" t="s">
        <v>44</v>
      </c>
      <c r="O320" s="48"/>
      <c r="P320" s="245">
        <f>O320*H320</f>
        <v>0</v>
      </c>
      <c r="Q320" s="245">
        <v>0.00012999999999999999</v>
      </c>
      <c r="R320" s="245">
        <f>Q320*H320</f>
        <v>0.010042499999999999</v>
      </c>
      <c r="S320" s="245">
        <v>0</v>
      </c>
      <c r="T320" s="246">
        <f>S320*H320</f>
        <v>0</v>
      </c>
      <c r="AR320" s="25" t="s">
        <v>222</v>
      </c>
      <c r="AT320" s="25" t="s">
        <v>217</v>
      </c>
      <c r="AU320" s="25" t="s">
        <v>82</v>
      </c>
      <c r="AY320" s="25" t="s">
        <v>215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5" t="s">
        <v>80</v>
      </c>
      <c r="BK320" s="247">
        <f>ROUND(I320*H320,2)</f>
        <v>0</v>
      </c>
      <c r="BL320" s="25" t="s">
        <v>222</v>
      </c>
      <c r="BM320" s="25" t="s">
        <v>619</v>
      </c>
    </row>
    <row r="321" s="12" customFormat="1">
      <c r="B321" s="248"/>
      <c r="C321" s="249"/>
      <c r="D321" s="250" t="s">
        <v>224</v>
      </c>
      <c r="E321" s="251" t="s">
        <v>22</v>
      </c>
      <c r="F321" s="252" t="s">
        <v>620</v>
      </c>
      <c r="G321" s="249"/>
      <c r="H321" s="253">
        <v>77.25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224</v>
      </c>
      <c r="AU321" s="259" t="s">
        <v>82</v>
      </c>
      <c r="AV321" s="12" t="s">
        <v>82</v>
      </c>
      <c r="AW321" s="12" t="s">
        <v>36</v>
      </c>
      <c r="AX321" s="12" t="s">
        <v>80</v>
      </c>
      <c r="AY321" s="259" t="s">
        <v>215</v>
      </c>
    </row>
    <row r="322" s="1" customFormat="1" ht="63.75" customHeight="1">
      <c r="B322" s="47"/>
      <c r="C322" s="236" t="s">
        <v>621</v>
      </c>
      <c r="D322" s="236" t="s">
        <v>217</v>
      </c>
      <c r="E322" s="237" t="s">
        <v>622</v>
      </c>
      <c r="F322" s="238" t="s">
        <v>623</v>
      </c>
      <c r="G322" s="239" t="s">
        <v>304</v>
      </c>
      <c r="H322" s="240">
        <v>90.400000000000006</v>
      </c>
      <c r="I322" s="241"/>
      <c r="J322" s="242">
        <f>ROUND(I322*H322,2)</f>
        <v>0</v>
      </c>
      <c r="K322" s="238" t="s">
        <v>221</v>
      </c>
      <c r="L322" s="73"/>
      <c r="M322" s="243" t="s">
        <v>22</v>
      </c>
      <c r="N322" s="244" t="s">
        <v>44</v>
      </c>
      <c r="O322" s="48"/>
      <c r="P322" s="245">
        <f>O322*H322</f>
        <v>0</v>
      </c>
      <c r="Q322" s="245">
        <v>4.0000000000000003E-05</v>
      </c>
      <c r="R322" s="245">
        <f>Q322*H322</f>
        <v>0.0036160000000000007</v>
      </c>
      <c r="S322" s="245">
        <v>0</v>
      </c>
      <c r="T322" s="246">
        <f>S322*H322</f>
        <v>0</v>
      </c>
      <c r="AR322" s="25" t="s">
        <v>222</v>
      </c>
      <c r="AT322" s="25" t="s">
        <v>217</v>
      </c>
      <c r="AU322" s="25" t="s">
        <v>82</v>
      </c>
      <c r="AY322" s="25" t="s">
        <v>215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25" t="s">
        <v>80</v>
      </c>
      <c r="BK322" s="247">
        <f>ROUND(I322*H322,2)</f>
        <v>0</v>
      </c>
      <c r="BL322" s="25" t="s">
        <v>222</v>
      </c>
      <c r="BM322" s="25" t="s">
        <v>624</v>
      </c>
    </row>
    <row r="323" s="12" customFormat="1">
      <c r="B323" s="248"/>
      <c r="C323" s="249"/>
      <c r="D323" s="250" t="s">
        <v>224</v>
      </c>
      <c r="E323" s="251" t="s">
        <v>22</v>
      </c>
      <c r="F323" s="252" t="s">
        <v>625</v>
      </c>
      <c r="G323" s="249"/>
      <c r="H323" s="253">
        <v>90.400000000000006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224</v>
      </c>
      <c r="AU323" s="259" t="s">
        <v>82</v>
      </c>
      <c r="AV323" s="12" t="s">
        <v>82</v>
      </c>
      <c r="AW323" s="12" t="s">
        <v>36</v>
      </c>
      <c r="AX323" s="12" t="s">
        <v>80</v>
      </c>
      <c r="AY323" s="259" t="s">
        <v>215</v>
      </c>
    </row>
    <row r="324" s="1" customFormat="1" ht="16.5" customHeight="1">
      <c r="B324" s="47"/>
      <c r="C324" s="292" t="s">
        <v>626</v>
      </c>
      <c r="D324" s="292" t="s">
        <v>289</v>
      </c>
      <c r="E324" s="293" t="s">
        <v>627</v>
      </c>
      <c r="F324" s="294" t="s">
        <v>628</v>
      </c>
      <c r="G324" s="295" t="s">
        <v>426</v>
      </c>
      <c r="H324" s="296">
        <v>2</v>
      </c>
      <c r="I324" s="297"/>
      <c r="J324" s="298">
        <f>ROUND(I324*H324,2)</f>
        <v>0</v>
      </c>
      <c r="K324" s="294" t="s">
        <v>221</v>
      </c>
      <c r="L324" s="299"/>
      <c r="M324" s="300" t="s">
        <v>22</v>
      </c>
      <c r="N324" s="301" t="s">
        <v>44</v>
      </c>
      <c r="O324" s="48"/>
      <c r="P324" s="245">
        <f>O324*H324</f>
        <v>0</v>
      </c>
      <c r="Q324" s="245">
        <v>0.014</v>
      </c>
      <c r="R324" s="245">
        <f>Q324*H324</f>
        <v>0.028000000000000001</v>
      </c>
      <c r="S324" s="245">
        <v>0</v>
      </c>
      <c r="T324" s="246">
        <f>S324*H324</f>
        <v>0</v>
      </c>
      <c r="AR324" s="25" t="s">
        <v>261</v>
      </c>
      <c r="AT324" s="25" t="s">
        <v>289</v>
      </c>
      <c r="AU324" s="25" t="s">
        <v>82</v>
      </c>
      <c r="AY324" s="25" t="s">
        <v>215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5" t="s">
        <v>80</v>
      </c>
      <c r="BK324" s="247">
        <f>ROUND(I324*H324,2)</f>
        <v>0</v>
      </c>
      <c r="BL324" s="25" t="s">
        <v>222</v>
      </c>
      <c r="BM324" s="25" t="s">
        <v>629</v>
      </c>
    </row>
    <row r="325" s="12" customFormat="1">
      <c r="B325" s="248"/>
      <c r="C325" s="249"/>
      <c r="D325" s="250" t="s">
        <v>224</v>
      </c>
      <c r="E325" s="251" t="s">
        <v>22</v>
      </c>
      <c r="F325" s="252" t="s">
        <v>82</v>
      </c>
      <c r="G325" s="249"/>
      <c r="H325" s="253">
        <v>2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224</v>
      </c>
      <c r="AU325" s="259" t="s">
        <v>82</v>
      </c>
      <c r="AV325" s="12" t="s">
        <v>82</v>
      </c>
      <c r="AW325" s="12" t="s">
        <v>36</v>
      </c>
      <c r="AX325" s="12" t="s">
        <v>80</v>
      </c>
      <c r="AY325" s="259" t="s">
        <v>215</v>
      </c>
    </row>
    <row r="326" s="1" customFormat="1" ht="25.5" customHeight="1">
      <c r="B326" s="47"/>
      <c r="C326" s="236" t="s">
        <v>630</v>
      </c>
      <c r="D326" s="236" t="s">
        <v>217</v>
      </c>
      <c r="E326" s="237" t="s">
        <v>631</v>
      </c>
      <c r="F326" s="238" t="s">
        <v>632</v>
      </c>
      <c r="G326" s="239" t="s">
        <v>304</v>
      </c>
      <c r="H326" s="240">
        <v>3.9929999999999999</v>
      </c>
      <c r="I326" s="241"/>
      <c r="J326" s="242">
        <f>ROUND(I326*H326,2)</f>
        <v>0</v>
      </c>
      <c r="K326" s="238" t="s">
        <v>221</v>
      </c>
      <c r="L326" s="73"/>
      <c r="M326" s="243" t="s">
        <v>22</v>
      </c>
      <c r="N326" s="244" t="s">
        <v>44</v>
      </c>
      <c r="O326" s="48"/>
      <c r="P326" s="245">
        <f>O326*H326</f>
        <v>0</v>
      </c>
      <c r="Q326" s="245">
        <v>0</v>
      </c>
      <c r="R326" s="245">
        <f>Q326*H326</f>
        <v>0</v>
      </c>
      <c r="S326" s="245">
        <v>0.26100000000000001</v>
      </c>
      <c r="T326" s="246">
        <f>S326*H326</f>
        <v>1.042173</v>
      </c>
      <c r="AR326" s="25" t="s">
        <v>222</v>
      </c>
      <c r="AT326" s="25" t="s">
        <v>217</v>
      </c>
      <c r="AU326" s="25" t="s">
        <v>82</v>
      </c>
      <c r="AY326" s="25" t="s">
        <v>215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5" t="s">
        <v>80</v>
      </c>
      <c r="BK326" s="247">
        <f>ROUND(I326*H326,2)</f>
        <v>0</v>
      </c>
      <c r="BL326" s="25" t="s">
        <v>222</v>
      </c>
      <c r="BM326" s="25" t="s">
        <v>633</v>
      </c>
    </row>
    <row r="327" s="12" customFormat="1">
      <c r="B327" s="248"/>
      <c r="C327" s="249"/>
      <c r="D327" s="250" t="s">
        <v>224</v>
      </c>
      <c r="E327" s="251" t="s">
        <v>22</v>
      </c>
      <c r="F327" s="252" t="s">
        <v>634</v>
      </c>
      <c r="G327" s="249"/>
      <c r="H327" s="253">
        <v>3.9929999999999999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224</v>
      </c>
      <c r="AU327" s="259" t="s">
        <v>82</v>
      </c>
      <c r="AV327" s="12" t="s">
        <v>82</v>
      </c>
      <c r="AW327" s="12" t="s">
        <v>36</v>
      </c>
      <c r="AX327" s="12" t="s">
        <v>80</v>
      </c>
      <c r="AY327" s="259" t="s">
        <v>215</v>
      </c>
    </row>
    <row r="328" s="1" customFormat="1" ht="38.25" customHeight="1">
      <c r="B328" s="47"/>
      <c r="C328" s="236" t="s">
        <v>635</v>
      </c>
      <c r="D328" s="236" t="s">
        <v>217</v>
      </c>
      <c r="E328" s="237" t="s">
        <v>636</v>
      </c>
      <c r="F328" s="238" t="s">
        <v>637</v>
      </c>
      <c r="G328" s="239" t="s">
        <v>220</v>
      </c>
      <c r="H328" s="240">
        <v>2.5699999999999998</v>
      </c>
      <c r="I328" s="241"/>
      <c r="J328" s="242">
        <f>ROUND(I328*H328,2)</f>
        <v>0</v>
      </c>
      <c r="K328" s="238" t="s">
        <v>221</v>
      </c>
      <c r="L328" s="73"/>
      <c r="M328" s="243" t="s">
        <v>22</v>
      </c>
      <c r="N328" s="244" t="s">
        <v>44</v>
      </c>
      <c r="O328" s="48"/>
      <c r="P328" s="245">
        <f>O328*H328</f>
        <v>0</v>
      </c>
      <c r="Q328" s="245">
        <v>0</v>
      </c>
      <c r="R328" s="245">
        <f>Q328*H328</f>
        <v>0</v>
      </c>
      <c r="S328" s="245">
        <v>1.8</v>
      </c>
      <c r="T328" s="246">
        <f>S328*H328</f>
        <v>4.6259999999999994</v>
      </c>
      <c r="AR328" s="25" t="s">
        <v>222</v>
      </c>
      <c r="AT328" s="25" t="s">
        <v>217</v>
      </c>
      <c r="AU328" s="25" t="s">
        <v>82</v>
      </c>
      <c r="AY328" s="25" t="s">
        <v>215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25" t="s">
        <v>80</v>
      </c>
      <c r="BK328" s="247">
        <f>ROUND(I328*H328,2)</f>
        <v>0</v>
      </c>
      <c r="BL328" s="25" t="s">
        <v>222</v>
      </c>
      <c r="BM328" s="25" t="s">
        <v>638</v>
      </c>
    </row>
    <row r="329" s="12" customFormat="1">
      <c r="B329" s="248"/>
      <c r="C329" s="249"/>
      <c r="D329" s="250" t="s">
        <v>224</v>
      </c>
      <c r="E329" s="251" t="s">
        <v>22</v>
      </c>
      <c r="F329" s="252" t="s">
        <v>639</v>
      </c>
      <c r="G329" s="249"/>
      <c r="H329" s="253">
        <v>0.95899999999999996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224</v>
      </c>
      <c r="AU329" s="259" t="s">
        <v>82</v>
      </c>
      <c r="AV329" s="12" t="s">
        <v>82</v>
      </c>
      <c r="AW329" s="12" t="s">
        <v>36</v>
      </c>
      <c r="AX329" s="12" t="s">
        <v>73</v>
      </c>
      <c r="AY329" s="259" t="s">
        <v>215</v>
      </c>
    </row>
    <row r="330" s="12" customFormat="1">
      <c r="B330" s="248"/>
      <c r="C330" s="249"/>
      <c r="D330" s="250" t="s">
        <v>224</v>
      </c>
      <c r="E330" s="251" t="s">
        <v>22</v>
      </c>
      <c r="F330" s="252" t="s">
        <v>640</v>
      </c>
      <c r="G330" s="249"/>
      <c r="H330" s="253">
        <v>0.375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224</v>
      </c>
      <c r="AU330" s="259" t="s">
        <v>82</v>
      </c>
      <c r="AV330" s="12" t="s">
        <v>82</v>
      </c>
      <c r="AW330" s="12" t="s">
        <v>36</v>
      </c>
      <c r="AX330" s="12" t="s">
        <v>73</v>
      </c>
      <c r="AY330" s="259" t="s">
        <v>215</v>
      </c>
    </row>
    <row r="331" s="12" customFormat="1">
      <c r="B331" s="248"/>
      <c r="C331" s="249"/>
      <c r="D331" s="250" t="s">
        <v>224</v>
      </c>
      <c r="E331" s="251" t="s">
        <v>22</v>
      </c>
      <c r="F331" s="252" t="s">
        <v>641</v>
      </c>
      <c r="G331" s="249"/>
      <c r="H331" s="253">
        <v>1.236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AT331" s="259" t="s">
        <v>224</v>
      </c>
      <c r="AU331" s="259" t="s">
        <v>82</v>
      </c>
      <c r="AV331" s="12" t="s">
        <v>82</v>
      </c>
      <c r="AW331" s="12" t="s">
        <v>36</v>
      </c>
      <c r="AX331" s="12" t="s">
        <v>73</v>
      </c>
      <c r="AY331" s="259" t="s">
        <v>215</v>
      </c>
    </row>
    <row r="332" s="13" customFormat="1">
      <c r="B332" s="260"/>
      <c r="C332" s="261"/>
      <c r="D332" s="250" t="s">
        <v>224</v>
      </c>
      <c r="E332" s="262" t="s">
        <v>22</v>
      </c>
      <c r="F332" s="263" t="s">
        <v>231</v>
      </c>
      <c r="G332" s="261"/>
      <c r="H332" s="264">
        <v>2.5699999999999998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AT332" s="270" t="s">
        <v>224</v>
      </c>
      <c r="AU332" s="270" t="s">
        <v>82</v>
      </c>
      <c r="AV332" s="13" t="s">
        <v>222</v>
      </c>
      <c r="AW332" s="13" t="s">
        <v>36</v>
      </c>
      <c r="AX332" s="13" t="s">
        <v>80</v>
      </c>
      <c r="AY332" s="270" t="s">
        <v>215</v>
      </c>
    </row>
    <row r="333" s="1" customFormat="1" ht="25.5" customHeight="1">
      <c r="B333" s="47"/>
      <c r="C333" s="236" t="s">
        <v>642</v>
      </c>
      <c r="D333" s="236" t="s">
        <v>217</v>
      </c>
      <c r="E333" s="237" t="s">
        <v>643</v>
      </c>
      <c r="F333" s="238" t="s">
        <v>644</v>
      </c>
      <c r="G333" s="239" t="s">
        <v>220</v>
      </c>
      <c r="H333" s="240">
        <v>0.45000000000000001</v>
      </c>
      <c r="I333" s="241"/>
      <c r="J333" s="242">
        <f>ROUND(I333*H333,2)</f>
        <v>0</v>
      </c>
      <c r="K333" s="238" t="s">
        <v>221</v>
      </c>
      <c r="L333" s="73"/>
      <c r="M333" s="243" t="s">
        <v>22</v>
      </c>
      <c r="N333" s="244" t="s">
        <v>44</v>
      </c>
      <c r="O333" s="48"/>
      <c r="P333" s="245">
        <f>O333*H333</f>
        <v>0</v>
      </c>
      <c r="Q333" s="245">
        <v>0</v>
      </c>
      <c r="R333" s="245">
        <f>Q333*H333</f>
        <v>0</v>
      </c>
      <c r="S333" s="245">
        <v>1.95</v>
      </c>
      <c r="T333" s="246">
        <f>S333*H333</f>
        <v>0.87749999999999995</v>
      </c>
      <c r="AR333" s="25" t="s">
        <v>222</v>
      </c>
      <c r="AT333" s="25" t="s">
        <v>217</v>
      </c>
      <c r="AU333" s="25" t="s">
        <v>82</v>
      </c>
      <c r="AY333" s="25" t="s">
        <v>215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25" t="s">
        <v>80</v>
      </c>
      <c r="BK333" s="247">
        <f>ROUND(I333*H333,2)</f>
        <v>0</v>
      </c>
      <c r="BL333" s="25" t="s">
        <v>222</v>
      </c>
      <c r="BM333" s="25" t="s">
        <v>645</v>
      </c>
    </row>
    <row r="334" s="12" customFormat="1">
      <c r="B334" s="248"/>
      <c r="C334" s="249"/>
      <c r="D334" s="250" t="s">
        <v>224</v>
      </c>
      <c r="E334" s="251" t="s">
        <v>22</v>
      </c>
      <c r="F334" s="252" t="s">
        <v>646</v>
      </c>
      <c r="G334" s="249"/>
      <c r="H334" s="253">
        <v>0.45000000000000001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224</v>
      </c>
      <c r="AU334" s="259" t="s">
        <v>82</v>
      </c>
      <c r="AV334" s="12" t="s">
        <v>82</v>
      </c>
      <c r="AW334" s="12" t="s">
        <v>36</v>
      </c>
      <c r="AX334" s="12" t="s">
        <v>80</v>
      </c>
      <c r="AY334" s="259" t="s">
        <v>215</v>
      </c>
    </row>
    <row r="335" s="1" customFormat="1" ht="25.5" customHeight="1">
      <c r="B335" s="47"/>
      <c r="C335" s="236" t="s">
        <v>647</v>
      </c>
      <c r="D335" s="236" t="s">
        <v>217</v>
      </c>
      <c r="E335" s="237" t="s">
        <v>648</v>
      </c>
      <c r="F335" s="238" t="s">
        <v>649</v>
      </c>
      <c r="G335" s="239" t="s">
        <v>220</v>
      </c>
      <c r="H335" s="240">
        <v>1.1180000000000001</v>
      </c>
      <c r="I335" s="241"/>
      <c r="J335" s="242">
        <f>ROUND(I335*H335,2)</f>
        <v>0</v>
      </c>
      <c r="K335" s="238" t="s">
        <v>221</v>
      </c>
      <c r="L335" s="73"/>
      <c r="M335" s="243" t="s">
        <v>22</v>
      </c>
      <c r="N335" s="244" t="s">
        <v>44</v>
      </c>
      <c r="O335" s="48"/>
      <c r="P335" s="245">
        <f>O335*H335</f>
        <v>0</v>
      </c>
      <c r="Q335" s="245">
        <v>0</v>
      </c>
      <c r="R335" s="245">
        <f>Q335*H335</f>
        <v>0</v>
      </c>
      <c r="S335" s="245">
        <v>1.8</v>
      </c>
      <c r="T335" s="246">
        <f>S335*H335</f>
        <v>2.0124000000000004</v>
      </c>
      <c r="AR335" s="25" t="s">
        <v>222</v>
      </c>
      <c r="AT335" s="25" t="s">
        <v>217</v>
      </c>
      <c r="AU335" s="25" t="s">
        <v>82</v>
      </c>
      <c r="AY335" s="25" t="s">
        <v>215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25" t="s">
        <v>80</v>
      </c>
      <c r="BK335" s="247">
        <f>ROUND(I335*H335,2)</f>
        <v>0</v>
      </c>
      <c r="BL335" s="25" t="s">
        <v>222</v>
      </c>
      <c r="BM335" s="25" t="s">
        <v>650</v>
      </c>
    </row>
    <row r="336" s="12" customFormat="1">
      <c r="B336" s="248"/>
      <c r="C336" s="249"/>
      <c r="D336" s="250" t="s">
        <v>224</v>
      </c>
      <c r="E336" s="251" t="s">
        <v>22</v>
      </c>
      <c r="F336" s="252" t="s">
        <v>651</v>
      </c>
      <c r="G336" s="249"/>
      <c r="H336" s="253">
        <v>0.90600000000000003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224</v>
      </c>
      <c r="AU336" s="259" t="s">
        <v>82</v>
      </c>
      <c r="AV336" s="12" t="s">
        <v>82</v>
      </c>
      <c r="AW336" s="12" t="s">
        <v>36</v>
      </c>
      <c r="AX336" s="12" t="s">
        <v>73</v>
      </c>
      <c r="AY336" s="259" t="s">
        <v>215</v>
      </c>
    </row>
    <row r="337" s="12" customFormat="1">
      <c r="B337" s="248"/>
      <c r="C337" s="249"/>
      <c r="D337" s="250" t="s">
        <v>224</v>
      </c>
      <c r="E337" s="251" t="s">
        <v>22</v>
      </c>
      <c r="F337" s="252" t="s">
        <v>652</v>
      </c>
      <c r="G337" s="249"/>
      <c r="H337" s="253">
        <v>0.21199999999999999</v>
      </c>
      <c r="I337" s="254"/>
      <c r="J337" s="249"/>
      <c r="K337" s="249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224</v>
      </c>
      <c r="AU337" s="259" t="s">
        <v>82</v>
      </c>
      <c r="AV337" s="12" t="s">
        <v>82</v>
      </c>
      <c r="AW337" s="12" t="s">
        <v>36</v>
      </c>
      <c r="AX337" s="12" t="s">
        <v>73</v>
      </c>
      <c r="AY337" s="259" t="s">
        <v>215</v>
      </c>
    </row>
    <row r="338" s="13" customFormat="1">
      <c r="B338" s="260"/>
      <c r="C338" s="261"/>
      <c r="D338" s="250" t="s">
        <v>224</v>
      </c>
      <c r="E338" s="262" t="s">
        <v>22</v>
      </c>
      <c r="F338" s="263" t="s">
        <v>231</v>
      </c>
      <c r="G338" s="261"/>
      <c r="H338" s="264">
        <v>1.1180000000000001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224</v>
      </c>
      <c r="AU338" s="270" t="s">
        <v>82</v>
      </c>
      <c r="AV338" s="13" t="s">
        <v>222</v>
      </c>
      <c r="AW338" s="13" t="s">
        <v>36</v>
      </c>
      <c r="AX338" s="13" t="s">
        <v>80</v>
      </c>
      <c r="AY338" s="270" t="s">
        <v>215</v>
      </c>
    </row>
    <row r="339" s="1" customFormat="1" ht="16.5" customHeight="1">
      <c r="B339" s="47"/>
      <c r="C339" s="236" t="s">
        <v>653</v>
      </c>
      <c r="D339" s="236" t="s">
        <v>217</v>
      </c>
      <c r="E339" s="237" t="s">
        <v>654</v>
      </c>
      <c r="F339" s="238" t="s">
        <v>655</v>
      </c>
      <c r="G339" s="239" t="s">
        <v>220</v>
      </c>
      <c r="H339" s="240">
        <v>1.6879999999999999</v>
      </c>
      <c r="I339" s="241"/>
      <c r="J339" s="242">
        <f>ROUND(I339*H339,2)</f>
        <v>0</v>
      </c>
      <c r="K339" s="238" t="s">
        <v>656</v>
      </c>
      <c r="L339" s="73"/>
      <c r="M339" s="243" t="s">
        <v>22</v>
      </c>
      <c r="N339" s="244" t="s">
        <v>44</v>
      </c>
      <c r="O339" s="48"/>
      <c r="P339" s="245">
        <f>O339*H339</f>
        <v>0</v>
      </c>
      <c r="Q339" s="245">
        <v>0</v>
      </c>
      <c r="R339" s="245">
        <f>Q339*H339</f>
        <v>0</v>
      </c>
      <c r="S339" s="245">
        <v>0.40000000000000002</v>
      </c>
      <c r="T339" s="246">
        <f>S339*H339</f>
        <v>0.67520000000000002</v>
      </c>
      <c r="AR339" s="25" t="s">
        <v>222</v>
      </c>
      <c r="AT339" s="25" t="s">
        <v>217</v>
      </c>
      <c r="AU339" s="25" t="s">
        <v>82</v>
      </c>
      <c r="AY339" s="25" t="s">
        <v>215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25" t="s">
        <v>80</v>
      </c>
      <c r="BK339" s="247">
        <f>ROUND(I339*H339,2)</f>
        <v>0</v>
      </c>
      <c r="BL339" s="25" t="s">
        <v>222</v>
      </c>
      <c r="BM339" s="25" t="s">
        <v>657</v>
      </c>
    </row>
    <row r="340" s="12" customFormat="1">
      <c r="B340" s="248"/>
      <c r="C340" s="249"/>
      <c r="D340" s="250" t="s">
        <v>224</v>
      </c>
      <c r="E340" s="251" t="s">
        <v>22</v>
      </c>
      <c r="F340" s="252" t="s">
        <v>658</v>
      </c>
      <c r="G340" s="249"/>
      <c r="H340" s="253">
        <v>1.6879999999999999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224</v>
      </c>
      <c r="AU340" s="259" t="s">
        <v>82</v>
      </c>
      <c r="AV340" s="12" t="s">
        <v>82</v>
      </c>
      <c r="AW340" s="12" t="s">
        <v>36</v>
      </c>
      <c r="AX340" s="12" t="s">
        <v>80</v>
      </c>
      <c r="AY340" s="259" t="s">
        <v>215</v>
      </c>
    </row>
    <row r="341" s="1" customFormat="1" ht="25.5" customHeight="1">
      <c r="B341" s="47"/>
      <c r="C341" s="236" t="s">
        <v>659</v>
      </c>
      <c r="D341" s="236" t="s">
        <v>217</v>
      </c>
      <c r="E341" s="237" t="s">
        <v>660</v>
      </c>
      <c r="F341" s="238" t="s">
        <v>661</v>
      </c>
      <c r="G341" s="239" t="s">
        <v>220</v>
      </c>
      <c r="H341" s="240">
        <v>0.23799999999999999</v>
      </c>
      <c r="I341" s="241"/>
      <c r="J341" s="242">
        <f>ROUND(I341*H341,2)</f>
        <v>0</v>
      </c>
      <c r="K341" s="238" t="s">
        <v>221</v>
      </c>
      <c r="L341" s="73"/>
      <c r="M341" s="243" t="s">
        <v>22</v>
      </c>
      <c r="N341" s="244" t="s">
        <v>44</v>
      </c>
      <c r="O341" s="48"/>
      <c r="P341" s="245">
        <f>O341*H341</f>
        <v>0</v>
      </c>
      <c r="Q341" s="245">
        <v>0</v>
      </c>
      <c r="R341" s="245">
        <f>Q341*H341</f>
        <v>0</v>
      </c>
      <c r="S341" s="245">
        <v>2.3999999999999999</v>
      </c>
      <c r="T341" s="246">
        <f>S341*H341</f>
        <v>0.57119999999999993</v>
      </c>
      <c r="AR341" s="25" t="s">
        <v>222</v>
      </c>
      <c r="AT341" s="25" t="s">
        <v>217</v>
      </c>
      <c r="AU341" s="25" t="s">
        <v>82</v>
      </c>
      <c r="AY341" s="25" t="s">
        <v>215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25" t="s">
        <v>80</v>
      </c>
      <c r="BK341" s="247">
        <f>ROUND(I341*H341,2)</f>
        <v>0</v>
      </c>
      <c r="BL341" s="25" t="s">
        <v>222</v>
      </c>
      <c r="BM341" s="25" t="s">
        <v>662</v>
      </c>
    </row>
    <row r="342" s="12" customFormat="1">
      <c r="B342" s="248"/>
      <c r="C342" s="249"/>
      <c r="D342" s="250" t="s">
        <v>224</v>
      </c>
      <c r="E342" s="251" t="s">
        <v>22</v>
      </c>
      <c r="F342" s="252" t="s">
        <v>663</v>
      </c>
      <c r="G342" s="249"/>
      <c r="H342" s="253">
        <v>0.23799999999999999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224</v>
      </c>
      <c r="AU342" s="259" t="s">
        <v>82</v>
      </c>
      <c r="AV342" s="12" t="s">
        <v>82</v>
      </c>
      <c r="AW342" s="12" t="s">
        <v>36</v>
      </c>
      <c r="AX342" s="12" t="s">
        <v>80</v>
      </c>
      <c r="AY342" s="259" t="s">
        <v>215</v>
      </c>
    </row>
    <row r="343" s="1" customFormat="1" ht="25.5" customHeight="1">
      <c r="B343" s="47"/>
      <c r="C343" s="236" t="s">
        <v>664</v>
      </c>
      <c r="D343" s="236" t="s">
        <v>217</v>
      </c>
      <c r="E343" s="237" t="s">
        <v>665</v>
      </c>
      <c r="F343" s="238" t="s">
        <v>666</v>
      </c>
      <c r="G343" s="239" t="s">
        <v>220</v>
      </c>
      <c r="H343" s="240">
        <v>14.85</v>
      </c>
      <c r="I343" s="241"/>
      <c r="J343" s="242">
        <f>ROUND(I343*H343,2)</f>
        <v>0</v>
      </c>
      <c r="K343" s="238" t="s">
        <v>221</v>
      </c>
      <c r="L343" s="73"/>
      <c r="M343" s="243" t="s">
        <v>22</v>
      </c>
      <c r="N343" s="244" t="s">
        <v>44</v>
      </c>
      <c r="O343" s="48"/>
      <c r="P343" s="245">
        <f>O343*H343</f>
        <v>0</v>
      </c>
      <c r="Q343" s="245">
        <v>0</v>
      </c>
      <c r="R343" s="245">
        <f>Q343*H343</f>
        <v>0</v>
      </c>
      <c r="S343" s="245">
        <v>2.2000000000000002</v>
      </c>
      <c r="T343" s="246">
        <f>S343*H343</f>
        <v>32.670000000000002</v>
      </c>
      <c r="AR343" s="25" t="s">
        <v>222</v>
      </c>
      <c r="AT343" s="25" t="s">
        <v>217</v>
      </c>
      <c r="AU343" s="25" t="s">
        <v>82</v>
      </c>
      <c r="AY343" s="25" t="s">
        <v>215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5" t="s">
        <v>80</v>
      </c>
      <c r="BK343" s="247">
        <f>ROUND(I343*H343,2)</f>
        <v>0</v>
      </c>
      <c r="BL343" s="25" t="s">
        <v>222</v>
      </c>
      <c r="BM343" s="25" t="s">
        <v>667</v>
      </c>
    </row>
    <row r="344" s="12" customFormat="1">
      <c r="B344" s="248"/>
      <c r="C344" s="249"/>
      <c r="D344" s="250" t="s">
        <v>224</v>
      </c>
      <c r="E344" s="251" t="s">
        <v>22</v>
      </c>
      <c r="F344" s="252" t="s">
        <v>668</v>
      </c>
      <c r="G344" s="249"/>
      <c r="H344" s="253">
        <v>74.25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224</v>
      </c>
      <c r="AU344" s="259" t="s">
        <v>82</v>
      </c>
      <c r="AV344" s="12" t="s">
        <v>82</v>
      </c>
      <c r="AW344" s="12" t="s">
        <v>36</v>
      </c>
      <c r="AX344" s="12" t="s">
        <v>73</v>
      </c>
      <c r="AY344" s="259" t="s">
        <v>215</v>
      </c>
    </row>
    <row r="345" s="12" customFormat="1">
      <c r="B345" s="248"/>
      <c r="C345" s="249"/>
      <c r="D345" s="250" t="s">
        <v>224</v>
      </c>
      <c r="E345" s="251" t="s">
        <v>22</v>
      </c>
      <c r="F345" s="252" t="s">
        <v>669</v>
      </c>
      <c r="G345" s="249"/>
      <c r="H345" s="253">
        <v>14.85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224</v>
      </c>
      <c r="AU345" s="259" t="s">
        <v>82</v>
      </c>
      <c r="AV345" s="12" t="s">
        <v>82</v>
      </c>
      <c r="AW345" s="12" t="s">
        <v>36</v>
      </c>
      <c r="AX345" s="12" t="s">
        <v>80</v>
      </c>
      <c r="AY345" s="259" t="s">
        <v>215</v>
      </c>
    </row>
    <row r="346" s="1" customFormat="1" ht="25.5" customHeight="1">
      <c r="B346" s="47"/>
      <c r="C346" s="236" t="s">
        <v>670</v>
      </c>
      <c r="D346" s="236" t="s">
        <v>217</v>
      </c>
      <c r="E346" s="237" t="s">
        <v>671</v>
      </c>
      <c r="F346" s="238" t="s">
        <v>672</v>
      </c>
      <c r="G346" s="239" t="s">
        <v>220</v>
      </c>
      <c r="H346" s="240">
        <v>1.071</v>
      </c>
      <c r="I346" s="241"/>
      <c r="J346" s="242">
        <f>ROUND(I346*H346,2)</f>
        <v>0</v>
      </c>
      <c r="K346" s="238" t="s">
        <v>221</v>
      </c>
      <c r="L346" s="73"/>
      <c r="M346" s="243" t="s">
        <v>22</v>
      </c>
      <c r="N346" s="244" t="s">
        <v>44</v>
      </c>
      <c r="O346" s="48"/>
      <c r="P346" s="245">
        <f>O346*H346</f>
        <v>0</v>
      </c>
      <c r="Q346" s="245">
        <v>0</v>
      </c>
      <c r="R346" s="245">
        <f>Q346*H346</f>
        <v>0</v>
      </c>
      <c r="S346" s="245">
        <v>2.2000000000000002</v>
      </c>
      <c r="T346" s="246">
        <f>S346*H346</f>
        <v>2.3562000000000003</v>
      </c>
      <c r="AR346" s="25" t="s">
        <v>222</v>
      </c>
      <c r="AT346" s="25" t="s">
        <v>217</v>
      </c>
      <c r="AU346" s="25" t="s">
        <v>82</v>
      </c>
      <c r="AY346" s="25" t="s">
        <v>215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25" t="s">
        <v>80</v>
      </c>
      <c r="BK346" s="247">
        <f>ROUND(I346*H346,2)</f>
        <v>0</v>
      </c>
      <c r="BL346" s="25" t="s">
        <v>222</v>
      </c>
      <c r="BM346" s="25" t="s">
        <v>673</v>
      </c>
    </row>
    <row r="347" s="12" customFormat="1">
      <c r="B347" s="248"/>
      <c r="C347" s="249"/>
      <c r="D347" s="250" t="s">
        <v>224</v>
      </c>
      <c r="E347" s="251" t="s">
        <v>22</v>
      </c>
      <c r="F347" s="252" t="s">
        <v>674</v>
      </c>
      <c r="G347" s="249"/>
      <c r="H347" s="253">
        <v>1.071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224</v>
      </c>
      <c r="AU347" s="259" t="s">
        <v>82</v>
      </c>
      <c r="AV347" s="12" t="s">
        <v>82</v>
      </c>
      <c r="AW347" s="12" t="s">
        <v>36</v>
      </c>
      <c r="AX347" s="12" t="s">
        <v>80</v>
      </c>
      <c r="AY347" s="259" t="s">
        <v>215</v>
      </c>
    </row>
    <row r="348" s="1" customFormat="1" ht="38.25" customHeight="1">
      <c r="B348" s="47"/>
      <c r="C348" s="236" t="s">
        <v>675</v>
      </c>
      <c r="D348" s="236" t="s">
        <v>217</v>
      </c>
      <c r="E348" s="237" t="s">
        <v>676</v>
      </c>
      <c r="F348" s="238" t="s">
        <v>677</v>
      </c>
      <c r="G348" s="239" t="s">
        <v>304</v>
      </c>
      <c r="H348" s="240">
        <v>59.350000000000001</v>
      </c>
      <c r="I348" s="241"/>
      <c r="J348" s="242">
        <f>ROUND(I348*H348,2)</f>
        <v>0</v>
      </c>
      <c r="K348" s="238" t="s">
        <v>221</v>
      </c>
      <c r="L348" s="73"/>
      <c r="M348" s="243" t="s">
        <v>22</v>
      </c>
      <c r="N348" s="244" t="s">
        <v>44</v>
      </c>
      <c r="O348" s="48"/>
      <c r="P348" s="245">
        <f>O348*H348</f>
        <v>0</v>
      </c>
      <c r="Q348" s="245">
        <v>0</v>
      </c>
      <c r="R348" s="245">
        <f>Q348*H348</f>
        <v>0</v>
      </c>
      <c r="S348" s="245">
        <v>0.035000000000000003</v>
      </c>
      <c r="T348" s="246">
        <f>S348*H348</f>
        <v>2.0772500000000003</v>
      </c>
      <c r="AR348" s="25" t="s">
        <v>222</v>
      </c>
      <c r="AT348" s="25" t="s">
        <v>217</v>
      </c>
      <c r="AU348" s="25" t="s">
        <v>82</v>
      </c>
      <c r="AY348" s="25" t="s">
        <v>215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25" t="s">
        <v>80</v>
      </c>
      <c r="BK348" s="247">
        <f>ROUND(I348*H348,2)</f>
        <v>0</v>
      </c>
      <c r="BL348" s="25" t="s">
        <v>222</v>
      </c>
      <c r="BM348" s="25" t="s">
        <v>678</v>
      </c>
    </row>
    <row r="349" s="12" customFormat="1">
      <c r="B349" s="248"/>
      <c r="C349" s="249"/>
      <c r="D349" s="250" t="s">
        <v>224</v>
      </c>
      <c r="E349" s="251" t="s">
        <v>22</v>
      </c>
      <c r="F349" s="252" t="s">
        <v>679</v>
      </c>
      <c r="G349" s="249"/>
      <c r="H349" s="253">
        <v>59.350000000000001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224</v>
      </c>
      <c r="AU349" s="259" t="s">
        <v>82</v>
      </c>
      <c r="AV349" s="12" t="s">
        <v>82</v>
      </c>
      <c r="AW349" s="12" t="s">
        <v>36</v>
      </c>
      <c r="AX349" s="12" t="s">
        <v>80</v>
      </c>
      <c r="AY349" s="259" t="s">
        <v>215</v>
      </c>
    </row>
    <row r="350" s="1" customFormat="1" ht="38.25" customHeight="1">
      <c r="B350" s="47"/>
      <c r="C350" s="236" t="s">
        <v>680</v>
      </c>
      <c r="D350" s="236" t="s">
        <v>217</v>
      </c>
      <c r="E350" s="237" t="s">
        <v>681</v>
      </c>
      <c r="F350" s="238" t="s">
        <v>682</v>
      </c>
      <c r="G350" s="239" t="s">
        <v>304</v>
      </c>
      <c r="H350" s="240">
        <v>1.0249999999999999</v>
      </c>
      <c r="I350" s="241"/>
      <c r="J350" s="242">
        <f>ROUND(I350*H350,2)</f>
        <v>0</v>
      </c>
      <c r="K350" s="238" t="s">
        <v>221</v>
      </c>
      <c r="L350" s="73"/>
      <c r="M350" s="243" t="s">
        <v>22</v>
      </c>
      <c r="N350" s="244" t="s">
        <v>44</v>
      </c>
      <c r="O350" s="48"/>
      <c r="P350" s="245">
        <f>O350*H350</f>
        <v>0</v>
      </c>
      <c r="Q350" s="245">
        <v>0</v>
      </c>
      <c r="R350" s="245">
        <f>Q350*H350</f>
        <v>0</v>
      </c>
      <c r="S350" s="245">
        <v>0.54500000000000004</v>
      </c>
      <c r="T350" s="246">
        <f>S350*H350</f>
        <v>0.55862500000000004</v>
      </c>
      <c r="AR350" s="25" t="s">
        <v>222</v>
      </c>
      <c r="AT350" s="25" t="s">
        <v>217</v>
      </c>
      <c r="AU350" s="25" t="s">
        <v>82</v>
      </c>
      <c r="AY350" s="25" t="s">
        <v>215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25" t="s">
        <v>80</v>
      </c>
      <c r="BK350" s="247">
        <f>ROUND(I350*H350,2)</f>
        <v>0</v>
      </c>
      <c r="BL350" s="25" t="s">
        <v>222</v>
      </c>
      <c r="BM350" s="25" t="s">
        <v>683</v>
      </c>
    </row>
    <row r="351" s="12" customFormat="1">
      <c r="B351" s="248"/>
      <c r="C351" s="249"/>
      <c r="D351" s="250" t="s">
        <v>224</v>
      </c>
      <c r="E351" s="251" t="s">
        <v>22</v>
      </c>
      <c r="F351" s="252" t="s">
        <v>684</v>
      </c>
      <c r="G351" s="249"/>
      <c r="H351" s="253">
        <v>1.0249999999999999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224</v>
      </c>
      <c r="AU351" s="259" t="s">
        <v>82</v>
      </c>
      <c r="AV351" s="12" t="s">
        <v>82</v>
      </c>
      <c r="AW351" s="12" t="s">
        <v>36</v>
      </c>
      <c r="AX351" s="12" t="s">
        <v>80</v>
      </c>
      <c r="AY351" s="259" t="s">
        <v>215</v>
      </c>
    </row>
    <row r="352" s="1" customFormat="1" ht="25.5" customHeight="1">
      <c r="B352" s="47"/>
      <c r="C352" s="236" t="s">
        <v>685</v>
      </c>
      <c r="D352" s="236" t="s">
        <v>217</v>
      </c>
      <c r="E352" s="237" t="s">
        <v>686</v>
      </c>
      <c r="F352" s="238" t="s">
        <v>687</v>
      </c>
      <c r="G352" s="239" t="s">
        <v>304</v>
      </c>
      <c r="H352" s="240">
        <v>3.2450000000000001</v>
      </c>
      <c r="I352" s="241"/>
      <c r="J352" s="242">
        <f>ROUND(I352*H352,2)</f>
        <v>0</v>
      </c>
      <c r="K352" s="238" t="s">
        <v>221</v>
      </c>
      <c r="L352" s="73"/>
      <c r="M352" s="243" t="s">
        <v>22</v>
      </c>
      <c r="N352" s="244" t="s">
        <v>44</v>
      </c>
      <c r="O352" s="48"/>
      <c r="P352" s="245">
        <f>O352*H352</f>
        <v>0</v>
      </c>
      <c r="Q352" s="245">
        <v>0</v>
      </c>
      <c r="R352" s="245">
        <f>Q352*H352</f>
        <v>0</v>
      </c>
      <c r="S352" s="245">
        <v>0.048000000000000001</v>
      </c>
      <c r="T352" s="246">
        <f>S352*H352</f>
        <v>0.15576000000000001</v>
      </c>
      <c r="AR352" s="25" t="s">
        <v>222</v>
      </c>
      <c r="AT352" s="25" t="s">
        <v>217</v>
      </c>
      <c r="AU352" s="25" t="s">
        <v>82</v>
      </c>
      <c r="AY352" s="25" t="s">
        <v>215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5" t="s">
        <v>80</v>
      </c>
      <c r="BK352" s="247">
        <f>ROUND(I352*H352,2)</f>
        <v>0</v>
      </c>
      <c r="BL352" s="25" t="s">
        <v>222</v>
      </c>
      <c r="BM352" s="25" t="s">
        <v>688</v>
      </c>
    </row>
    <row r="353" s="12" customFormat="1">
      <c r="B353" s="248"/>
      <c r="C353" s="249"/>
      <c r="D353" s="250" t="s">
        <v>224</v>
      </c>
      <c r="E353" s="251" t="s">
        <v>22</v>
      </c>
      <c r="F353" s="252" t="s">
        <v>689</v>
      </c>
      <c r="G353" s="249"/>
      <c r="H353" s="253">
        <v>3.2450000000000001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224</v>
      </c>
      <c r="AU353" s="259" t="s">
        <v>82</v>
      </c>
      <c r="AV353" s="12" t="s">
        <v>82</v>
      </c>
      <c r="AW353" s="12" t="s">
        <v>36</v>
      </c>
      <c r="AX353" s="12" t="s">
        <v>80</v>
      </c>
      <c r="AY353" s="259" t="s">
        <v>215</v>
      </c>
    </row>
    <row r="354" s="1" customFormat="1" ht="25.5" customHeight="1">
      <c r="B354" s="47"/>
      <c r="C354" s="236" t="s">
        <v>690</v>
      </c>
      <c r="D354" s="236" t="s">
        <v>217</v>
      </c>
      <c r="E354" s="237" t="s">
        <v>691</v>
      </c>
      <c r="F354" s="238" t="s">
        <v>692</v>
      </c>
      <c r="G354" s="239" t="s">
        <v>304</v>
      </c>
      <c r="H354" s="240">
        <v>6.3040000000000003</v>
      </c>
      <c r="I354" s="241"/>
      <c r="J354" s="242">
        <f>ROUND(I354*H354,2)</f>
        <v>0</v>
      </c>
      <c r="K354" s="238" t="s">
        <v>221</v>
      </c>
      <c r="L354" s="73"/>
      <c r="M354" s="243" t="s">
        <v>22</v>
      </c>
      <c r="N354" s="244" t="s">
        <v>44</v>
      </c>
      <c r="O354" s="48"/>
      <c r="P354" s="245">
        <f>O354*H354</f>
        <v>0</v>
      </c>
      <c r="Q354" s="245">
        <v>0</v>
      </c>
      <c r="R354" s="245">
        <f>Q354*H354</f>
        <v>0</v>
      </c>
      <c r="S354" s="245">
        <v>0.075999999999999998</v>
      </c>
      <c r="T354" s="246">
        <f>S354*H354</f>
        <v>0.47910400000000003</v>
      </c>
      <c r="AR354" s="25" t="s">
        <v>222</v>
      </c>
      <c r="AT354" s="25" t="s">
        <v>217</v>
      </c>
      <c r="AU354" s="25" t="s">
        <v>82</v>
      </c>
      <c r="AY354" s="25" t="s">
        <v>215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25" t="s">
        <v>80</v>
      </c>
      <c r="BK354" s="247">
        <f>ROUND(I354*H354,2)</f>
        <v>0</v>
      </c>
      <c r="BL354" s="25" t="s">
        <v>222</v>
      </c>
      <c r="BM354" s="25" t="s">
        <v>693</v>
      </c>
    </row>
    <row r="355" s="12" customFormat="1">
      <c r="B355" s="248"/>
      <c r="C355" s="249"/>
      <c r="D355" s="250" t="s">
        <v>224</v>
      </c>
      <c r="E355" s="251" t="s">
        <v>22</v>
      </c>
      <c r="F355" s="252" t="s">
        <v>694</v>
      </c>
      <c r="G355" s="249"/>
      <c r="H355" s="253">
        <v>6.3040000000000003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224</v>
      </c>
      <c r="AU355" s="259" t="s">
        <v>82</v>
      </c>
      <c r="AV355" s="12" t="s">
        <v>82</v>
      </c>
      <c r="AW355" s="12" t="s">
        <v>36</v>
      </c>
      <c r="AX355" s="12" t="s">
        <v>80</v>
      </c>
      <c r="AY355" s="259" t="s">
        <v>215</v>
      </c>
    </row>
    <row r="356" s="1" customFormat="1" ht="38.25" customHeight="1">
      <c r="B356" s="47"/>
      <c r="C356" s="236" t="s">
        <v>695</v>
      </c>
      <c r="D356" s="236" t="s">
        <v>217</v>
      </c>
      <c r="E356" s="237" t="s">
        <v>696</v>
      </c>
      <c r="F356" s="238" t="s">
        <v>697</v>
      </c>
      <c r="G356" s="239" t="s">
        <v>426</v>
      </c>
      <c r="H356" s="240">
        <v>1</v>
      </c>
      <c r="I356" s="241"/>
      <c r="J356" s="242">
        <f>ROUND(I356*H356,2)</f>
        <v>0</v>
      </c>
      <c r="K356" s="238" t="s">
        <v>221</v>
      </c>
      <c r="L356" s="73"/>
      <c r="M356" s="243" t="s">
        <v>22</v>
      </c>
      <c r="N356" s="244" t="s">
        <v>44</v>
      </c>
      <c r="O356" s="48"/>
      <c r="P356" s="245">
        <f>O356*H356</f>
        <v>0</v>
      </c>
      <c r="Q356" s="245">
        <v>0</v>
      </c>
      <c r="R356" s="245">
        <f>Q356*H356</f>
        <v>0</v>
      </c>
      <c r="S356" s="245">
        <v>0.016080000000000001</v>
      </c>
      <c r="T356" s="246">
        <f>S356*H356</f>
        <v>0.016080000000000001</v>
      </c>
      <c r="AR356" s="25" t="s">
        <v>222</v>
      </c>
      <c r="AT356" s="25" t="s">
        <v>217</v>
      </c>
      <c r="AU356" s="25" t="s">
        <v>82</v>
      </c>
      <c r="AY356" s="25" t="s">
        <v>215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25" t="s">
        <v>80</v>
      </c>
      <c r="BK356" s="247">
        <f>ROUND(I356*H356,2)</f>
        <v>0</v>
      </c>
      <c r="BL356" s="25" t="s">
        <v>222</v>
      </c>
      <c r="BM356" s="25" t="s">
        <v>698</v>
      </c>
    </row>
    <row r="357" s="12" customFormat="1">
      <c r="B357" s="248"/>
      <c r="C357" s="249"/>
      <c r="D357" s="250" t="s">
        <v>224</v>
      </c>
      <c r="E357" s="251" t="s">
        <v>22</v>
      </c>
      <c r="F357" s="252" t="s">
        <v>80</v>
      </c>
      <c r="G357" s="249"/>
      <c r="H357" s="253">
        <v>1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224</v>
      </c>
      <c r="AU357" s="259" t="s">
        <v>82</v>
      </c>
      <c r="AV357" s="12" t="s">
        <v>82</v>
      </c>
      <c r="AW357" s="12" t="s">
        <v>36</v>
      </c>
      <c r="AX357" s="12" t="s">
        <v>80</v>
      </c>
      <c r="AY357" s="259" t="s">
        <v>215</v>
      </c>
    </row>
    <row r="358" s="1" customFormat="1" ht="38.25" customHeight="1">
      <c r="B358" s="47"/>
      <c r="C358" s="236" t="s">
        <v>699</v>
      </c>
      <c r="D358" s="236" t="s">
        <v>217</v>
      </c>
      <c r="E358" s="237" t="s">
        <v>700</v>
      </c>
      <c r="F358" s="238" t="s">
        <v>701</v>
      </c>
      <c r="G358" s="239" t="s">
        <v>426</v>
      </c>
      <c r="H358" s="240">
        <v>3</v>
      </c>
      <c r="I358" s="241"/>
      <c r="J358" s="242">
        <f>ROUND(I358*H358,2)</f>
        <v>0</v>
      </c>
      <c r="K358" s="238" t="s">
        <v>221</v>
      </c>
      <c r="L358" s="73"/>
      <c r="M358" s="243" t="s">
        <v>22</v>
      </c>
      <c r="N358" s="244" t="s">
        <v>44</v>
      </c>
      <c r="O358" s="48"/>
      <c r="P358" s="245">
        <f>O358*H358</f>
        <v>0</v>
      </c>
      <c r="Q358" s="245">
        <v>0</v>
      </c>
      <c r="R358" s="245">
        <f>Q358*H358</f>
        <v>0</v>
      </c>
      <c r="S358" s="245">
        <v>0.021610000000000001</v>
      </c>
      <c r="T358" s="246">
        <f>S358*H358</f>
        <v>0.064829999999999999</v>
      </c>
      <c r="AR358" s="25" t="s">
        <v>222</v>
      </c>
      <c r="AT358" s="25" t="s">
        <v>217</v>
      </c>
      <c r="AU358" s="25" t="s">
        <v>82</v>
      </c>
      <c r="AY358" s="25" t="s">
        <v>215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5" t="s">
        <v>80</v>
      </c>
      <c r="BK358" s="247">
        <f>ROUND(I358*H358,2)</f>
        <v>0</v>
      </c>
      <c r="BL358" s="25" t="s">
        <v>222</v>
      </c>
      <c r="BM358" s="25" t="s">
        <v>702</v>
      </c>
    </row>
    <row r="359" s="12" customFormat="1">
      <c r="B359" s="248"/>
      <c r="C359" s="249"/>
      <c r="D359" s="250" t="s">
        <v>224</v>
      </c>
      <c r="E359" s="251" t="s">
        <v>22</v>
      </c>
      <c r="F359" s="252" t="s">
        <v>236</v>
      </c>
      <c r="G359" s="249"/>
      <c r="H359" s="253">
        <v>3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224</v>
      </c>
      <c r="AU359" s="259" t="s">
        <v>82</v>
      </c>
      <c r="AV359" s="12" t="s">
        <v>82</v>
      </c>
      <c r="AW359" s="12" t="s">
        <v>36</v>
      </c>
      <c r="AX359" s="12" t="s">
        <v>80</v>
      </c>
      <c r="AY359" s="259" t="s">
        <v>215</v>
      </c>
    </row>
    <row r="360" s="1" customFormat="1" ht="25.5" customHeight="1">
      <c r="B360" s="47"/>
      <c r="C360" s="236" t="s">
        <v>703</v>
      </c>
      <c r="D360" s="236" t="s">
        <v>217</v>
      </c>
      <c r="E360" s="237" t="s">
        <v>704</v>
      </c>
      <c r="F360" s="238" t="s">
        <v>705</v>
      </c>
      <c r="G360" s="239" t="s">
        <v>298</v>
      </c>
      <c r="H360" s="240">
        <v>18</v>
      </c>
      <c r="I360" s="241"/>
      <c r="J360" s="242">
        <f>ROUND(I360*H360,2)</f>
        <v>0</v>
      </c>
      <c r="K360" s="238" t="s">
        <v>221</v>
      </c>
      <c r="L360" s="73"/>
      <c r="M360" s="243" t="s">
        <v>22</v>
      </c>
      <c r="N360" s="244" t="s">
        <v>44</v>
      </c>
      <c r="O360" s="48"/>
      <c r="P360" s="245">
        <f>O360*H360</f>
        <v>0</v>
      </c>
      <c r="Q360" s="245">
        <v>0</v>
      </c>
      <c r="R360" s="245">
        <f>Q360*H360</f>
        <v>0</v>
      </c>
      <c r="S360" s="245">
        <v>0.0070000000000000001</v>
      </c>
      <c r="T360" s="246">
        <f>S360*H360</f>
        <v>0.126</v>
      </c>
      <c r="AR360" s="25" t="s">
        <v>222</v>
      </c>
      <c r="AT360" s="25" t="s">
        <v>217</v>
      </c>
      <c r="AU360" s="25" t="s">
        <v>82</v>
      </c>
      <c r="AY360" s="25" t="s">
        <v>215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25" t="s">
        <v>80</v>
      </c>
      <c r="BK360" s="247">
        <f>ROUND(I360*H360,2)</f>
        <v>0</v>
      </c>
      <c r="BL360" s="25" t="s">
        <v>222</v>
      </c>
      <c r="BM360" s="25" t="s">
        <v>706</v>
      </c>
    </row>
    <row r="361" s="12" customFormat="1">
      <c r="B361" s="248"/>
      <c r="C361" s="249"/>
      <c r="D361" s="250" t="s">
        <v>224</v>
      </c>
      <c r="E361" s="251" t="s">
        <v>22</v>
      </c>
      <c r="F361" s="252" t="s">
        <v>707</v>
      </c>
      <c r="G361" s="249"/>
      <c r="H361" s="253">
        <v>18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224</v>
      </c>
      <c r="AU361" s="259" t="s">
        <v>82</v>
      </c>
      <c r="AV361" s="12" t="s">
        <v>82</v>
      </c>
      <c r="AW361" s="12" t="s">
        <v>36</v>
      </c>
      <c r="AX361" s="12" t="s">
        <v>80</v>
      </c>
      <c r="AY361" s="259" t="s">
        <v>215</v>
      </c>
    </row>
    <row r="362" s="1" customFormat="1" ht="25.5" customHeight="1">
      <c r="B362" s="47"/>
      <c r="C362" s="236" t="s">
        <v>708</v>
      </c>
      <c r="D362" s="236" t="s">
        <v>217</v>
      </c>
      <c r="E362" s="237" t="s">
        <v>709</v>
      </c>
      <c r="F362" s="238" t="s">
        <v>710</v>
      </c>
      <c r="G362" s="239" t="s">
        <v>298</v>
      </c>
      <c r="H362" s="240">
        <v>7.4500000000000002</v>
      </c>
      <c r="I362" s="241"/>
      <c r="J362" s="242">
        <f>ROUND(I362*H362,2)</f>
        <v>0</v>
      </c>
      <c r="K362" s="238" t="s">
        <v>221</v>
      </c>
      <c r="L362" s="73"/>
      <c r="M362" s="243" t="s">
        <v>22</v>
      </c>
      <c r="N362" s="244" t="s">
        <v>44</v>
      </c>
      <c r="O362" s="48"/>
      <c r="P362" s="245">
        <f>O362*H362</f>
        <v>0</v>
      </c>
      <c r="Q362" s="245">
        <v>0</v>
      </c>
      <c r="R362" s="245">
        <f>Q362*H362</f>
        <v>0</v>
      </c>
      <c r="S362" s="245">
        <v>0.037999999999999999</v>
      </c>
      <c r="T362" s="246">
        <f>S362*H362</f>
        <v>0.28310000000000002</v>
      </c>
      <c r="AR362" s="25" t="s">
        <v>222</v>
      </c>
      <c r="AT362" s="25" t="s">
        <v>217</v>
      </c>
      <c r="AU362" s="25" t="s">
        <v>82</v>
      </c>
      <c r="AY362" s="25" t="s">
        <v>215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5" t="s">
        <v>80</v>
      </c>
      <c r="BK362" s="247">
        <f>ROUND(I362*H362,2)</f>
        <v>0</v>
      </c>
      <c r="BL362" s="25" t="s">
        <v>222</v>
      </c>
      <c r="BM362" s="25" t="s">
        <v>711</v>
      </c>
    </row>
    <row r="363" s="12" customFormat="1">
      <c r="B363" s="248"/>
      <c r="C363" s="249"/>
      <c r="D363" s="250" t="s">
        <v>224</v>
      </c>
      <c r="E363" s="251" t="s">
        <v>22</v>
      </c>
      <c r="F363" s="252" t="s">
        <v>712</v>
      </c>
      <c r="G363" s="249"/>
      <c r="H363" s="253">
        <v>7.4500000000000002</v>
      </c>
      <c r="I363" s="254"/>
      <c r="J363" s="249"/>
      <c r="K363" s="249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224</v>
      </c>
      <c r="AU363" s="259" t="s">
        <v>82</v>
      </c>
      <c r="AV363" s="12" t="s">
        <v>82</v>
      </c>
      <c r="AW363" s="12" t="s">
        <v>36</v>
      </c>
      <c r="AX363" s="12" t="s">
        <v>80</v>
      </c>
      <c r="AY363" s="259" t="s">
        <v>215</v>
      </c>
    </row>
    <row r="364" s="1" customFormat="1" ht="38.25" customHeight="1">
      <c r="B364" s="47"/>
      <c r="C364" s="236" t="s">
        <v>713</v>
      </c>
      <c r="D364" s="236" t="s">
        <v>217</v>
      </c>
      <c r="E364" s="237" t="s">
        <v>714</v>
      </c>
      <c r="F364" s="238" t="s">
        <v>715</v>
      </c>
      <c r="G364" s="239" t="s">
        <v>298</v>
      </c>
      <c r="H364" s="240">
        <v>4.5</v>
      </c>
      <c r="I364" s="241"/>
      <c r="J364" s="242">
        <f>ROUND(I364*H364,2)</f>
        <v>0</v>
      </c>
      <c r="K364" s="238" t="s">
        <v>221</v>
      </c>
      <c r="L364" s="73"/>
      <c r="M364" s="243" t="s">
        <v>22</v>
      </c>
      <c r="N364" s="244" t="s">
        <v>44</v>
      </c>
      <c r="O364" s="48"/>
      <c r="P364" s="245">
        <f>O364*H364</f>
        <v>0</v>
      </c>
      <c r="Q364" s="245">
        <v>0</v>
      </c>
      <c r="R364" s="245">
        <f>Q364*H364</f>
        <v>0</v>
      </c>
      <c r="S364" s="245">
        <v>0.065000000000000002</v>
      </c>
      <c r="T364" s="246">
        <f>S364*H364</f>
        <v>0.29249999999999998</v>
      </c>
      <c r="AR364" s="25" t="s">
        <v>222</v>
      </c>
      <c r="AT364" s="25" t="s">
        <v>217</v>
      </c>
      <c r="AU364" s="25" t="s">
        <v>82</v>
      </c>
      <c r="AY364" s="25" t="s">
        <v>215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5" t="s">
        <v>80</v>
      </c>
      <c r="BK364" s="247">
        <f>ROUND(I364*H364,2)</f>
        <v>0</v>
      </c>
      <c r="BL364" s="25" t="s">
        <v>222</v>
      </c>
      <c r="BM364" s="25" t="s">
        <v>716</v>
      </c>
    </row>
    <row r="365" s="12" customFormat="1">
      <c r="B365" s="248"/>
      <c r="C365" s="249"/>
      <c r="D365" s="250" t="s">
        <v>224</v>
      </c>
      <c r="E365" s="251" t="s">
        <v>22</v>
      </c>
      <c r="F365" s="252" t="s">
        <v>717</v>
      </c>
      <c r="G365" s="249"/>
      <c r="H365" s="253">
        <v>4.5</v>
      </c>
      <c r="I365" s="254"/>
      <c r="J365" s="249"/>
      <c r="K365" s="249"/>
      <c r="L365" s="255"/>
      <c r="M365" s="256"/>
      <c r="N365" s="257"/>
      <c r="O365" s="257"/>
      <c r="P365" s="257"/>
      <c r="Q365" s="257"/>
      <c r="R365" s="257"/>
      <c r="S365" s="257"/>
      <c r="T365" s="258"/>
      <c r="AT365" s="259" t="s">
        <v>224</v>
      </c>
      <c r="AU365" s="259" t="s">
        <v>82</v>
      </c>
      <c r="AV365" s="12" t="s">
        <v>82</v>
      </c>
      <c r="AW365" s="12" t="s">
        <v>36</v>
      </c>
      <c r="AX365" s="12" t="s">
        <v>80</v>
      </c>
      <c r="AY365" s="259" t="s">
        <v>215</v>
      </c>
    </row>
    <row r="366" s="1" customFormat="1" ht="25.5" customHeight="1">
      <c r="B366" s="47"/>
      <c r="C366" s="236" t="s">
        <v>718</v>
      </c>
      <c r="D366" s="236" t="s">
        <v>217</v>
      </c>
      <c r="E366" s="237" t="s">
        <v>719</v>
      </c>
      <c r="F366" s="238" t="s">
        <v>720</v>
      </c>
      <c r="G366" s="239" t="s">
        <v>298</v>
      </c>
      <c r="H366" s="240">
        <v>11.800000000000001</v>
      </c>
      <c r="I366" s="241"/>
      <c r="J366" s="242">
        <f>ROUND(I366*H366,2)</f>
        <v>0</v>
      </c>
      <c r="K366" s="238" t="s">
        <v>221</v>
      </c>
      <c r="L366" s="73"/>
      <c r="M366" s="243" t="s">
        <v>22</v>
      </c>
      <c r="N366" s="244" t="s">
        <v>44</v>
      </c>
      <c r="O366" s="48"/>
      <c r="P366" s="245">
        <f>O366*H366</f>
        <v>0</v>
      </c>
      <c r="Q366" s="245">
        <v>0.047370000000000002</v>
      </c>
      <c r="R366" s="245">
        <f>Q366*H366</f>
        <v>0.55896600000000007</v>
      </c>
      <c r="S366" s="245">
        <v>0</v>
      </c>
      <c r="T366" s="246">
        <f>S366*H366</f>
        <v>0</v>
      </c>
      <c r="AR366" s="25" t="s">
        <v>222</v>
      </c>
      <c r="AT366" s="25" t="s">
        <v>217</v>
      </c>
      <c r="AU366" s="25" t="s">
        <v>82</v>
      </c>
      <c r="AY366" s="25" t="s">
        <v>215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5" t="s">
        <v>80</v>
      </c>
      <c r="BK366" s="247">
        <f>ROUND(I366*H366,2)</f>
        <v>0</v>
      </c>
      <c r="BL366" s="25" t="s">
        <v>222</v>
      </c>
      <c r="BM366" s="25" t="s">
        <v>721</v>
      </c>
    </row>
    <row r="367" s="12" customFormat="1">
      <c r="B367" s="248"/>
      <c r="C367" s="249"/>
      <c r="D367" s="250" t="s">
        <v>224</v>
      </c>
      <c r="E367" s="251" t="s">
        <v>22</v>
      </c>
      <c r="F367" s="252" t="s">
        <v>722</v>
      </c>
      <c r="G367" s="249"/>
      <c r="H367" s="253">
        <v>11.800000000000001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224</v>
      </c>
      <c r="AU367" s="259" t="s">
        <v>82</v>
      </c>
      <c r="AV367" s="12" t="s">
        <v>82</v>
      </c>
      <c r="AW367" s="12" t="s">
        <v>36</v>
      </c>
      <c r="AX367" s="12" t="s">
        <v>80</v>
      </c>
      <c r="AY367" s="259" t="s">
        <v>215</v>
      </c>
    </row>
    <row r="368" s="1" customFormat="1" ht="25.5" customHeight="1">
      <c r="B368" s="47"/>
      <c r="C368" s="236" t="s">
        <v>723</v>
      </c>
      <c r="D368" s="236" t="s">
        <v>217</v>
      </c>
      <c r="E368" s="237" t="s">
        <v>724</v>
      </c>
      <c r="F368" s="238" t="s">
        <v>725</v>
      </c>
      <c r="G368" s="239" t="s">
        <v>298</v>
      </c>
      <c r="H368" s="240">
        <v>1.5</v>
      </c>
      <c r="I368" s="241"/>
      <c r="J368" s="242">
        <f>ROUND(I368*H368,2)</f>
        <v>0</v>
      </c>
      <c r="K368" s="238" t="s">
        <v>221</v>
      </c>
      <c r="L368" s="73"/>
      <c r="M368" s="243" t="s">
        <v>22</v>
      </c>
      <c r="N368" s="244" t="s">
        <v>44</v>
      </c>
      <c r="O368" s="48"/>
      <c r="P368" s="245">
        <f>O368*H368</f>
        <v>0</v>
      </c>
      <c r="Q368" s="245">
        <v>0.01804</v>
      </c>
      <c r="R368" s="245">
        <f>Q368*H368</f>
        <v>0.027060000000000001</v>
      </c>
      <c r="S368" s="245">
        <v>0</v>
      </c>
      <c r="T368" s="246">
        <f>S368*H368</f>
        <v>0</v>
      </c>
      <c r="AR368" s="25" t="s">
        <v>222</v>
      </c>
      <c r="AT368" s="25" t="s">
        <v>217</v>
      </c>
      <c r="AU368" s="25" t="s">
        <v>82</v>
      </c>
      <c r="AY368" s="25" t="s">
        <v>215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25" t="s">
        <v>80</v>
      </c>
      <c r="BK368" s="247">
        <f>ROUND(I368*H368,2)</f>
        <v>0</v>
      </c>
      <c r="BL368" s="25" t="s">
        <v>222</v>
      </c>
      <c r="BM368" s="25" t="s">
        <v>726</v>
      </c>
    </row>
    <row r="369" s="1" customFormat="1" ht="38.25" customHeight="1">
      <c r="B369" s="47"/>
      <c r="C369" s="236" t="s">
        <v>727</v>
      </c>
      <c r="D369" s="236" t="s">
        <v>217</v>
      </c>
      <c r="E369" s="237" t="s">
        <v>728</v>
      </c>
      <c r="F369" s="238" t="s">
        <v>729</v>
      </c>
      <c r="G369" s="239" t="s">
        <v>426</v>
      </c>
      <c r="H369" s="240">
        <v>1</v>
      </c>
      <c r="I369" s="241"/>
      <c r="J369" s="242">
        <f>ROUND(I369*H369,2)</f>
        <v>0</v>
      </c>
      <c r="K369" s="238" t="s">
        <v>221</v>
      </c>
      <c r="L369" s="73"/>
      <c r="M369" s="243" t="s">
        <v>22</v>
      </c>
      <c r="N369" s="244" t="s">
        <v>44</v>
      </c>
      <c r="O369" s="48"/>
      <c r="P369" s="245">
        <f>O369*H369</f>
        <v>0</v>
      </c>
      <c r="Q369" s="245">
        <v>0</v>
      </c>
      <c r="R369" s="245">
        <f>Q369*H369</f>
        <v>0</v>
      </c>
      <c r="S369" s="245">
        <v>0.017000000000000001</v>
      </c>
      <c r="T369" s="246">
        <f>S369*H369</f>
        <v>0.017000000000000001</v>
      </c>
      <c r="AR369" s="25" t="s">
        <v>222</v>
      </c>
      <c r="AT369" s="25" t="s">
        <v>217</v>
      </c>
      <c r="AU369" s="25" t="s">
        <v>82</v>
      </c>
      <c r="AY369" s="25" t="s">
        <v>215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25" t="s">
        <v>80</v>
      </c>
      <c r="BK369" s="247">
        <f>ROUND(I369*H369,2)</f>
        <v>0</v>
      </c>
      <c r="BL369" s="25" t="s">
        <v>222</v>
      </c>
      <c r="BM369" s="25" t="s">
        <v>730</v>
      </c>
    </row>
    <row r="370" s="1" customFormat="1" ht="25.5" customHeight="1">
      <c r="B370" s="47"/>
      <c r="C370" s="236" t="s">
        <v>731</v>
      </c>
      <c r="D370" s="236" t="s">
        <v>217</v>
      </c>
      <c r="E370" s="237" t="s">
        <v>732</v>
      </c>
      <c r="F370" s="238" t="s">
        <v>733</v>
      </c>
      <c r="G370" s="239" t="s">
        <v>298</v>
      </c>
      <c r="H370" s="240">
        <v>2.5</v>
      </c>
      <c r="I370" s="241"/>
      <c r="J370" s="242">
        <f>ROUND(I370*H370,2)</f>
        <v>0</v>
      </c>
      <c r="K370" s="238" t="s">
        <v>221</v>
      </c>
      <c r="L370" s="73"/>
      <c r="M370" s="243" t="s">
        <v>22</v>
      </c>
      <c r="N370" s="244" t="s">
        <v>44</v>
      </c>
      <c r="O370" s="48"/>
      <c r="P370" s="245">
        <f>O370*H370</f>
        <v>0</v>
      </c>
      <c r="Q370" s="245">
        <v>0</v>
      </c>
      <c r="R370" s="245">
        <f>Q370*H370</f>
        <v>0</v>
      </c>
      <c r="S370" s="245">
        <v>0.036999999999999998</v>
      </c>
      <c r="T370" s="246">
        <f>S370*H370</f>
        <v>0.092499999999999999</v>
      </c>
      <c r="AR370" s="25" t="s">
        <v>222</v>
      </c>
      <c r="AT370" s="25" t="s">
        <v>217</v>
      </c>
      <c r="AU370" s="25" t="s">
        <v>82</v>
      </c>
      <c r="AY370" s="25" t="s">
        <v>215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5" t="s">
        <v>80</v>
      </c>
      <c r="BK370" s="247">
        <f>ROUND(I370*H370,2)</f>
        <v>0</v>
      </c>
      <c r="BL370" s="25" t="s">
        <v>222</v>
      </c>
      <c r="BM370" s="25" t="s">
        <v>734</v>
      </c>
    </row>
    <row r="371" s="1" customFormat="1" ht="25.5" customHeight="1">
      <c r="B371" s="47"/>
      <c r="C371" s="236" t="s">
        <v>735</v>
      </c>
      <c r="D371" s="236" t="s">
        <v>217</v>
      </c>
      <c r="E371" s="237" t="s">
        <v>736</v>
      </c>
      <c r="F371" s="238" t="s">
        <v>737</v>
      </c>
      <c r="G371" s="239" t="s">
        <v>298</v>
      </c>
      <c r="H371" s="240">
        <v>0.69999999999999996</v>
      </c>
      <c r="I371" s="241"/>
      <c r="J371" s="242">
        <f>ROUND(I371*H371,2)</f>
        <v>0</v>
      </c>
      <c r="K371" s="238" t="s">
        <v>221</v>
      </c>
      <c r="L371" s="73"/>
      <c r="M371" s="243" t="s">
        <v>22</v>
      </c>
      <c r="N371" s="244" t="s">
        <v>44</v>
      </c>
      <c r="O371" s="48"/>
      <c r="P371" s="245">
        <f>O371*H371</f>
        <v>0</v>
      </c>
      <c r="Q371" s="245">
        <v>0.00096000000000000002</v>
      </c>
      <c r="R371" s="245">
        <f>Q371*H371</f>
        <v>0.00067199999999999996</v>
      </c>
      <c r="S371" s="245">
        <v>0.031</v>
      </c>
      <c r="T371" s="246">
        <f>S371*H371</f>
        <v>0.021699999999999997</v>
      </c>
      <c r="AR371" s="25" t="s">
        <v>222</v>
      </c>
      <c r="AT371" s="25" t="s">
        <v>217</v>
      </c>
      <c r="AU371" s="25" t="s">
        <v>82</v>
      </c>
      <c r="AY371" s="25" t="s">
        <v>215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25" t="s">
        <v>80</v>
      </c>
      <c r="BK371" s="247">
        <f>ROUND(I371*H371,2)</f>
        <v>0</v>
      </c>
      <c r="BL371" s="25" t="s">
        <v>222</v>
      </c>
      <c r="BM371" s="25" t="s">
        <v>738</v>
      </c>
    </row>
    <row r="372" s="12" customFormat="1">
      <c r="B372" s="248"/>
      <c r="C372" s="249"/>
      <c r="D372" s="250" t="s">
        <v>224</v>
      </c>
      <c r="E372" s="251" t="s">
        <v>22</v>
      </c>
      <c r="F372" s="252" t="s">
        <v>739</v>
      </c>
      <c r="G372" s="249"/>
      <c r="H372" s="253">
        <v>0.69999999999999996</v>
      </c>
      <c r="I372" s="254"/>
      <c r="J372" s="249"/>
      <c r="K372" s="249"/>
      <c r="L372" s="255"/>
      <c r="M372" s="256"/>
      <c r="N372" s="257"/>
      <c r="O372" s="257"/>
      <c r="P372" s="257"/>
      <c r="Q372" s="257"/>
      <c r="R372" s="257"/>
      <c r="S372" s="257"/>
      <c r="T372" s="258"/>
      <c r="AT372" s="259" t="s">
        <v>224</v>
      </c>
      <c r="AU372" s="259" t="s">
        <v>82</v>
      </c>
      <c r="AV372" s="12" t="s">
        <v>82</v>
      </c>
      <c r="AW372" s="12" t="s">
        <v>36</v>
      </c>
      <c r="AX372" s="12" t="s">
        <v>80</v>
      </c>
      <c r="AY372" s="259" t="s">
        <v>215</v>
      </c>
    </row>
    <row r="373" s="1" customFormat="1" ht="25.5" customHeight="1">
      <c r="B373" s="47"/>
      <c r="C373" s="236" t="s">
        <v>740</v>
      </c>
      <c r="D373" s="236" t="s">
        <v>217</v>
      </c>
      <c r="E373" s="237" t="s">
        <v>741</v>
      </c>
      <c r="F373" s="238" t="s">
        <v>742</v>
      </c>
      <c r="G373" s="239" t="s">
        <v>298</v>
      </c>
      <c r="H373" s="240">
        <v>1.3999999999999999</v>
      </c>
      <c r="I373" s="241"/>
      <c r="J373" s="242">
        <f>ROUND(I373*H373,2)</f>
        <v>0</v>
      </c>
      <c r="K373" s="238" t="s">
        <v>221</v>
      </c>
      <c r="L373" s="73"/>
      <c r="M373" s="243" t="s">
        <v>22</v>
      </c>
      <c r="N373" s="244" t="s">
        <v>44</v>
      </c>
      <c r="O373" s="48"/>
      <c r="P373" s="245">
        <f>O373*H373</f>
        <v>0</v>
      </c>
      <c r="Q373" s="245">
        <v>0.00122</v>
      </c>
      <c r="R373" s="245">
        <f>Q373*H373</f>
        <v>0.0017079999999999999</v>
      </c>
      <c r="S373" s="245">
        <v>0.070000000000000007</v>
      </c>
      <c r="T373" s="246">
        <f>S373*H373</f>
        <v>0.098000000000000004</v>
      </c>
      <c r="AR373" s="25" t="s">
        <v>222</v>
      </c>
      <c r="AT373" s="25" t="s">
        <v>217</v>
      </c>
      <c r="AU373" s="25" t="s">
        <v>82</v>
      </c>
      <c r="AY373" s="25" t="s">
        <v>215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25" t="s">
        <v>80</v>
      </c>
      <c r="BK373" s="247">
        <f>ROUND(I373*H373,2)</f>
        <v>0</v>
      </c>
      <c r="BL373" s="25" t="s">
        <v>222</v>
      </c>
      <c r="BM373" s="25" t="s">
        <v>743</v>
      </c>
    </row>
    <row r="374" s="12" customFormat="1">
      <c r="B374" s="248"/>
      <c r="C374" s="249"/>
      <c r="D374" s="250" t="s">
        <v>224</v>
      </c>
      <c r="E374" s="251" t="s">
        <v>22</v>
      </c>
      <c r="F374" s="252" t="s">
        <v>744</v>
      </c>
      <c r="G374" s="249"/>
      <c r="H374" s="253">
        <v>1.3999999999999999</v>
      </c>
      <c r="I374" s="254"/>
      <c r="J374" s="249"/>
      <c r="K374" s="249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224</v>
      </c>
      <c r="AU374" s="259" t="s">
        <v>82</v>
      </c>
      <c r="AV374" s="12" t="s">
        <v>82</v>
      </c>
      <c r="AW374" s="12" t="s">
        <v>36</v>
      </c>
      <c r="AX374" s="12" t="s">
        <v>80</v>
      </c>
      <c r="AY374" s="259" t="s">
        <v>215</v>
      </c>
    </row>
    <row r="375" s="1" customFormat="1" ht="25.5" customHeight="1">
      <c r="B375" s="47"/>
      <c r="C375" s="236" t="s">
        <v>745</v>
      </c>
      <c r="D375" s="236" t="s">
        <v>217</v>
      </c>
      <c r="E375" s="237" t="s">
        <v>746</v>
      </c>
      <c r="F375" s="238" t="s">
        <v>747</v>
      </c>
      <c r="G375" s="239" t="s">
        <v>298</v>
      </c>
      <c r="H375" s="240">
        <v>0.55000000000000004</v>
      </c>
      <c r="I375" s="241"/>
      <c r="J375" s="242">
        <f>ROUND(I375*H375,2)</f>
        <v>0</v>
      </c>
      <c r="K375" s="238" t="s">
        <v>221</v>
      </c>
      <c r="L375" s="73"/>
      <c r="M375" s="243" t="s">
        <v>22</v>
      </c>
      <c r="N375" s="244" t="s">
        <v>44</v>
      </c>
      <c r="O375" s="48"/>
      <c r="P375" s="245">
        <f>O375*H375</f>
        <v>0</v>
      </c>
      <c r="Q375" s="245">
        <v>0.0030899999999999999</v>
      </c>
      <c r="R375" s="245">
        <f>Q375*H375</f>
        <v>0.0016995000000000001</v>
      </c>
      <c r="S375" s="245">
        <v>0.126</v>
      </c>
      <c r="T375" s="246">
        <f>S375*H375</f>
        <v>0.0693</v>
      </c>
      <c r="AR375" s="25" t="s">
        <v>222</v>
      </c>
      <c r="AT375" s="25" t="s">
        <v>217</v>
      </c>
      <c r="AU375" s="25" t="s">
        <v>82</v>
      </c>
      <c r="AY375" s="25" t="s">
        <v>215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25" t="s">
        <v>80</v>
      </c>
      <c r="BK375" s="247">
        <f>ROUND(I375*H375,2)</f>
        <v>0</v>
      </c>
      <c r="BL375" s="25" t="s">
        <v>222</v>
      </c>
      <c r="BM375" s="25" t="s">
        <v>748</v>
      </c>
    </row>
    <row r="376" s="12" customFormat="1">
      <c r="B376" s="248"/>
      <c r="C376" s="249"/>
      <c r="D376" s="250" t="s">
        <v>224</v>
      </c>
      <c r="E376" s="251" t="s">
        <v>22</v>
      </c>
      <c r="F376" s="252" t="s">
        <v>749</v>
      </c>
      <c r="G376" s="249"/>
      <c r="H376" s="253">
        <v>0.55000000000000004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224</v>
      </c>
      <c r="AU376" s="259" t="s">
        <v>82</v>
      </c>
      <c r="AV376" s="12" t="s">
        <v>82</v>
      </c>
      <c r="AW376" s="12" t="s">
        <v>36</v>
      </c>
      <c r="AX376" s="12" t="s">
        <v>80</v>
      </c>
      <c r="AY376" s="259" t="s">
        <v>215</v>
      </c>
    </row>
    <row r="377" s="1" customFormat="1" ht="25.5" customHeight="1">
      <c r="B377" s="47"/>
      <c r="C377" s="236" t="s">
        <v>750</v>
      </c>
      <c r="D377" s="236" t="s">
        <v>217</v>
      </c>
      <c r="E377" s="237" t="s">
        <v>751</v>
      </c>
      <c r="F377" s="238" t="s">
        <v>752</v>
      </c>
      <c r="G377" s="239" t="s">
        <v>298</v>
      </c>
      <c r="H377" s="240">
        <v>0.55000000000000004</v>
      </c>
      <c r="I377" s="241"/>
      <c r="J377" s="242">
        <f>ROUND(I377*H377,2)</f>
        <v>0</v>
      </c>
      <c r="K377" s="238" t="s">
        <v>221</v>
      </c>
      <c r="L377" s="73"/>
      <c r="M377" s="243" t="s">
        <v>22</v>
      </c>
      <c r="N377" s="244" t="s">
        <v>44</v>
      </c>
      <c r="O377" s="48"/>
      <c r="P377" s="245">
        <f>O377*H377</f>
        <v>0</v>
      </c>
      <c r="Q377" s="245">
        <v>0.0033400000000000001</v>
      </c>
      <c r="R377" s="245">
        <f>Q377*H377</f>
        <v>0.0018370000000000001</v>
      </c>
      <c r="S377" s="245">
        <v>0.159</v>
      </c>
      <c r="T377" s="246">
        <f>S377*H377</f>
        <v>0.087450000000000014</v>
      </c>
      <c r="AR377" s="25" t="s">
        <v>222</v>
      </c>
      <c r="AT377" s="25" t="s">
        <v>217</v>
      </c>
      <c r="AU377" s="25" t="s">
        <v>82</v>
      </c>
      <c r="AY377" s="25" t="s">
        <v>215</v>
      </c>
      <c r="BE377" s="247">
        <f>IF(N377="základní",J377,0)</f>
        <v>0</v>
      </c>
      <c r="BF377" s="247">
        <f>IF(N377="snížená",J377,0)</f>
        <v>0</v>
      </c>
      <c r="BG377" s="247">
        <f>IF(N377="zákl. přenesená",J377,0)</f>
        <v>0</v>
      </c>
      <c r="BH377" s="247">
        <f>IF(N377="sníž. přenesená",J377,0)</f>
        <v>0</v>
      </c>
      <c r="BI377" s="247">
        <f>IF(N377="nulová",J377,0)</f>
        <v>0</v>
      </c>
      <c r="BJ377" s="25" t="s">
        <v>80</v>
      </c>
      <c r="BK377" s="247">
        <f>ROUND(I377*H377,2)</f>
        <v>0</v>
      </c>
      <c r="BL377" s="25" t="s">
        <v>222</v>
      </c>
      <c r="BM377" s="25" t="s">
        <v>753</v>
      </c>
    </row>
    <row r="378" s="12" customFormat="1">
      <c r="B378" s="248"/>
      <c r="C378" s="249"/>
      <c r="D378" s="250" t="s">
        <v>224</v>
      </c>
      <c r="E378" s="251" t="s">
        <v>22</v>
      </c>
      <c r="F378" s="252" t="s">
        <v>749</v>
      </c>
      <c r="G378" s="249"/>
      <c r="H378" s="253">
        <v>0.55000000000000004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224</v>
      </c>
      <c r="AU378" s="259" t="s">
        <v>82</v>
      </c>
      <c r="AV378" s="12" t="s">
        <v>82</v>
      </c>
      <c r="AW378" s="12" t="s">
        <v>36</v>
      </c>
      <c r="AX378" s="12" t="s">
        <v>80</v>
      </c>
      <c r="AY378" s="259" t="s">
        <v>215</v>
      </c>
    </row>
    <row r="379" s="1" customFormat="1" ht="25.5" customHeight="1">
      <c r="B379" s="47"/>
      <c r="C379" s="236" t="s">
        <v>754</v>
      </c>
      <c r="D379" s="236" t="s">
        <v>217</v>
      </c>
      <c r="E379" s="237" t="s">
        <v>755</v>
      </c>
      <c r="F379" s="238" t="s">
        <v>756</v>
      </c>
      <c r="G379" s="239" t="s">
        <v>298</v>
      </c>
      <c r="H379" s="240">
        <v>1.1000000000000001</v>
      </c>
      <c r="I379" s="241"/>
      <c r="J379" s="242">
        <f>ROUND(I379*H379,2)</f>
        <v>0</v>
      </c>
      <c r="K379" s="238" t="s">
        <v>221</v>
      </c>
      <c r="L379" s="73"/>
      <c r="M379" s="243" t="s">
        <v>22</v>
      </c>
      <c r="N379" s="244" t="s">
        <v>44</v>
      </c>
      <c r="O379" s="48"/>
      <c r="P379" s="245">
        <f>O379*H379</f>
        <v>0</v>
      </c>
      <c r="Q379" s="245">
        <v>0.00363</v>
      </c>
      <c r="R379" s="245">
        <f>Q379*H379</f>
        <v>0.003993</v>
      </c>
      <c r="S379" s="245">
        <v>0.19600000000000001</v>
      </c>
      <c r="T379" s="246">
        <f>S379*H379</f>
        <v>0.21560000000000001</v>
      </c>
      <c r="AR379" s="25" t="s">
        <v>222</v>
      </c>
      <c r="AT379" s="25" t="s">
        <v>217</v>
      </c>
      <c r="AU379" s="25" t="s">
        <v>82</v>
      </c>
      <c r="AY379" s="25" t="s">
        <v>215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25" t="s">
        <v>80</v>
      </c>
      <c r="BK379" s="247">
        <f>ROUND(I379*H379,2)</f>
        <v>0</v>
      </c>
      <c r="BL379" s="25" t="s">
        <v>222</v>
      </c>
      <c r="BM379" s="25" t="s">
        <v>757</v>
      </c>
    </row>
    <row r="380" s="12" customFormat="1">
      <c r="B380" s="248"/>
      <c r="C380" s="249"/>
      <c r="D380" s="250" t="s">
        <v>224</v>
      </c>
      <c r="E380" s="251" t="s">
        <v>22</v>
      </c>
      <c r="F380" s="252" t="s">
        <v>758</v>
      </c>
      <c r="G380" s="249"/>
      <c r="H380" s="253">
        <v>1.1000000000000001</v>
      </c>
      <c r="I380" s="254"/>
      <c r="J380" s="249"/>
      <c r="K380" s="249"/>
      <c r="L380" s="255"/>
      <c r="M380" s="256"/>
      <c r="N380" s="257"/>
      <c r="O380" s="257"/>
      <c r="P380" s="257"/>
      <c r="Q380" s="257"/>
      <c r="R380" s="257"/>
      <c r="S380" s="257"/>
      <c r="T380" s="258"/>
      <c r="AT380" s="259" t="s">
        <v>224</v>
      </c>
      <c r="AU380" s="259" t="s">
        <v>82</v>
      </c>
      <c r="AV380" s="12" t="s">
        <v>82</v>
      </c>
      <c r="AW380" s="12" t="s">
        <v>36</v>
      </c>
      <c r="AX380" s="12" t="s">
        <v>80</v>
      </c>
      <c r="AY380" s="259" t="s">
        <v>215</v>
      </c>
    </row>
    <row r="381" s="1" customFormat="1" ht="25.5" customHeight="1">
      <c r="B381" s="47"/>
      <c r="C381" s="236" t="s">
        <v>759</v>
      </c>
      <c r="D381" s="236" t="s">
        <v>217</v>
      </c>
      <c r="E381" s="237" t="s">
        <v>760</v>
      </c>
      <c r="F381" s="238" t="s">
        <v>761</v>
      </c>
      <c r="G381" s="239" t="s">
        <v>298</v>
      </c>
      <c r="H381" s="240">
        <v>3.5</v>
      </c>
      <c r="I381" s="241"/>
      <c r="J381" s="242">
        <f>ROUND(I381*H381,2)</f>
        <v>0</v>
      </c>
      <c r="K381" s="238" t="s">
        <v>221</v>
      </c>
      <c r="L381" s="73"/>
      <c r="M381" s="243" t="s">
        <v>22</v>
      </c>
      <c r="N381" s="244" t="s">
        <v>44</v>
      </c>
      <c r="O381" s="48"/>
      <c r="P381" s="245">
        <f>O381*H381</f>
        <v>0</v>
      </c>
      <c r="Q381" s="245">
        <v>0.0041700000000000001</v>
      </c>
      <c r="R381" s="245">
        <f>Q381*H381</f>
        <v>0.014595</v>
      </c>
      <c r="S381" s="245">
        <v>0.28299999999999997</v>
      </c>
      <c r="T381" s="246">
        <f>S381*H381</f>
        <v>0.99049999999999994</v>
      </c>
      <c r="AR381" s="25" t="s">
        <v>222</v>
      </c>
      <c r="AT381" s="25" t="s">
        <v>217</v>
      </c>
      <c r="AU381" s="25" t="s">
        <v>82</v>
      </c>
      <c r="AY381" s="25" t="s">
        <v>215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25" t="s">
        <v>80</v>
      </c>
      <c r="BK381" s="247">
        <f>ROUND(I381*H381,2)</f>
        <v>0</v>
      </c>
      <c r="BL381" s="25" t="s">
        <v>222</v>
      </c>
      <c r="BM381" s="25" t="s">
        <v>762</v>
      </c>
    </row>
    <row r="382" s="12" customFormat="1">
      <c r="B382" s="248"/>
      <c r="C382" s="249"/>
      <c r="D382" s="250" t="s">
        <v>224</v>
      </c>
      <c r="E382" s="251" t="s">
        <v>22</v>
      </c>
      <c r="F382" s="252" t="s">
        <v>763</v>
      </c>
      <c r="G382" s="249"/>
      <c r="H382" s="253">
        <v>3.5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224</v>
      </c>
      <c r="AU382" s="259" t="s">
        <v>82</v>
      </c>
      <c r="AV382" s="12" t="s">
        <v>82</v>
      </c>
      <c r="AW382" s="12" t="s">
        <v>36</v>
      </c>
      <c r="AX382" s="12" t="s">
        <v>80</v>
      </c>
      <c r="AY382" s="259" t="s">
        <v>215</v>
      </c>
    </row>
    <row r="383" s="1" customFormat="1" ht="25.5" customHeight="1">
      <c r="B383" s="47"/>
      <c r="C383" s="236" t="s">
        <v>764</v>
      </c>
      <c r="D383" s="236" t="s">
        <v>217</v>
      </c>
      <c r="E383" s="237" t="s">
        <v>765</v>
      </c>
      <c r="F383" s="238" t="s">
        <v>766</v>
      </c>
      <c r="G383" s="239" t="s">
        <v>304</v>
      </c>
      <c r="H383" s="240">
        <v>77.150000000000006</v>
      </c>
      <c r="I383" s="241"/>
      <c r="J383" s="242">
        <f>ROUND(I383*H383,2)</f>
        <v>0</v>
      </c>
      <c r="K383" s="238" t="s">
        <v>221</v>
      </c>
      <c r="L383" s="73"/>
      <c r="M383" s="243" t="s">
        <v>22</v>
      </c>
      <c r="N383" s="244" t="s">
        <v>44</v>
      </c>
      <c r="O383" s="48"/>
      <c r="P383" s="245">
        <f>O383*H383</f>
        <v>0</v>
      </c>
      <c r="Q383" s="245">
        <v>0</v>
      </c>
      <c r="R383" s="245">
        <f>Q383*H383</f>
        <v>0</v>
      </c>
      <c r="S383" s="245">
        <v>0.050000000000000003</v>
      </c>
      <c r="T383" s="246">
        <f>S383*H383</f>
        <v>3.8575000000000004</v>
      </c>
      <c r="AR383" s="25" t="s">
        <v>222</v>
      </c>
      <c r="AT383" s="25" t="s">
        <v>217</v>
      </c>
      <c r="AU383" s="25" t="s">
        <v>82</v>
      </c>
      <c r="AY383" s="25" t="s">
        <v>215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25" t="s">
        <v>80</v>
      </c>
      <c r="BK383" s="247">
        <f>ROUND(I383*H383,2)</f>
        <v>0</v>
      </c>
      <c r="BL383" s="25" t="s">
        <v>222</v>
      </c>
      <c r="BM383" s="25" t="s">
        <v>767</v>
      </c>
    </row>
    <row r="384" s="12" customFormat="1">
      <c r="B384" s="248"/>
      <c r="C384" s="249"/>
      <c r="D384" s="250" t="s">
        <v>224</v>
      </c>
      <c r="E384" s="251" t="s">
        <v>22</v>
      </c>
      <c r="F384" s="252" t="s">
        <v>768</v>
      </c>
      <c r="G384" s="249"/>
      <c r="H384" s="253">
        <v>9.8499999999999996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224</v>
      </c>
      <c r="AU384" s="259" t="s">
        <v>82</v>
      </c>
      <c r="AV384" s="12" t="s">
        <v>82</v>
      </c>
      <c r="AW384" s="12" t="s">
        <v>36</v>
      </c>
      <c r="AX384" s="12" t="s">
        <v>73</v>
      </c>
      <c r="AY384" s="259" t="s">
        <v>215</v>
      </c>
    </row>
    <row r="385" s="12" customFormat="1">
      <c r="B385" s="248"/>
      <c r="C385" s="249"/>
      <c r="D385" s="250" t="s">
        <v>224</v>
      </c>
      <c r="E385" s="251" t="s">
        <v>22</v>
      </c>
      <c r="F385" s="252" t="s">
        <v>769</v>
      </c>
      <c r="G385" s="249"/>
      <c r="H385" s="253">
        <v>2.0499999999999998</v>
      </c>
      <c r="I385" s="254"/>
      <c r="J385" s="249"/>
      <c r="K385" s="249"/>
      <c r="L385" s="255"/>
      <c r="M385" s="256"/>
      <c r="N385" s="257"/>
      <c r="O385" s="257"/>
      <c r="P385" s="257"/>
      <c r="Q385" s="257"/>
      <c r="R385" s="257"/>
      <c r="S385" s="257"/>
      <c r="T385" s="258"/>
      <c r="AT385" s="259" t="s">
        <v>224</v>
      </c>
      <c r="AU385" s="259" t="s">
        <v>82</v>
      </c>
      <c r="AV385" s="12" t="s">
        <v>82</v>
      </c>
      <c r="AW385" s="12" t="s">
        <v>36</v>
      </c>
      <c r="AX385" s="12" t="s">
        <v>73</v>
      </c>
      <c r="AY385" s="259" t="s">
        <v>215</v>
      </c>
    </row>
    <row r="386" s="12" customFormat="1">
      <c r="B386" s="248"/>
      <c r="C386" s="249"/>
      <c r="D386" s="250" t="s">
        <v>224</v>
      </c>
      <c r="E386" s="251" t="s">
        <v>22</v>
      </c>
      <c r="F386" s="252" t="s">
        <v>770</v>
      </c>
      <c r="G386" s="249"/>
      <c r="H386" s="253">
        <v>36.850000000000001</v>
      </c>
      <c r="I386" s="254"/>
      <c r="J386" s="249"/>
      <c r="K386" s="249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224</v>
      </c>
      <c r="AU386" s="259" t="s">
        <v>82</v>
      </c>
      <c r="AV386" s="12" t="s">
        <v>82</v>
      </c>
      <c r="AW386" s="12" t="s">
        <v>36</v>
      </c>
      <c r="AX386" s="12" t="s">
        <v>73</v>
      </c>
      <c r="AY386" s="259" t="s">
        <v>215</v>
      </c>
    </row>
    <row r="387" s="12" customFormat="1">
      <c r="B387" s="248"/>
      <c r="C387" s="249"/>
      <c r="D387" s="250" t="s">
        <v>224</v>
      </c>
      <c r="E387" s="251" t="s">
        <v>22</v>
      </c>
      <c r="F387" s="252" t="s">
        <v>771</v>
      </c>
      <c r="G387" s="249"/>
      <c r="H387" s="253">
        <v>10.550000000000001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224</v>
      </c>
      <c r="AU387" s="259" t="s">
        <v>82</v>
      </c>
      <c r="AV387" s="12" t="s">
        <v>82</v>
      </c>
      <c r="AW387" s="12" t="s">
        <v>36</v>
      </c>
      <c r="AX387" s="12" t="s">
        <v>73</v>
      </c>
      <c r="AY387" s="259" t="s">
        <v>215</v>
      </c>
    </row>
    <row r="388" s="12" customFormat="1">
      <c r="B388" s="248"/>
      <c r="C388" s="249"/>
      <c r="D388" s="250" t="s">
        <v>224</v>
      </c>
      <c r="E388" s="251" t="s">
        <v>22</v>
      </c>
      <c r="F388" s="252" t="s">
        <v>772</v>
      </c>
      <c r="G388" s="249"/>
      <c r="H388" s="253">
        <v>8.25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224</v>
      </c>
      <c r="AU388" s="259" t="s">
        <v>82</v>
      </c>
      <c r="AV388" s="12" t="s">
        <v>82</v>
      </c>
      <c r="AW388" s="12" t="s">
        <v>36</v>
      </c>
      <c r="AX388" s="12" t="s">
        <v>73</v>
      </c>
      <c r="AY388" s="259" t="s">
        <v>215</v>
      </c>
    </row>
    <row r="389" s="12" customFormat="1">
      <c r="B389" s="248"/>
      <c r="C389" s="249"/>
      <c r="D389" s="250" t="s">
        <v>224</v>
      </c>
      <c r="E389" s="251" t="s">
        <v>22</v>
      </c>
      <c r="F389" s="252" t="s">
        <v>773</v>
      </c>
      <c r="G389" s="249"/>
      <c r="H389" s="253">
        <v>4.25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224</v>
      </c>
      <c r="AU389" s="259" t="s">
        <v>82</v>
      </c>
      <c r="AV389" s="12" t="s">
        <v>82</v>
      </c>
      <c r="AW389" s="12" t="s">
        <v>36</v>
      </c>
      <c r="AX389" s="12" t="s">
        <v>73</v>
      </c>
      <c r="AY389" s="259" t="s">
        <v>215</v>
      </c>
    </row>
    <row r="390" s="12" customFormat="1">
      <c r="B390" s="248"/>
      <c r="C390" s="249"/>
      <c r="D390" s="250" t="s">
        <v>224</v>
      </c>
      <c r="E390" s="251" t="s">
        <v>22</v>
      </c>
      <c r="F390" s="252" t="s">
        <v>774</v>
      </c>
      <c r="G390" s="249"/>
      <c r="H390" s="253">
        <v>5.3499999999999996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224</v>
      </c>
      <c r="AU390" s="259" t="s">
        <v>82</v>
      </c>
      <c r="AV390" s="12" t="s">
        <v>82</v>
      </c>
      <c r="AW390" s="12" t="s">
        <v>36</v>
      </c>
      <c r="AX390" s="12" t="s">
        <v>73</v>
      </c>
      <c r="AY390" s="259" t="s">
        <v>215</v>
      </c>
    </row>
    <row r="391" s="13" customFormat="1">
      <c r="B391" s="260"/>
      <c r="C391" s="261"/>
      <c r="D391" s="250" t="s">
        <v>224</v>
      </c>
      <c r="E391" s="262" t="s">
        <v>22</v>
      </c>
      <c r="F391" s="263" t="s">
        <v>231</v>
      </c>
      <c r="G391" s="261"/>
      <c r="H391" s="264">
        <v>77.150000000000006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AT391" s="270" t="s">
        <v>224</v>
      </c>
      <c r="AU391" s="270" t="s">
        <v>82</v>
      </c>
      <c r="AV391" s="13" t="s">
        <v>222</v>
      </c>
      <c r="AW391" s="13" t="s">
        <v>36</v>
      </c>
      <c r="AX391" s="13" t="s">
        <v>80</v>
      </c>
      <c r="AY391" s="270" t="s">
        <v>215</v>
      </c>
    </row>
    <row r="392" s="1" customFormat="1" ht="25.5" customHeight="1">
      <c r="B392" s="47"/>
      <c r="C392" s="236" t="s">
        <v>775</v>
      </c>
      <c r="D392" s="236" t="s">
        <v>217</v>
      </c>
      <c r="E392" s="237" t="s">
        <v>776</v>
      </c>
      <c r="F392" s="238" t="s">
        <v>777</v>
      </c>
      <c r="G392" s="239" t="s">
        <v>304</v>
      </c>
      <c r="H392" s="240">
        <v>191.68299999999999</v>
      </c>
      <c r="I392" s="241"/>
      <c r="J392" s="242">
        <f>ROUND(I392*H392,2)</f>
        <v>0</v>
      </c>
      <c r="K392" s="238" t="s">
        <v>221</v>
      </c>
      <c r="L392" s="73"/>
      <c r="M392" s="243" t="s">
        <v>22</v>
      </c>
      <c r="N392" s="244" t="s">
        <v>44</v>
      </c>
      <c r="O392" s="48"/>
      <c r="P392" s="245">
        <f>O392*H392</f>
        <v>0</v>
      </c>
      <c r="Q392" s="245">
        <v>0</v>
      </c>
      <c r="R392" s="245">
        <f>Q392*H392</f>
        <v>0</v>
      </c>
      <c r="S392" s="245">
        <v>0.045999999999999999</v>
      </c>
      <c r="T392" s="246">
        <f>S392*H392</f>
        <v>8.817418</v>
      </c>
      <c r="AR392" s="25" t="s">
        <v>222</v>
      </c>
      <c r="AT392" s="25" t="s">
        <v>217</v>
      </c>
      <c r="AU392" s="25" t="s">
        <v>82</v>
      </c>
      <c r="AY392" s="25" t="s">
        <v>215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25" t="s">
        <v>80</v>
      </c>
      <c r="BK392" s="247">
        <f>ROUND(I392*H392,2)</f>
        <v>0</v>
      </c>
      <c r="BL392" s="25" t="s">
        <v>222</v>
      </c>
      <c r="BM392" s="25" t="s">
        <v>778</v>
      </c>
    </row>
    <row r="393" s="12" customFormat="1">
      <c r="B393" s="248"/>
      <c r="C393" s="249"/>
      <c r="D393" s="250" t="s">
        <v>224</v>
      </c>
      <c r="E393" s="251" t="s">
        <v>22</v>
      </c>
      <c r="F393" s="252" t="s">
        <v>779</v>
      </c>
      <c r="G393" s="249"/>
      <c r="H393" s="253">
        <v>30.221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224</v>
      </c>
      <c r="AU393" s="259" t="s">
        <v>82</v>
      </c>
      <c r="AV393" s="12" t="s">
        <v>82</v>
      </c>
      <c r="AW393" s="12" t="s">
        <v>36</v>
      </c>
      <c r="AX393" s="12" t="s">
        <v>73</v>
      </c>
      <c r="AY393" s="259" t="s">
        <v>215</v>
      </c>
    </row>
    <row r="394" s="12" customFormat="1">
      <c r="B394" s="248"/>
      <c r="C394" s="249"/>
      <c r="D394" s="250" t="s">
        <v>224</v>
      </c>
      <c r="E394" s="251" t="s">
        <v>22</v>
      </c>
      <c r="F394" s="252" t="s">
        <v>780</v>
      </c>
      <c r="G394" s="249"/>
      <c r="H394" s="253">
        <v>13.308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224</v>
      </c>
      <c r="AU394" s="259" t="s">
        <v>82</v>
      </c>
      <c r="AV394" s="12" t="s">
        <v>82</v>
      </c>
      <c r="AW394" s="12" t="s">
        <v>36</v>
      </c>
      <c r="AX394" s="12" t="s">
        <v>73</v>
      </c>
      <c r="AY394" s="259" t="s">
        <v>215</v>
      </c>
    </row>
    <row r="395" s="12" customFormat="1">
      <c r="B395" s="248"/>
      <c r="C395" s="249"/>
      <c r="D395" s="250" t="s">
        <v>224</v>
      </c>
      <c r="E395" s="251" t="s">
        <v>22</v>
      </c>
      <c r="F395" s="252" t="s">
        <v>781</v>
      </c>
      <c r="G395" s="249"/>
      <c r="H395" s="253">
        <v>53.526000000000003</v>
      </c>
      <c r="I395" s="254"/>
      <c r="J395" s="249"/>
      <c r="K395" s="249"/>
      <c r="L395" s="255"/>
      <c r="M395" s="256"/>
      <c r="N395" s="257"/>
      <c r="O395" s="257"/>
      <c r="P395" s="257"/>
      <c r="Q395" s="257"/>
      <c r="R395" s="257"/>
      <c r="S395" s="257"/>
      <c r="T395" s="258"/>
      <c r="AT395" s="259" t="s">
        <v>224</v>
      </c>
      <c r="AU395" s="259" t="s">
        <v>82</v>
      </c>
      <c r="AV395" s="12" t="s">
        <v>82</v>
      </c>
      <c r="AW395" s="12" t="s">
        <v>36</v>
      </c>
      <c r="AX395" s="12" t="s">
        <v>73</v>
      </c>
      <c r="AY395" s="259" t="s">
        <v>215</v>
      </c>
    </row>
    <row r="396" s="12" customFormat="1">
      <c r="B396" s="248"/>
      <c r="C396" s="249"/>
      <c r="D396" s="250" t="s">
        <v>224</v>
      </c>
      <c r="E396" s="251" t="s">
        <v>22</v>
      </c>
      <c r="F396" s="252" t="s">
        <v>782</v>
      </c>
      <c r="G396" s="249"/>
      <c r="H396" s="253">
        <v>27.876999999999999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224</v>
      </c>
      <c r="AU396" s="259" t="s">
        <v>82</v>
      </c>
      <c r="AV396" s="12" t="s">
        <v>82</v>
      </c>
      <c r="AW396" s="12" t="s">
        <v>36</v>
      </c>
      <c r="AX396" s="12" t="s">
        <v>73</v>
      </c>
      <c r="AY396" s="259" t="s">
        <v>215</v>
      </c>
    </row>
    <row r="397" s="12" customFormat="1">
      <c r="B397" s="248"/>
      <c r="C397" s="249"/>
      <c r="D397" s="250" t="s">
        <v>224</v>
      </c>
      <c r="E397" s="251" t="s">
        <v>22</v>
      </c>
      <c r="F397" s="252" t="s">
        <v>783</v>
      </c>
      <c r="G397" s="249"/>
      <c r="H397" s="253">
        <v>27.097000000000001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224</v>
      </c>
      <c r="AU397" s="259" t="s">
        <v>82</v>
      </c>
      <c r="AV397" s="12" t="s">
        <v>82</v>
      </c>
      <c r="AW397" s="12" t="s">
        <v>36</v>
      </c>
      <c r="AX397" s="12" t="s">
        <v>73</v>
      </c>
      <c r="AY397" s="259" t="s">
        <v>215</v>
      </c>
    </row>
    <row r="398" s="12" customFormat="1">
      <c r="B398" s="248"/>
      <c r="C398" s="249"/>
      <c r="D398" s="250" t="s">
        <v>224</v>
      </c>
      <c r="E398" s="251" t="s">
        <v>22</v>
      </c>
      <c r="F398" s="252" t="s">
        <v>784</v>
      </c>
      <c r="G398" s="249"/>
      <c r="H398" s="253">
        <v>18.786000000000001</v>
      </c>
      <c r="I398" s="254"/>
      <c r="J398" s="249"/>
      <c r="K398" s="249"/>
      <c r="L398" s="255"/>
      <c r="M398" s="256"/>
      <c r="N398" s="257"/>
      <c r="O398" s="257"/>
      <c r="P398" s="257"/>
      <c r="Q398" s="257"/>
      <c r="R398" s="257"/>
      <c r="S398" s="257"/>
      <c r="T398" s="258"/>
      <c r="AT398" s="259" t="s">
        <v>224</v>
      </c>
      <c r="AU398" s="259" t="s">
        <v>82</v>
      </c>
      <c r="AV398" s="12" t="s">
        <v>82</v>
      </c>
      <c r="AW398" s="12" t="s">
        <v>36</v>
      </c>
      <c r="AX398" s="12" t="s">
        <v>73</v>
      </c>
      <c r="AY398" s="259" t="s">
        <v>215</v>
      </c>
    </row>
    <row r="399" s="12" customFormat="1">
      <c r="B399" s="248"/>
      <c r="C399" s="249"/>
      <c r="D399" s="250" t="s">
        <v>224</v>
      </c>
      <c r="E399" s="251" t="s">
        <v>22</v>
      </c>
      <c r="F399" s="252" t="s">
        <v>785</v>
      </c>
      <c r="G399" s="249"/>
      <c r="H399" s="253">
        <v>20.867999999999999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224</v>
      </c>
      <c r="AU399" s="259" t="s">
        <v>82</v>
      </c>
      <c r="AV399" s="12" t="s">
        <v>82</v>
      </c>
      <c r="AW399" s="12" t="s">
        <v>36</v>
      </c>
      <c r="AX399" s="12" t="s">
        <v>73</v>
      </c>
      <c r="AY399" s="259" t="s">
        <v>215</v>
      </c>
    </row>
    <row r="400" s="13" customFormat="1">
      <c r="B400" s="260"/>
      <c r="C400" s="261"/>
      <c r="D400" s="250" t="s">
        <v>224</v>
      </c>
      <c r="E400" s="262" t="s">
        <v>22</v>
      </c>
      <c r="F400" s="263" t="s">
        <v>231</v>
      </c>
      <c r="G400" s="261"/>
      <c r="H400" s="264">
        <v>191.68299999999999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AT400" s="270" t="s">
        <v>224</v>
      </c>
      <c r="AU400" s="270" t="s">
        <v>82</v>
      </c>
      <c r="AV400" s="13" t="s">
        <v>222</v>
      </c>
      <c r="AW400" s="13" t="s">
        <v>36</v>
      </c>
      <c r="AX400" s="13" t="s">
        <v>80</v>
      </c>
      <c r="AY400" s="270" t="s">
        <v>215</v>
      </c>
    </row>
    <row r="401" s="1" customFormat="1" ht="25.5" customHeight="1">
      <c r="B401" s="47"/>
      <c r="C401" s="236" t="s">
        <v>786</v>
      </c>
      <c r="D401" s="236" t="s">
        <v>217</v>
      </c>
      <c r="E401" s="237" t="s">
        <v>787</v>
      </c>
      <c r="F401" s="238" t="s">
        <v>788</v>
      </c>
      <c r="G401" s="239" t="s">
        <v>304</v>
      </c>
      <c r="H401" s="240">
        <v>67.890000000000001</v>
      </c>
      <c r="I401" s="241"/>
      <c r="J401" s="242">
        <f>ROUND(I401*H401,2)</f>
        <v>0</v>
      </c>
      <c r="K401" s="238" t="s">
        <v>221</v>
      </c>
      <c r="L401" s="73"/>
      <c r="M401" s="243" t="s">
        <v>22</v>
      </c>
      <c r="N401" s="244" t="s">
        <v>44</v>
      </c>
      <c r="O401" s="48"/>
      <c r="P401" s="245">
        <f>O401*H401</f>
        <v>0</v>
      </c>
      <c r="Q401" s="245">
        <v>0</v>
      </c>
      <c r="R401" s="245">
        <f>Q401*H401</f>
        <v>0</v>
      </c>
      <c r="S401" s="245">
        <v>0.16900000000000001</v>
      </c>
      <c r="T401" s="246">
        <f>S401*H401</f>
        <v>11.473410000000001</v>
      </c>
      <c r="AR401" s="25" t="s">
        <v>222</v>
      </c>
      <c r="AT401" s="25" t="s">
        <v>217</v>
      </c>
      <c r="AU401" s="25" t="s">
        <v>82</v>
      </c>
      <c r="AY401" s="25" t="s">
        <v>215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5" t="s">
        <v>80</v>
      </c>
      <c r="BK401" s="247">
        <f>ROUND(I401*H401,2)</f>
        <v>0</v>
      </c>
      <c r="BL401" s="25" t="s">
        <v>222</v>
      </c>
      <c r="BM401" s="25" t="s">
        <v>789</v>
      </c>
    </row>
    <row r="402" s="12" customFormat="1">
      <c r="B402" s="248"/>
      <c r="C402" s="249"/>
      <c r="D402" s="250" t="s">
        <v>224</v>
      </c>
      <c r="E402" s="251" t="s">
        <v>22</v>
      </c>
      <c r="F402" s="252" t="s">
        <v>790</v>
      </c>
      <c r="G402" s="249"/>
      <c r="H402" s="253">
        <v>3.8929999999999998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224</v>
      </c>
      <c r="AU402" s="259" t="s">
        <v>82</v>
      </c>
      <c r="AV402" s="12" t="s">
        <v>82</v>
      </c>
      <c r="AW402" s="12" t="s">
        <v>36</v>
      </c>
      <c r="AX402" s="12" t="s">
        <v>73</v>
      </c>
      <c r="AY402" s="259" t="s">
        <v>215</v>
      </c>
    </row>
    <row r="403" s="12" customFormat="1">
      <c r="B403" s="248"/>
      <c r="C403" s="249"/>
      <c r="D403" s="250" t="s">
        <v>224</v>
      </c>
      <c r="E403" s="251" t="s">
        <v>22</v>
      </c>
      <c r="F403" s="252" t="s">
        <v>791</v>
      </c>
      <c r="G403" s="249"/>
      <c r="H403" s="253">
        <v>67.242000000000004</v>
      </c>
      <c r="I403" s="254"/>
      <c r="J403" s="249"/>
      <c r="K403" s="249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224</v>
      </c>
      <c r="AU403" s="259" t="s">
        <v>82</v>
      </c>
      <c r="AV403" s="12" t="s">
        <v>82</v>
      </c>
      <c r="AW403" s="12" t="s">
        <v>36</v>
      </c>
      <c r="AX403" s="12" t="s">
        <v>73</v>
      </c>
      <c r="AY403" s="259" t="s">
        <v>215</v>
      </c>
    </row>
    <row r="404" s="12" customFormat="1">
      <c r="B404" s="248"/>
      <c r="C404" s="249"/>
      <c r="D404" s="250" t="s">
        <v>224</v>
      </c>
      <c r="E404" s="251" t="s">
        <v>22</v>
      </c>
      <c r="F404" s="252" t="s">
        <v>792</v>
      </c>
      <c r="G404" s="249"/>
      <c r="H404" s="253">
        <v>-3.2450000000000001</v>
      </c>
      <c r="I404" s="254"/>
      <c r="J404" s="249"/>
      <c r="K404" s="249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224</v>
      </c>
      <c r="AU404" s="259" t="s">
        <v>82</v>
      </c>
      <c r="AV404" s="12" t="s">
        <v>82</v>
      </c>
      <c r="AW404" s="12" t="s">
        <v>36</v>
      </c>
      <c r="AX404" s="12" t="s">
        <v>73</v>
      </c>
      <c r="AY404" s="259" t="s">
        <v>215</v>
      </c>
    </row>
    <row r="405" s="13" customFormat="1">
      <c r="B405" s="260"/>
      <c r="C405" s="261"/>
      <c r="D405" s="250" t="s">
        <v>224</v>
      </c>
      <c r="E405" s="262" t="s">
        <v>22</v>
      </c>
      <c r="F405" s="263" t="s">
        <v>231</v>
      </c>
      <c r="G405" s="261"/>
      <c r="H405" s="264">
        <v>67.890000000000001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AT405" s="270" t="s">
        <v>224</v>
      </c>
      <c r="AU405" s="270" t="s">
        <v>82</v>
      </c>
      <c r="AV405" s="13" t="s">
        <v>222</v>
      </c>
      <c r="AW405" s="13" t="s">
        <v>36</v>
      </c>
      <c r="AX405" s="13" t="s">
        <v>80</v>
      </c>
      <c r="AY405" s="270" t="s">
        <v>215</v>
      </c>
    </row>
    <row r="406" s="1" customFormat="1" ht="25.5" customHeight="1">
      <c r="B406" s="47"/>
      <c r="C406" s="236" t="s">
        <v>793</v>
      </c>
      <c r="D406" s="236" t="s">
        <v>217</v>
      </c>
      <c r="E406" s="237" t="s">
        <v>794</v>
      </c>
      <c r="F406" s="238" t="s">
        <v>795</v>
      </c>
      <c r="G406" s="239" t="s">
        <v>304</v>
      </c>
      <c r="H406" s="240">
        <v>3.0150000000000001</v>
      </c>
      <c r="I406" s="241"/>
      <c r="J406" s="242">
        <f>ROUND(I406*H406,2)</f>
        <v>0</v>
      </c>
      <c r="K406" s="238" t="s">
        <v>221</v>
      </c>
      <c r="L406" s="73"/>
      <c r="M406" s="243" t="s">
        <v>22</v>
      </c>
      <c r="N406" s="244" t="s">
        <v>44</v>
      </c>
      <c r="O406" s="48"/>
      <c r="P406" s="245">
        <f>O406*H406</f>
        <v>0</v>
      </c>
      <c r="Q406" s="245">
        <v>0</v>
      </c>
      <c r="R406" s="245">
        <f>Q406*H406</f>
        <v>0</v>
      </c>
      <c r="S406" s="245">
        <v>0.068000000000000005</v>
      </c>
      <c r="T406" s="246">
        <f>S406*H406</f>
        <v>0.20502000000000004</v>
      </c>
      <c r="AR406" s="25" t="s">
        <v>222</v>
      </c>
      <c r="AT406" s="25" t="s">
        <v>217</v>
      </c>
      <c r="AU406" s="25" t="s">
        <v>82</v>
      </c>
      <c r="AY406" s="25" t="s">
        <v>215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5" t="s">
        <v>80</v>
      </c>
      <c r="BK406" s="247">
        <f>ROUND(I406*H406,2)</f>
        <v>0</v>
      </c>
      <c r="BL406" s="25" t="s">
        <v>222</v>
      </c>
      <c r="BM406" s="25" t="s">
        <v>796</v>
      </c>
    </row>
    <row r="407" s="12" customFormat="1">
      <c r="B407" s="248"/>
      <c r="C407" s="249"/>
      <c r="D407" s="250" t="s">
        <v>224</v>
      </c>
      <c r="E407" s="251" t="s">
        <v>22</v>
      </c>
      <c r="F407" s="252" t="s">
        <v>797</v>
      </c>
      <c r="G407" s="249"/>
      <c r="H407" s="253">
        <v>3.0150000000000001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224</v>
      </c>
      <c r="AU407" s="259" t="s">
        <v>82</v>
      </c>
      <c r="AV407" s="12" t="s">
        <v>82</v>
      </c>
      <c r="AW407" s="12" t="s">
        <v>36</v>
      </c>
      <c r="AX407" s="12" t="s">
        <v>80</v>
      </c>
      <c r="AY407" s="259" t="s">
        <v>215</v>
      </c>
    </row>
    <row r="408" s="11" customFormat="1" ht="29.88" customHeight="1">
      <c r="B408" s="220"/>
      <c r="C408" s="221"/>
      <c r="D408" s="222" t="s">
        <v>72</v>
      </c>
      <c r="E408" s="234" t="s">
        <v>798</v>
      </c>
      <c r="F408" s="234" t="s">
        <v>799</v>
      </c>
      <c r="G408" s="221"/>
      <c r="H408" s="221"/>
      <c r="I408" s="224"/>
      <c r="J408" s="235">
        <f>BK408</f>
        <v>0</v>
      </c>
      <c r="K408" s="221"/>
      <c r="L408" s="226"/>
      <c r="M408" s="227"/>
      <c r="N408" s="228"/>
      <c r="O408" s="228"/>
      <c r="P408" s="229">
        <f>SUM(P409:P415)</f>
        <v>0</v>
      </c>
      <c r="Q408" s="228"/>
      <c r="R408" s="229">
        <f>SUM(R409:R415)</f>
        <v>0</v>
      </c>
      <c r="S408" s="228"/>
      <c r="T408" s="230">
        <f>SUM(T409:T415)</f>
        <v>0</v>
      </c>
      <c r="AR408" s="231" t="s">
        <v>80</v>
      </c>
      <c r="AT408" s="232" t="s">
        <v>72</v>
      </c>
      <c r="AU408" s="232" t="s">
        <v>80</v>
      </c>
      <c r="AY408" s="231" t="s">
        <v>215</v>
      </c>
      <c r="BK408" s="233">
        <f>SUM(BK409:BK415)</f>
        <v>0</v>
      </c>
    </row>
    <row r="409" s="1" customFormat="1" ht="25.5" customHeight="1">
      <c r="B409" s="47"/>
      <c r="C409" s="236" t="s">
        <v>800</v>
      </c>
      <c r="D409" s="236" t="s">
        <v>217</v>
      </c>
      <c r="E409" s="237" t="s">
        <v>801</v>
      </c>
      <c r="F409" s="238" t="s">
        <v>802</v>
      </c>
      <c r="G409" s="239" t="s">
        <v>274</v>
      </c>
      <c r="H409" s="240">
        <v>126.286</v>
      </c>
      <c r="I409" s="241"/>
      <c r="J409" s="242">
        <f>ROUND(I409*H409,2)</f>
        <v>0</v>
      </c>
      <c r="K409" s="238" t="s">
        <v>221</v>
      </c>
      <c r="L409" s="73"/>
      <c r="M409" s="243" t="s">
        <v>22</v>
      </c>
      <c r="N409" s="244" t="s">
        <v>44</v>
      </c>
      <c r="O409" s="48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AR409" s="25" t="s">
        <v>222</v>
      </c>
      <c r="AT409" s="25" t="s">
        <v>217</v>
      </c>
      <c r="AU409" s="25" t="s">
        <v>82</v>
      </c>
      <c r="AY409" s="25" t="s">
        <v>215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25" t="s">
        <v>80</v>
      </c>
      <c r="BK409" s="247">
        <f>ROUND(I409*H409,2)</f>
        <v>0</v>
      </c>
      <c r="BL409" s="25" t="s">
        <v>222</v>
      </c>
      <c r="BM409" s="25" t="s">
        <v>803</v>
      </c>
    </row>
    <row r="410" s="1" customFormat="1" ht="25.5" customHeight="1">
      <c r="B410" s="47"/>
      <c r="C410" s="236" t="s">
        <v>804</v>
      </c>
      <c r="D410" s="236" t="s">
        <v>217</v>
      </c>
      <c r="E410" s="237" t="s">
        <v>805</v>
      </c>
      <c r="F410" s="238" t="s">
        <v>806</v>
      </c>
      <c r="G410" s="239" t="s">
        <v>274</v>
      </c>
      <c r="H410" s="240">
        <v>2146.8620000000001</v>
      </c>
      <c r="I410" s="241"/>
      <c r="J410" s="242">
        <f>ROUND(I410*H410,2)</f>
        <v>0</v>
      </c>
      <c r="K410" s="238" t="s">
        <v>221</v>
      </c>
      <c r="L410" s="73"/>
      <c r="M410" s="243" t="s">
        <v>22</v>
      </c>
      <c r="N410" s="244" t="s">
        <v>44</v>
      </c>
      <c r="O410" s="48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AR410" s="25" t="s">
        <v>222</v>
      </c>
      <c r="AT410" s="25" t="s">
        <v>217</v>
      </c>
      <c r="AU410" s="25" t="s">
        <v>82</v>
      </c>
      <c r="AY410" s="25" t="s">
        <v>215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25" t="s">
        <v>80</v>
      </c>
      <c r="BK410" s="247">
        <f>ROUND(I410*H410,2)</f>
        <v>0</v>
      </c>
      <c r="BL410" s="25" t="s">
        <v>222</v>
      </c>
      <c r="BM410" s="25" t="s">
        <v>807</v>
      </c>
    </row>
    <row r="411" s="12" customFormat="1">
      <c r="B411" s="248"/>
      <c r="C411" s="249"/>
      <c r="D411" s="250" t="s">
        <v>224</v>
      </c>
      <c r="E411" s="251" t="s">
        <v>22</v>
      </c>
      <c r="F411" s="252" t="s">
        <v>808</v>
      </c>
      <c r="G411" s="249"/>
      <c r="H411" s="253">
        <v>2146.8620000000001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224</v>
      </c>
      <c r="AU411" s="259" t="s">
        <v>82</v>
      </c>
      <c r="AV411" s="12" t="s">
        <v>82</v>
      </c>
      <c r="AW411" s="12" t="s">
        <v>36</v>
      </c>
      <c r="AX411" s="12" t="s">
        <v>80</v>
      </c>
      <c r="AY411" s="259" t="s">
        <v>215</v>
      </c>
    </row>
    <row r="412" s="1" customFormat="1" ht="25.5" customHeight="1">
      <c r="B412" s="47"/>
      <c r="C412" s="236" t="s">
        <v>809</v>
      </c>
      <c r="D412" s="236" t="s">
        <v>217</v>
      </c>
      <c r="E412" s="237" t="s">
        <v>810</v>
      </c>
      <c r="F412" s="238" t="s">
        <v>811</v>
      </c>
      <c r="G412" s="239" t="s">
        <v>274</v>
      </c>
      <c r="H412" s="240">
        <v>88.400000000000006</v>
      </c>
      <c r="I412" s="241"/>
      <c r="J412" s="242">
        <f>ROUND(I412*H412,2)</f>
        <v>0</v>
      </c>
      <c r="K412" s="238" t="s">
        <v>221</v>
      </c>
      <c r="L412" s="73"/>
      <c r="M412" s="243" t="s">
        <v>22</v>
      </c>
      <c r="N412" s="244" t="s">
        <v>44</v>
      </c>
      <c r="O412" s="48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AR412" s="25" t="s">
        <v>222</v>
      </c>
      <c r="AT412" s="25" t="s">
        <v>217</v>
      </c>
      <c r="AU412" s="25" t="s">
        <v>82</v>
      </c>
      <c r="AY412" s="25" t="s">
        <v>215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25" t="s">
        <v>80</v>
      </c>
      <c r="BK412" s="247">
        <f>ROUND(I412*H412,2)</f>
        <v>0</v>
      </c>
      <c r="BL412" s="25" t="s">
        <v>222</v>
      </c>
      <c r="BM412" s="25" t="s">
        <v>812</v>
      </c>
    </row>
    <row r="413" s="12" customFormat="1">
      <c r="B413" s="248"/>
      <c r="C413" s="249"/>
      <c r="D413" s="250" t="s">
        <v>224</v>
      </c>
      <c r="E413" s="251" t="s">
        <v>22</v>
      </c>
      <c r="F413" s="252" t="s">
        <v>813</v>
      </c>
      <c r="G413" s="249"/>
      <c r="H413" s="253">
        <v>88.400000000000006</v>
      </c>
      <c r="I413" s="254"/>
      <c r="J413" s="249"/>
      <c r="K413" s="249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224</v>
      </c>
      <c r="AU413" s="259" t="s">
        <v>82</v>
      </c>
      <c r="AV413" s="12" t="s">
        <v>82</v>
      </c>
      <c r="AW413" s="12" t="s">
        <v>36</v>
      </c>
      <c r="AX413" s="12" t="s">
        <v>80</v>
      </c>
      <c r="AY413" s="259" t="s">
        <v>215</v>
      </c>
    </row>
    <row r="414" s="1" customFormat="1" ht="25.5" customHeight="1">
      <c r="B414" s="47"/>
      <c r="C414" s="236" t="s">
        <v>814</v>
      </c>
      <c r="D414" s="236" t="s">
        <v>217</v>
      </c>
      <c r="E414" s="237" t="s">
        <v>815</v>
      </c>
      <c r="F414" s="238" t="s">
        <v>816</v>
      </c>
      <c r="G414" s="239" t="s">
        <v>274</v>
      </c>
      <c r="H414" s="240">
        <v>37.886000000000003</v>
      </c>
      <c r="I414" s="241"/>
      <c r="J414" s="242">
        <f>ROUND(I414*H414,2)</f>
        <v>0</v>
      </c>
      <c r="K414" s="238" t="s">
        <v>221</v>
      </c>
      <c r="L414" s="73"/>
      <c r="M414" s="243" t="s">
        <v>22</v>
      </c>
      <c r="N414" s="244" t="s">
        <v>44</v>
      </c>
      <c r="O414" s="48"/>
      <c r="P414" s="245">
        <f>O414*H414</f>
        <v>0</v>
      </c>
      <c r="Q414" s="245">
        <v>0</v>
      </c>
      <c r="R414" s="245">
        <f>Q414*H414</f>
        <v>0</v>
      </c>
      <c r="S414" s="245">
        <v>0</v>
      </c>
      <c r="T414" s="246">
        <f>S414*H414</f>
        <v>0</v>
      </c>
      <c r="AR414" s="25" t="s">
        <v>222</v>
      </c>
      <c r="AT414" s="25" t="s">
        <v>217</v>
      </c>
      <c r="AU414" s="25" t="s">
        <v>82</v>
      </c>
      <c r="AY414" s="25" t="s">
        <v>215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25" t="s">
        <v>80</v>
      </c>
      <c r="BK414" s="247">
        <f>ROUND(I414*H414,2)</f>
        <v>0</v>
      </c>
      <c r="BL414" s="25" t="s">
        <v>222</v>
      </c>
      <c r="BM414" s="25" t="s">
        <v>817</v>
      </c>
    </row>
    <row r="415" s="12" customFormat="1">
      <c r="B415" s="248"/>
      <c r="C415" s="249"/>
      <c r="D415" s="250" t="s">
        <v>224</v>
      </c>
      <c r="E415" s="251" t="s">
        <v>22</v>
      </c>
      <c r="F415" s="252" t="s">
        <v>818</v>
      </c>
      <c r="G415" s="249"/>
      <c r="H415" s="253">
        <v>37.886000000000003</v>
      </c>
      <c r="I415" s="254"/>
      <c r="J415" s="249"/>
      <c r="K415" s="249"/>
      <c r="L415" s="255"/>
      <c r="M415" s="256"/>
      <c r="N415" s="257"/>
      <c r="O415" s="257"/>
      <c r="P415" s="257"/>
      <c r="Q415" s="257"/>
      <c r="R415" s="257"/>
      <c r="S415" s="257"/>
      <c r="T415" s="258"/>
      <c r="AT415" s="259" t="s">
        <v>224</v>
      </c>
      <c r="AU415" s="259" t="s">
        <v>82</v>
      </c>
      <c r="AV415" s="12" t="s">
        <v>82</v>
      </c>
      <c r="AW415" s="12" t="s">
        <v>36</v>
      </c>
      <c r="AX415" s="12" t="s">
        <v>80</v>
      </c>
      <c r="AY415" s="259" t="s">
        <v>215</v>
      </c>
    </row>
    <row r="416" s="11" customFormat="1" ht="29.88" customHeight="1">
      <c r="B416" s="220"/>
      <c r="C416" s="221"/>
      <c r="D416" s="222" t="s">
        <v>72</v>
      </c>
      <c r="E416" s="234" t="s">
        <v>819</v>
      </c>
      <c r="F416" s="234" t="s">
        <v>820</v>
      </c>
      <c r="G416" s="221"/>
      <c r="H416" s="221"/>
      <c r="I416" s="224"/>
      <c r="J416" s="235">
        <f>BK416</f>
        <v>0</v>
      </c>
      <c r="K416" s="221"/>
      <c r="L416" s="226"/>
      <c r="M416" s="227"/>
      <c r="N416" s="228"/>
      <c r="O416" s="228"/>
      <c r="P416" s="229">
        <f>P417</f>
        <v>0</v>
      </c>
      <c r="Q416" s="228"/>
      <c r="R416" s="229">
        <f>R417</f>
        <v>0</v>
      </c>
      <c r="S416" s="228"/>
      <c r="T416" s="230">
        <f>T417</f>
        <v>0</v>
      </c>
      <c r="AR416" s="231" t="s">
        <v>80</v>
      </c>
      <c r="AT416" s="232" t="s">
        <v>72</v>
      </c>
      <c r="AU416" s="232" t="s">
        <v>80</v>
      </c>
      <c r="AY416" s="231" t="s">
        <v>215</v>
      </c>
      <c r="BK416" s="233">
        <f>BK417</f>
        <v>0</v>
      </c>
    </row>
    <row r="417" s="1" customFormat="1" ht="38.25" customHeight="1">
      <c r="B417" s="47"/>
      <c r="C417" s="236" t="s">
        <v>821</v>
      </c>
      <c r="D417" s="236" t="s">
        <v>217</v>
      </c>
      <c r="E417" s="237" t="s">
        <v>822</v>
      </c>
      <c r="F417" s="238" t="s">
        <v>823</v>
      </c>
      <c r="G417" s="239" t="s">
        <v>274</v>
      </c>
      <c r="H417" s="240">
        <v>258.47000000000003</v>
      </c>
      <c r="I417" s="241"/>
      <c r="J417" s="242">
        <f>ROUND(I417*H417,2)</f>
        <v>0</v>
      </c>
      <c r="K417" s="238" t="s">
        <v>221</v>
      </c>
      <c r="L417" s="73"/>
      <c r="M417" s="243" t="s">
        <v>22</v>
      </c>
      <c r="N417" s="244" t="s">
        <v>44</v>
      </c>
      <c r="O417" s="48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AR417" s="25" t="s">
        <v>222</v>
      </c>
      <c r="AT417" s="25" t="s">
        <v>217</v>
      </c>
      <c r="AU417" s="25" t="s">
        <v>82</v>
      </c>
      <c r="AY417" s="25" t="s">
        <v>215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25" t="s">
        <v>80</v>
      </c>
      <c r="BK417" s="247">
        <f>ROUND(I417*H417,2)</f>
        <v>0</v>
      </c>
      <c r="BL417" s="25" t="s">
        <v>222</v>
      </c>
      <c r="BM417" s="25" t="s">
        <v>824</v>
      </c>
    </row>
    <row r="418" s="11" customFormat="1" ht="37.44" customHeight="1">
      <c r="B418" s="220"/>
      <c r="C418" s="221"/>
      <c r="D418" s="222" t="s">
        <v>72</v>
      </c>
      <c r="E418" s="223" t="s">
        <v>825</v>
      </c>
      <c r="F418" s="223" t="s">
        <v>826</v>
      </c>
      <c r="G418" s="221"/>
      <c r="H418" s="221"/>
      <c r="I418" s="224"/>
      <c r="J418" s="225">
        <f>BK418</f>
        <v>0</v>
      </c>
      <c r="K418" s="221"/>
      <c r="L418" s="226"/>
      <c r="M418" s="227"/>
      <c r="N418" s="228"/>
      <c r="O418" s="228"/>
      <c r="P418" s="229">
        <f>P419+P439+P458+P464+P470+P527+P546+P571+P593+P598+P613</f>
        <v>0</v>
      </c>
      <c r="Q418" s="228"/>
      <c r="R418" s="229">
        <f>R419+R439+R458+R464+R470+R527+R546+R571+R593+R598+R613</f>
        <v>4.5489293799999997</v>
      </c>
      <c r="S418" s="228"/>
      <c r="T418" s="230">
        <f>T419+T439+T458+T464+T470+T527+T546+T571+T593+T598+T613</f>
        <v>1.45623894</v>
      </c>
      <c r="AR418" s="231" t="s">
        <v>82</v>
      </c>
      <c r="AT418" s="232" t="s">
        <v>72</v>
      </c>
      <c r="AU418" s="232" t="s">
        <v>73</v>
      </c>
      <c r="AY418" s="231" t="s">
        <v>215</v>
      </c>
      <c r="BK418" s="233">
        <f>BK419+BK439+BK458+BK464+BK470+BK527+BK546+BK571+BK593+BK598+BK613</f>
        <v>0</v>
      </c>
    </row>
    <row r="419" s="11" customFormat="1" ht="19.92" customHeight="1">
      <c r="B419" s="220"/>
      <c r="C419" s="221"/>
      <c r="D419" s="222" t="s">
        <v>72</v>
      </c>
      <c r="E419" s="234" t="s">
        <v>827</v>
      </c>
      <c r="F419" s="234" t="s">
        <v>828</v>
      </c>
      <c r="G419" s="221"/>
      <c r="H419" s="221"/>
      <c r="I419" s="224"/>
      <c r="J419" s="235">
        <f>BK419</f>
        <v>0</v>
      </c>
      <c r="K419" s="221"/>
      <c r="L419" s="226"/>
      <c r="M419" s="227"/>
      <c r="N419" s="228"/>
      <c r="O419" s="228"/>
      <c r="P419" s="229">
        <f>SUM(P420:P438)</f>
        <v>0</v>
      </c>
      <c r="Q419" s="228"/>
      <c r="R419" s="229">
        <f>SUM(R420:R438)</f>
        <v>1.2684192400000001</v>
      </c>
      <c r="S419" s="228"/>
      <c r="T419" s="230">
        <f>SUM(T420:T438)</f>
        <v>0</v>
      </c>
      <c r="AR419" s="231" t="s">
        <v>82</v>
      </c>
      <c r="AT419" s="232" t="s">
        <v>72</v>
      </c>
      <c r="AU419" s="232" t="s">
        <v>80</v>
      </c>
      <c r="AY419" s="231" t="s">
        <v>215</v>
      </c>
      <c r="BK419" s="233">
        <f>SUM(BK420:BK438)</f>
        <v>0</v>
      </c>
    </row>
    <row r="420" s="1" customFormat="1" ht="25.5" customHeight="1">
      <c r="B420" s="47"/>
      <c r="C420" s="236" t="s">
        <v>829</v>
      </c>
      <c r="D420" s="236" t="s">
        <v>217</v>
      </c>
      <c r="E420" s="237" t="s">
        <v>830</v>
      </c>
      <c r="F420" s="238" t="s">
        <v>831</v>
      </c>
      <c r="G420" s="239" t="s">
        <v>304</v>
      </c>
      <c r="H420" s="240">
        <v>78</v>
      </c>
      <c r="I420" s="241"/>
      <c r="J420" s="242">
        <f>ROUND(I420*H420,2)</f>
        <v>0</v>
      </c>
      <c r="K420" s="238" t="s">
        <v>221</v>
      </c>
      <c r="L420" s="73"/>
      <c r="M420" s="243" t="s">
        <v>22</v>
      </c>
      <c r="N420" s="244" t="s">
        <v>44</v>
      </c>
      <c r="O420" s="48"/>
      <c r="P420" s="245">
        <f>O420*H420</f>
        <v>0</v>
      </c>
      <c r="Q420" s="245">
        <v>0</v>
      </c>
      <c r="R420" s="245">
        <f>Q420*H420</f>
        <v>0</v>
      </c>
      <c r="S420" s="245">
        <v>0</v>
      </c>
      <c r="T420" s="246">
        <f>S420*H420</f>
        <v>0</v>
      </c>
      <c r="AR420" s="25" t="s">
        <v>311</v>
      </c>
      <c r="AT420" s="25" t="s">
        <v>217</v>
      </c>
      <c r="AU420" s="25" t="s">
        <v>82</v>
      </c>
      <c r="AY420" s="25" t="s">
        <v>215</v>
      </c>
      <c r="BE420" s="247">
        <f>IF(N420="základní",J420,0)</f>
        <v>0</v>
      </c>
      <c r="BF420" s="247">
        <f>IF(N420="snížená",J420,0)</f>
        <v>0</v>
      </c>
      <c r="BG420" s="247">
        <f>IF(N420="zákl. přenesená",J420,0)</f>
        <v>0</v>
      </c>
      <c r="BH420" s="247">
        <f>IF(N420="sníž. přenesená",J420,0)</f>
        <v>0</v>
      </c>
      <c r="BI420" s="247">
        <f>IF(N420="nulová",J420,0)</f>
        <v>0</v>
      </c>
      <c r="BJ420" s="25" t="s">
        <v>80</v>
      </c>
      <c r="BK420" s="247">
        <f>ROUND(I420*H420,2)</f>
        <v>0</v>
      </c>
      <c r="BL420" s="25" t="s">
        <v>311</v>
      </c>
      <c r="BM420" s="25" t="s">
        <v>832</v>
      </c>
    </row>
    <row r="421" s="12" customFormat="1">
      <c r="B421" s="248"/>
      <c r="C421" s="249"/>
      <c r="D421" s="250" t="s">
        <v>224</v>
      </c>
      <c r="E421" s="251" t="s">
        <v>22</v>
      </c>
      <c r="F421" s="252" t="s">
        <v>833</v>
      </c>
      <c r="G421" s="249"/>
      <c r="H421" s="253">
        <v>78</v>
      </c>
      <c r="I421" s="254"/>
      <c r="J421" s="249"/>
      <c r="K421" s="249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224</v>
      </c>
      <c r="AU421" s="259" t="s">
        <v>82</v>
      </c>
      <c r="AV421" s="12" t="s">
        <v>82</v>
      </c>
      <c r="AW421" s="12" t="s">
        <v>36</v>
      </c>
      <c r="AX421" s="12" t="s">
        <v>73</v>
      </c>
      <c r="AY421" s="259" t="s">
        <v>215</v>
      </c>
    </row>
    <row r="422" s="13" customFormat="1">
      <c r="B422" s="260"/>
      <c r="C422" s="261"/>
      <c r="D422" s="250" t="s">
        <v>224</v>
      </c>
      <c r="E422" s="262" t="s">
        <v>22</v>
      </c>
      <c r="F422" s="263" t="s">
        <v>231</v>
      </c>
      <c r="G422" s="261"/>
      <c r="H422" s="264">
        <v>78</v>
      </c>
      <c r="I422" s="265"/>
      <c r="J422" s="261"/>
      <c r="K422" s="261"/>
      <c r="L422" s="266"/>
      <c r="M422" s="267"/>
      <c r="N422" s="268"/>
      <c r="O422" s="268"/>
      <c r="P422" s="268"/>
      <c r="Q422" s="268"/>
      <c r="R422" s="268"/>
      <c r="S422" s="268"/>
      <c r="T422" s="269"/>
      <c r="AT422" s="270" t="s">
        <v>224</v>
      </c>
      <c r="AU422" s="270" t="s">
        <v>82</v>
      </c>
      <c r="AV422" s="13" t="s">
        <v>222</v>
      </c>
      <c r="AW422" s="13" t="s">
        <v>36</v>
      </c>
      <c r="AX422" s="13" t="s">
        <v>80</v>
      </c>
      <c r="AY422" s="270" t="s">
        <v>215</v>
      </c>
    </row>
    <row r="423" s="1" customFormat="1" ht="25.5" customHeight="1">
      <c r="B423" s="47"/>
      <c r="C423" s="236" t="s">
        <v>834</v>
      </c>
      <c r="D423" s="236" t="s">
        <v>217</v>
      </c>
      <c r="E423" s="237" t="s">
        <v>835</v>
      </c>
      <c r="F423" s="238" t="s">
        <v>836</v>
      </c>
      <c r="G423" s="239" t="s">
        <v>304</v>
      </c>
      <c r="H423" s="240">
        <v>92.774000000000001</v>
      </c>
      <c r="I423" s="241"/>
      <c r="J423" s="242">
        <f>ROUND(I423*H423,2)</f>
        <v>0</v>
      </c>
      <c r="K423" s="238" t="s">
        <v>221</v>
      </c>
      <c r="L423" s="73"/>
      <c r="M423" s="243" t="s">
        <v>22</v>
      </c>
      <c r="N423" s="244" t="s">
        <v>44</v>
      </c>
      <c r="O423" s="48"/>
      <c r="P423" s="245">
        <f>O423*H423</f>
        <v>0</v>
      </c>
      <c r="Q423" s="245">
        <v>0</v>
      </c>
      <c r="R423" s="245">
        <f>Q423*H423</f>
        <v>0</v>
      </c>
      <c r="S423" s="245">
        <v>0</v>
      </c>
      <c r="T423" s="246">
        <f>S423*H423</f>
        <v>0</v>
      </c>
      <c r="AR423" s="25" t="s">
        <v>311</v>
      </c>
      <c r="AT423" s="25" t="s">
        <v>217</v>
      </c>
      <c r="AU423" s="25" t="s">
        <v>82</v>
      </c>
      <c r="AY423" s="25" t="s">
        <v>215</v>
      </c>
      <c r="BE423" s="247">
        <f>IF(N423="základní",J423,0)</f>
        <v>0</v>
      </c>
      <c r="BF423" s="247">
        <f>IF(N423="snížená",J423,0)</f>
        <v>0</v>
      </c>
      <c r="BG423" s="247">
        <f>IF(N423="zákl. přenesená",J423,0)</f>
        <v>0</v>
      </c>
      <c r="BH423" s="247">
        <f>IF(N423="sníž. přenesená",J423,0)</f>
        <v>0</v>
      </c>
      <c r="BI423" s="247">
        <f>IF(N423="nulová",J423,0)</f>
        <v>0</v>
      </c>
      <c r="BJ423" s="25" t="s">
        <v>80</v>
      </c>
      <c r="BK423" s="247">
        <f>ROUND(I423*H423,2)</f>
        <v>0</v>
      </c>
      <c r="BL423" s="25" t="s">
        <v>311</v>
      </c>
      <c r="BM423" s="25" t="s">
        <v>837</v>
      </c>
    </row>
    <row r="424" s="12" customFormat="1">
      <c r="B424" s="248"/>
      <c r="C424" s="249"/>
      <c r="D424" s="250" t="s">
        <v>224</v>
      </c>
      <c r="E424" s="251" t="s">
        <v>22</v>
      </c>
      <c r="F424" s="252" t="s">
        <v>838</v>
      </c>
      <c r="G424" s="249"/>
      <c r="H424" s="253">
        <v>92.774000000000001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224</v>
      </c>
      <c r="AU424" s="259" t="s">
        <v>82</v>
      </c>
      <c r="AV424" s="12" t="s">
        <v>82</v>
      </c>
      <c r="AW424" s="12" t="s">
        <v>36</v>
      </c>
      <c r="AX424" s="12" t="s">
        <v>80</v>
      </c>
      <c r="AY424" s="259" t="s">
        <v>215</v>
      </c>
    </row>
    <row r="425" s="1" customFormat="1" ht="38.25" customHeight="1">
      <c r="B425" s="47"/>
      <c r="C425" s="292" t="s">
        <v>839</v>
      </c>
      <c r="D425" s="292" t="s">
        <v>289</v>
      </c>
      <c r="E425" s="293" t="s">
        <v>840</v>
      </c>
      <c r="F425" s="294" t="s">
        <v>841</v>
      </c>
      <c r="G425" s="295" t="s">
        <v>274</v>
      </c>
      <c r="H425" s="296">
        <v>0.056000000000000001</v>
      </c>
      <c r="I425" s="297"/>
      <c r="J425" s="298">
        <f>ROUND(I425*H425,2)</f>
        <v>0</v>
      </c>
      <c r="K425" s="294" t="s">
        <v>221</v>
      </c>
      <c r="L425" s="299"/>
      <c r="M425" s="300" t="s">
        <v>22</v>
      </c>
      <c r="N425" s="301" t="s">
        <v>44</v>
      </c>
      <c r="O425" s="48"/>
      <c r="P425" s="245">
        <f>O425*H425</f>
        <v>0</v>
      </c>
      <c r="Q425" s="245">
        <v>1</v>
      </c>
      <c r="R425" s="245">
        <f>Q425*H425</f>
        <v>0.056000000000000001</v>
      </c>
      <c r="S425" s="245">
        <v>0</v>
      </c>
      <c r="T425" s="246">
        <f>S425*H425</f>
        <v>0</v>
      </c>
      <c r="AR425" s="25" t="s">
        <v>405</v>
      </c>
      <c r="AT425" s="25" t="s">
        <v>289</v>
      </c>
      <c r="AU425" s="25" t="s">
        <v>82</v>
      </c>
      <c r="AY425" s="25" t="s">
        <v>215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25" t="s">
        <v>80</v>
      </c>
      <c r="BK425" s="247">
        <f>ROUND(I425*H425,2)</f>
        <v>0</v>
      </c>
      <c r="BL425" s="25" t="s">
        <v>311</v>
      </c>
      <c r="BM425" s="25" t="s">
        <v>842</v>
      </c>
    </row>
    <row r="426" s="1" customFormat="1" ht="25.5" customHeight="1">
      <c r="B426" s="47"/>
      <c r="C426" s="236" t="s">
        <v>843</v>
      </c>
      <c r="D426" s="236" t="s">
        <v>217</v>
      </c>
      <c r="E426" s="237" t="s">
        <v>844</v>
      </c>
      <c r="F426" s="238" t="s">
        <v>845</v>
      </c>
      <c r="G426" s="239" t="s">
        <v>304</v>
      </c>
      <c r="H426" s="240">
        <v>156</v>
      </c>
      <c r="I426" s="241"/>
      <c r="J426" s="242">
        <f>ROUND(I426*H426,2)</f>
        <v>0</v>
      </c>
      <c r="K426" s="238" t="s">
        <v>221</v>
      </c>
      <c r="L426" s="73"/>
      <c r="M426" s="243" t="s">
        <v>22</v>
      </c>
      <c r="N426" s="244" t="s">
        <v>44</v>
      </c>
      <c r="O426" s="48"/>
      <c r="P426" s="245">
        <f>O426*H426</f>
        <v>0</v>
      </c>
      <c r="Q426" s="245">
        <v>0</v>
      </c>
      <c r="R426" s="245">
        <f>Q426*H426</f>
        <v>0</v>
      </c>
      <c r="S426" s="245">
        <v>0</v>
      </c>
      <c r="T426" s="246">
        <f>S426*H426</f>
        <v>0</v>
      </c>
      <c r="AR426" s="25" t="s">
        <v>311</v>
      </c>
      <c r="AT426" s="25" t="s">
        <v>217</v>
      </c>
      <c r="AU426" s="25" t="s">
        <v>82</v>
      </c>
      <c r="AY426" s="25" t="s">
        <v>215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25" t="s">
        <v>80</v>
      </c>
      <c r="BK426" s="247">
        <f>ROUND(I426*H426,2)</f>
        <v>0</v>
      </c>
      <c r="BL426" s="25" t="s">
        <v>311</v>
      </c>
      <c r="BM426" s="25" t="s">
        <v>846</v>
      </c>
    </row>
    <row r="427" s="12" customFormat="1">
      <c r="B427" s="248"/>
      <c r="C427" s="249"/>
      <c r="D427" s="250" t="s">
        <v>224</v>
      </c>
      <c r="E427" s="251" t="s">
        <v>22</v>
      </c>
      <c r="F427" s="252" t="s">
        <v>847</v>
      </c>
      <c r="G427" s="249"/>
      <c r="H427" s="253">
        <v>156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224</v>
      </c>
      <c r="AU427" s="259" t="s">
        <v>82</v>
      </c>
      <c r="AV427" s="12" t="s">
        <v>82</v>
      </c>
      <c r="AW427" s="12" t="s">
        <v>36</v>
      </c>
      <c r="AX427" s="12" t="s">
        <v>80</v>
      </c>
      <c r="AY427" s="259" t="s">
        <v>215</v>
      </c>
    </row>
    <row r="428" s="1" customFormat="1" ht="16.5" customHeight="1">
      <c r="B428" s="47"/>
      <c r="C428" s="292" t="s">
        <v>848</v>
      </c>
      <c r="D428" s="292" t="s">
        <v>289</v>
      </c>
      <c r="E428" s="293" t="s">
        <v>849</v>
      </c>
      <c r="F428" s="294" t="s">
        <v>850</v>
      </c>
      <c r="G428" s="295" t="s">
        <v>304</v>
      </c>
      <c r="H428" s="296">
        <v>179.40000000000001</v>
      </c>
      <c r="I428" s="297"/>
      <c r="J428" s="298">
        <f>ROUND(I428*H428,2)</f>
        <v>0</v>
      </c>
      <c r="K428" s="294" t="s">
        <v>221</v>
      </c>
      <c r="L428" s="299"/>
      <c r="M428" s="300" t="s">
        <v>22</v>
      </c>
      <c r="N428" s="301" t="s">
        <v>44</v>
      </c>
      <c r="O428" s="48"/>
      <c r="P428" s="245">
        <f>O428*H428</f>
        <v>0</v>
      </c>
      <c r="Q428" s="245">
        <v>0.00040000000000000002</v>
      </c>
      <c r="R428" s="245">
        <f>Q428*H428</f>
        <v>0.071760000000000004</v>
      </c>
      <c r="S428" s="245">
        <v>0</v>
      </c>
      <c r="T428" s="246">
        <f>S428*H428</f>
        <v>0</v>
      </c>
      <c r="AR428" s="25" t="s">
        <v>405</v>
      </c>
      <c r="AT428" s="25" t="s">
        <v>289</v>
      </c>
      <c r="AU428" s="25" t="s">
        <v>82</v>
      </c>
      <c r="AY428" s="25" t="s">
        <v>215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25" t="s">
        <v>80</v>
      </c>
      <c r="BK428" s="247">
        <f>ROUND(I428*H428,2)</f>
        <v>0</v>
      </c>
      <c r="BL428" s="25" t="s">
        <v>311</v>
      </c>
      <c r="BM428" s="25" t="s">
        <v>851</v>
      </c>
    </row>
    <row r="429" s="12" customFormat="1">
      <c r="B429" s="248"/>
      <c r="C429" s="249"/>
      <c r="D429" s="250" t="s">
        <v>224</v>
      </c>
      <c r="E429" s="251" t="s">
        <v>22</v>
      </c>
      <c r="F429" s="252" t="s">
        <v>852</v>
      </c>
      <c r="G429" s="249"/>
      <c r="H429" s="253">
        <v>179.40000000000001</v>
      </c>
      <c r="I429" s="254"/>
      <c r="J429" s="249"/>
      <c r="K429" s="249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224</v>
      </c>
      <c r="AU429" s="259" t="s">
        <v>82</v>
      </c>
      <c r="AV429" s="12" t="s">
        <v>82</v>
      </c>
      <c r="AW429" s="12" t="s">
        <v>36</v>
      </c>
      <c r="AX429" s="12" t="s">
        <v>80</v>
      </c>
      <c r="AY429" s="259" t="s">
        <v>215</v>
      </c>
    </row>
    <row r="430" s="1" customFormat="1" ht="25.5" customHeight="1">
      <c r="B430" s="47"/>
      <c r="C430" s="236" t="s">
        <v>853</v>
      </c>
      <c r="D430" s="236" t="s">
        <v>217</v>
      </c>
      <c r="E430" s="237" t="s">
        <v>854</v>
      </c>
      <c r="F430" s="238" t="s">
        <v>855</v>
      </c>
      <c r="G430" s="239" t="s">
        <v>304</v>
      </c>
      <c r="H430" s="240">
        <v>78</v>
      </c>
      <c r="I430" s="241"/>
      <c r="J430" s="242">
        <f>ROUND(I430*H430,2)</f>
        <v>0</v>
      </c>
      <c r="K430" s="238" t="s">
        <v>221</v>
      </c>
      <c r="L430" s="73"/>
      <c r="M430" s="243" t="s">
        <v>22</v>
      </c>
      <c r="N430" s="244" t="s">
        <v>44</v>
      </c>
      <c r="O430" s="48"/>
      <c r="P430" s="245">
        <f>O430*H430</f>
        <v>0</v>
      </c>
      <c r="Q430" s="245">
        <v>0.00040000000000000002</v>
      </c>
      <c r="R430" s="245">
        <f>Q430*H430</f>
        <v>0.031200000000000002</v>
      </c>
      <c r="S430" s="245">
        <v>0</v>
      </c>
      <c r="T430" s="246">
        <f>S430*H430</f>
        <v>0</v>
      </c>
      <c r="AR430" s="25" t="s">
        <v>311</v>
      </c>
      <c r="AT430" s="25" t="s">
        <v>217</v>
      </c>
      <c r="AU430" s="25" t="s">
        <v>82</v>
      </c>
      <c r="AY430" s="25" t="s">
        <v>215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25" t="s">
        <v>80</v>
      </c>
      <c r="BK430" s="247">
        <f>ROUND(I430*H430,2)</f>
        <v>0</v>
      </c>
      <c r="BL430" s="25" t="s">
        <v>311</v>
      </c>
      <c r="BM430" s="25" t="s">
        <v>856</v>
      </c>
    </row>
    <row r="431" s="12" customFormat="1">
      <c r="B431" s="248"/>
      <c r="C431" s="249"/>
      <c r="D431" s="250" t="s">
        <v>224</v>
      </c>
      <c r="E431" s="251" t="s">
        <v>22</v>
      </c>
      <c r="F431" s="252" t="s">
        <v>857</v>
      </c>
      <c r="G431" s="249"/>
      <c r="H431" s="253">
        <v>78</v>
      </c>
      <c r="I431" s="254"/>
      <c r="J431" s="249"/>
      <c r="K431" s="249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224</v>
      </c>
      <c r="AU431" s="259" t="s">
        <v>82</v>
      </c>
      <c r="AV431" s="12" t="s">
        <v>82</v>
      </c>
      <c r="AW431" s="12" t="s">
        <v>36</v>
      </c>
      <c r="AX431" s="12" t="s">
        <v>80</v>
      </c>
      <c r="AY431" s="259" t="s">
        <v>215</v>
      </c>
    </row>
    <row r="432" s="1" customFormat="1" ht="16.5" customHeight="1">
      <c r="B432" s="47"/>
      <c r="C432" s="292" t="s">
        <v>858</v>
      </c>
      <c r="D432" s="292" t="s">
        <v>289</v>
      </c>
      <c r="E432" s="293" t="s">
        <v>859</v>
      </c>
      <c r="F432" s="294" t="s">
        <v>860</v>
      </c>
      <c r="G432" s="295" t="s">
        <v>304</v>
      </c>
      <c r="H432" s="296">
        <v>89.700000000000003</v>
      </c>
      <c r="I432" s="297"/>
      <c r="J432" s="298">
        <f>ROUND(I432*H432,2)</f>
        <v>0</v>
      </c>
      <c r="K432" s="294" t="s">
        <v>221</v>
      </c>
      <c r="L432" s="299"/>
      <c r="M432" s="300" t="s">
        <v>22</v>
      </c>
      <c r="N432" s="301" t="s">
        <v>44</v>
      </c>
      <c r="O432" s="48"/>
      <c r="P432" s="245">
        <f>O432*H432</f>
        <v>0</v>
      </c>
      <c r="Q432" s="245">
        <v>0.00191</v>
      </c>
      <c r="R432" s="245">
        <f>Q432*H432</f>
        <v>0.17132700000000001</v>
      </c>
      <c r="S432" s="245">
        <v>0</v>
      </c>
      <c r="T432" s="246">
        <f>S432*H432</f>
        <v>0</v>
      </c>
      <c r="AR432" s="25" t="s">
        <v>405</v>
      </c>
      <c r="AT432" s="25" t="s">
        <v>289</v>
      </c>
      <c r="AU432" s="25" t="s">
        <v>82</v>
      </c>
      <c r="AY432" s="25" t="s">
        <v>215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25" t="s">
        <v>80</v>
      </c>
      <c r="BK432" s="247">
        <f>ROUND(I432*H432,2)</f>
        <v>0</v>
      </c>
      <c r="BL432" s="25" t="s">
        <v>311</v>
      </c>
      <c r="BM432" s="25" t="s">
        <v>861</v>
      </c>
    </row>
    <row r="433" s="12" customFormat="1">
      <c r="B433" s="248"/>
      <c r="C433" s="249"/>
      <c r="D433" s="250" t="s">
        <v>224</v>
      </c>
      <c r="E433" s="251" t="s">
        <v>22</v>
      </c>
      <c r="F433" s="252" t="s">
        <v>862</v>
      </c>
      <c r="G433" s="249"/>
      <c r="H433" s="253">
        <v>89.700000000000003</v>
      </c>
      <c r="I433" s="254"/>
      <c r="J433" s="249"/>
      <c r="K433" s="249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224</v>
      </c>
      <c r="AU433" s="259" t="s">
        <v>82</v>
      </c>
      <c r="AV433" s="12" t="s">
        <v>82</v>
      </c>
      <c r="AW433" s="12" t="s">
        <v>36</v>
      </c>
      <c r="AX433" s="12" t="s">
        <v>80</v>
      </c>
      <c r="AY433" s="259" t="s">
        <v>215</v>
      </c>
    </row>
    <row r="434" s="1" customFormat="1" ht="25.5" customHeight="1">
      <c r="B434" s="47"/>
      <c r="C434" s="236" t="s">
        <v>863</v>
      </c>
      <c r="D434" s="236" t="s">
        <v>217</v>
      </c>
      <c r="E434" s="237" t="s">
        <v>864</v>
      </c>
      <c r="F434" s="238" t="s">
        <v>865</v>
      </c>
      <c r="G434" s="239" t="s">
        <v>304</v>
      </c>
      <c r="H434" s="240">
        <v>185.548</v>
      </c>
      <c r="I434" s="241"/>
      <c r="J434" s="242">
        <f>ROUND(I434*H434,2)</f>
        <v>0</v>
      </c>
      <c r="K434" s="238" t="s">
        <v>221</v>
      </c>
      <c r="L434" s="73"/>
      <c r="M434" s="243" t="s">
        <v>22</v>
      </c>
      <c r="N434" s="244" t="s">
        <v>44</v>
      </c>
      <c r="O434" s="48"/>
      <c r="P434" s="245">
        <f>O434*H434</f>
        <v>0</v>
      </c>
      <c r="Q434" s="245">
        <v>0.00040000000000000002</v>
      </c>
      <c r="R434" s="245">
        <f>Q434*H434</f>
        <v>0.074219199999999999</v>
      </c>
      <c r="S434" s="245">
        <v>0</v>
      </c>
      <c r="T434" s="246">
        <f>S434*H434</f>
        <v>0</v>
      </c>
      <c r="AR434" s="25" t="s">
        <v>311</v>
      </c>
      <c r="AT434" s="25" t="s">
        <v>217</v>
      </c>
      <c r="AU434" s="25" t="s">
        <v>82</v>
      </c>
      <c r="AY434" s="25" t="s">
        <v>215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25" t="s">
        <v>80</v>
      </c>
      <c r="BK434" s="247">
        <f>ROUND(I434*H434,2)</f>
        <v>0</v>
      </c>
      <c r="BL434" s="25" t="s">
        <v>311</v>
      </c>
      <c r="BM434" s="25" t="s">
        <v>866</v>
      </c>
    </row>
    <row r="435" s="12" customFormat="1">
      <c r="B435" s="248"/>
      <c r="C435" s="249"/>
      <c r="D435" s="250" t="s">
        <v>224</v>
      </c>
      <c r="E435" s="251" t="s">
        <v>22</v>
      </c>
      <c r="F435" s="252" t="s">
        <v>867</v>
      </c>
      <c r="G435" s="249"/>
      <c r="H435" s="253">
        <v>185.548</v>
      </c>
      <c r="I435" s="254"/>
      <c r="J435" s="249"/>
      <c r="K435" s="249"/>
      <c r="L435" s="255"/>
      <c r="M435" s="256"/>
      <c r="N435" s="257"/>
      <c r="O435" s="257"/>
      <c r="P435" s="257"/>
      <c r="Q435" s="257"/>
      <c r="R435" s="257"/>
      <c r="S435" s="257"/>
      <c r="T435" s="258"/>
      <c r="AT435" s="259" t="s">
        <v>224</v>
      </c>
      <c r="AU435" s="259" t="s">
        <v>82</v>
      </c>
      <c r="AV435" s="12" t="s">
        <v>82</v>
      </c>
      <c r="AW435" s="12" t="s">
        <v>36</v>
      </c>
      <c r="AX435" s="12" t="s">
        <v>80</v>
      </c>
      <c r="AY435" s="259" t="s">
        <v>215</v>
      </c>
    </row>
    <row r="436" s="1" customFormat="1" ht="16.5" customHeight="1">
      <c r="B436" s="47"/>
      <c r="C436" s="292" t="s">
        <v>868</v>
      </c>
      <c r="D436" s="292" t="s">
        <v>289</v>
      </c>
      <c r="E436" s="293" t="s">
        <v>869</v>
      </c>
      <c r="F436" s="294" t="s">
        <v>870</v>
      </c>
      <c r="G436" s="295" t="s">
        <v>304</v>
      </c>
      <c r="H436" s="296">
        <v>222.65799999999999</v>
      </c>
      <c r="I436" s="297"/>
      <c r="J436" s="298">
        <f>ROUND(I436*H436,2)</f>
        <v>0</v>
      </c>
      <c r="K436" s="294" t="s">
        <v>221</v>
      </c>
      <c r="L436" s="299"/>
      <c r="M436" s="300" t="s">
        <v>22</v>
      </c>
      <c r="N436" s="301" t="s">
        <v>44</v>
      </c>
      <c r="O436" s="48"/>
      <c r="P436" s="245">
        <f>O436*H436</f>
        <v>0</v>
      </c>
      <c r="Q436" s="245">
        <v>0.0038800000000000002</v>
      </c>
      <c r="R436" s="245">
        <f>Q436*H436</f>
        <v>0.86391304000000002</v>
      </c>
      <c r="S436" s="245">
        <v>0</v>
      </c>
      <c r="T436" s="246">
        <f>S436*H436</f>
        <v>0</v>
      </c>
      <c r="AR436" s="25" t="s">
        <v>405</v>
      </c>
      <c r="AT436" s="25" t="s">
        <v>289</v>
      </c>
      <c r="AU436" s="25" t="s">
        <v>82</v>
      </c>
      <c r="AY436" s="25" t="s">
        <v>215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25" t="s">
        <v>80</v>
      </c>
      <c r="BK436" s="247">
        <f>ROUND(I436*H436,2)</f>
        <v>0</v>
      </c>
      <c r="BL436" s="25" t="s">
        <v>311</v>
      </c>
      <c r="BM436" s="25" t="s">
        <v>871</v>
      </c>
    </row>
    <row r="437" s="12" customFormat="1">
      <c r="B437" s="248"/>
      <c r="C437" s="249"/>
      <c r="D437" s="250" t="s">
        <v>224</v>
      </c>
      <c r="E437" s="251" t="s">
        <v>22</v>
      </c>
      <c r="F437" s="252" t="s">
        <v>872</v>
      </c>
      <c r="G437" s="249"/>
      <c r="H437" s="253">
        <v>222.65799999999999</v>
      </c>
      <c r="I437" s="254"/>
      <c r="J437" s="249"/>
      <c r="K437" s="249"/>
      <c r="L437" s="255"/>
      <c r="M437" s="256"/>
      <c r="N437" s="257"/>
      <c r="O437" s="257"/>
      <c r="P437" s="257"/>
      <c r="Q437" s="257"/>
      <c r="R437" s="257"/>
      <c r="S437" s="257"/>
      <c r="T437" s="258"/>
      <c r="AT437" s="259" t="s">
        <v>224</v>
      </c>
      <c r="AU437" s="259" t="s">
        <v>82</v>
      </c>
      <c r="AV437" s="12" t="s">
        <v>82</v>
      </c>
      <c r="AW437" s="12" t="s">
        <v>36</v>
      </c>
      <c r="AX437" s="12" t="s">
        <v>80</v>
      </c>
      <c r="AY437" s="259" t="s">
        <v>215</v>
      </c>
    </row>
    <row r="438" s="1" customFormat="1" ht="38.25" customHeight="1">
      <c r="B438" s="47"/>
      <c r="C438" s="236" t="s">
        <v>873</v>
      </c>
      <c r="D438" s="236" t="s">
        <v>217</v>
      </c>
      <c r="E438" s="237" t="s">
        <v>874</v>
      </c>
      <c r="F438" s="238" t="s">
        <v>875</v>
      </c>
      <c r="G438" s="239" t="s">
        <v>876</v>
      </c>
      <c r="H438" s="302"/>
      <c r="I438" s="241"/>
      <c r="J438" s="242">
        <f>ROUND(I438*H438,2)</f>
        <v>0</v>
      </c>
      <c r="K438" s="238" t="s">
        <v>221</v>
      </c>
      <c r="L438" s="73"/>
      <c r="M438" s="243" t="s">
        <v>22</v>
      </c>
      <c r="N438" s="244" t="s">
        <v>44</v>
      </c>
      <c r="O438" s="48"/>
      <c r="P438" s="245">
        <f>O438*H438</f>
        <v>0</v>
      </c>
      <c r="Q438" s="245">
        <v>0</v>
      </c>
      <c r="R438" s="245">
        <f>Q438*H438</f>
        <v>0</v>
      </c>
      <c r="S438" s="245">
        <v>0</v>
      </c>
      <c r="T438" s="246">
        <f>S438*H438</f>
        <v>0</v>
      </c>
      <c r="AR438" s="25" t="s">
        <v>311</v>
      </c>
      <c r="AT438" s="25" t="s">
        <v>217</v>
      </c>
      <c r="AU438" s="25" t="s">
        <v>82</v>
      </c>
      <c r="AY438" s="25" t="s">
        <v>215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25" t="s">
        <v>80</v>
      </c>
      <c r="BK438" s="247">
        <f>ROUND(I438*H438,2)</f>
        <v>0</v>
      </c>
      <c r="BL438" s="25" t="s">
        <v>311</v>
      </c>
      <c r="BM438" s="25" t="s">
        <v>877</v>
      </c>
    </row>
    <row r="439" s="11" customFormat="1" ht="29.88" customHeight="1">
      <c r="B439" s="220"/>
      <c r="C439" s="221"/>
      <c r="D439" s="222" t="s">
        <v>72</v>
      </c>
      <c r="E439" s="234" t="s">
        <v>878</v>
      </c>
      <c r="F439" s="234" t="s">
        <v>879</v>
      </c>
      <c r="G439" s="221"/>
      <c r="H439" s="221"/>
      <c r="I439" s="224"/>
      <c r="J439" s="235">
        <f>BK439</f>
        <v>0</v>
      </c>
      <c r="K439" s="221"/>
      <c r="L439" s="226"/>
      <c r="M439" s="227"/>
      <c r="N439" s="228"/>
      <c r="O439" s="228"/>
      <c r="P439" s="229">
        <f>SUM(P440:P457)</f>
        <v>0</v>
      </c>
      <c r="Q439" s="228"/>
      <c r="R439" s="229">
        <f>SUM(R440:R457)</f>
        <v>0.10805039999999999</v>
      </c>
      <c r="S439" s="228"/>
      <c r="T439" s="230">
        <f>SUM(T440:T457)</f>
        <v>0</v>
      </c>
      <c r="AR439" s="231" t="s">
        <v>82</v>
      </c>
      <c r="AT439" s="232" t="s">
        <v>72</v>
      </c>
      <c r="AU439" s="232" t="s">
        <v>80</v>
      </c>
      <c r="AY439" s="231" t="s">
        <v>215</v>
      </c>
      <c r="BK439" s="233">
        <f>SUM(BK440:BK457)</f>
        <v>0</v>
      </c>
    </row>
    <row r="440" s="1" customFormat="1" ht="25.5" customHeight="1">
      <c r="B440" s="47"/>
      <c r="C440" s="236" t="s">
        <v>880</v>
      </c>
      <c r="D440" s="236" t="s">
        <v>217</v>
      </c>
      <c r="E440" s="237" t="s">
        <v>881</v>
      </c>
      <c r="F440" s="238" t="s">
        <v>882</v>
      </c>
      <c r="G440" s="239" t="s">
        <v>304</v>
      </c>
      <c r="H440" s="240">
        <v>77.400000000000006</v>
      </c>
      <c r="I440" s="241"/>
      <c r="J440" s="242">
        <f>ROUND(I440*H440,2)</f>
        <v>0</v>
      </c>
      <c r="K440" s="238" t="s">
        <v>221</v>
      </c>
      <c r="L440" s="73"/>
      <c r="M440" s="243" t="s">
        <v>22</v>
      </c>
      <c r="N440" s="244" t="s">
        <v>44</v>
      </c>
      <c r="O440" s="48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AR440" s="25" t="s">
        <v>311</v>
      </c>
      <c r="AT440" s="25" t="s">
        <v>217</v>
      </c>
      <c r="AU440" s="25" t="s">
        <v>82</v>
      </c>
      <c r="AY440" s="25" t="s">
        <v>215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25" t="s">
        <v>80</v>
      </c>
      <c r="BK440" s="247">
        <f>ROUND(I440*H440,2)</f>
        <v>0</v>
      </c>
      <c r="BL440" s="25" t="s">
        <v>311</v>
      </c>
      <c r="BM440" s="25" t="s">
        <v>883</v>
      </c>
    </row>
    <row r="441" s="12" customFormat="1">
      <c r="B441" s="248"/>
      <c r="C441" s="249"/>
      <c r="D441" s="250" t="s">
        <v>224</v>
      </c>
      <c r="E441" s="251" t="s">
        <v>22</v>
      </c>
      <c r="F441" s="252" t="s">
        <v>466</v>
      </c>
      <c r="G441" s="249"/>
      <c r="H441" s="253">
        <v>9.8499999999999996</v>
      </c>
      <c r="I441" s="254"/>
      <c r="J441" s="249"/>
      <c r="K441" s="249"/>
      <c r="L441" s="255"/>
      <c r="M441" s="256"/>
      <c r="N441" s="257"/>
      <c r="O441" s="257"/>
      <c r="P441" s="257"/>
      <c r="Q441" s="257"/>
      <c r="R441" s="257"/>
      <c r="S441" s="257"/>
      <c r="T441" s="258"/>
      <c r="AT441" s="259" t="s">
        <v>224</v>
      </c>
      <c r="AU441" s="259" t="s">
        <v>82</v>
      </c>
      <c r="AV441" s="12" t="s">
        <v>82</v>
      </c>
      <c r="AW441" s="12" t="s">
        <v>36</v>
      </c>
      <c r="AX441" s="12" t="s">
        <v>73</v>
      </c>
      <c r="AY441" s="259" t="s">
        <v>215</v>
      </c>
    </row>
    <row r="442" s="12" customFormat="1">
      <c r="B442" s="248"/>
      <c r="C442" s="249"/>
      <c r="D442" s="250" t="s">
        <v>224</v>
      </c>
      <c r="E442" s="251" t="s">
        <v>22</v>
      </c>
      <c r="F442" s="252" t="s">
        <v>467</v>
      </c>
      <c r="G442" s="249"/>
      <c r="H442" s="253">
        <v>7.75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224</v>
      </c>
      <c r="AU442" s="259" t="s">
        <v>82</v>
      </c>
      <c r="AV442" s="12" t="s">
        <v>82</v>
      </c>
      <c r="AW442" s="12" t="s">
        <v>36</v>
      </c>
      <c r="AX442" s="12" t="s">
        <v>73</v>
      </c>
      <c r="AY442" s="259" t="s">
        <v>215</v>
      </c>
    </row>
    <row r="443" s="12" customFormat="1">
      <c r="B443" s="248"/>
      <c r="C443" s="249"/>
      <c r="D443" s="250" t="s">
        <v>224</v>
      </c>
      <c r="E443" s="251" t="s">
        <v>22</v>
      </c>
      <c r="F443" s="252" t="s">
        <v>884</v>
      </c>
      <c r="G443" s="249"/>
      <c r="H443" s="253">
        <v>26.5</v>
      </c>
      <c r="I443" s="254"/>
      <c r="J443" s="249"/>
      <c r="K443" s="249"/>
      <c r="L443" s="255"/>
      <c r="M443" s="256"/>
      <c r="N443" s="257"/>
      <c r="O443" s="257"/>
      <c r="P443" s="257"/>
      <c r="Q443" s="257"/>
      <c r="R443" s="257"/>
      <c r="S443" s="257"/>
      <c r="T443" s="258"/>
      <c r="AT443" s="259" t="s">
        <v>224</v>
      </c>
      <c r="AU443" s="259" t="s">
        <v>82</v>
      </c>
      <c r="AV443" s="12" t="s">
        <v>82</v>
      </c>
      <c r="AW443" s="12" t="s">
        <v>36</v>
      </c>
      <c r="AX443" s="12" t="s">
        <v>73</v>
      </c>
      <c r="AY443" s="259" t="s">
        <v>215</v>
      </c>
    </row>
    <row r="444" s="12" customFormat="1">
      <c r="B444" s="248"/>
      <c r="C444" s="249"/>
      <c r="D444" s="250" t="s">
        <v>224</v>
      </c>
      <c r="E444" s="251" t="s">
        <v>22</v>
      </c>
      <c r="F444" s="252" t="s">
        <v>885</v>
      </c>
      <c r="G444" s="249"/>
      <c r="H444" s="253">
        <v>10.199999999999999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224</v>
      </c>
      <c r="AU444" s="259" t="s">
        <v>82</v>
      </c>
      <c r="AV444" s="12" t="s">
        <v>82</v>
      </c>
      <c r="AW444" s="12" t="s">
        <v>36</v>
      </c>
      <c r="AX444" s="12" t="s">
        <v>73</v>
      </c>
      <c r="AY444" s="259" t="s">
        <v>215</v>
      </c>
    </row>
    <row r="445" s="12" customFormat="1">
      <c r="B445" s="248"/>
      <c r="C445" s="249"/>
      <c r="D445" s="250" t="s">
        <v>224</v>
      </c>
      <c r="E445" s="251" t="s">
        <v>22</v>
      </c>
      <c r="F445" s="252" t="s">
        <v>886</v>
      </c>
      <c r="G445" s="249"/>
      <c r="H445" s="253">
        <v>8.25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AT445" s="259" t="s">
        <v>224</v>
      </c>
      <c r="AU445" s="259" t="s">
        <v>82</v>
      </c>
      <c r="AV445" s="12" t="s">
        <v>82</v>
      </c>
      <c r="AW445" s="12" t="s">
        <v>36</v>
      </c>
      <c r="AX445" s="12" t="s">
        <v>73</v>
      </c>
      <c r="AY445" s="259" t="s">
        <v>215</v>
      </c>
    </row>
    <row r="446" s="12" customFormat="1">
      <c r="B446" s="248"/>
      <c r="C446" s="249"/>
      <c r="D446" s="250" t="s">
        <v>224</v>
      </c>
      <c r="E446" s="251" t="s">
        <v>22</v>
      </c>
      <c r="F446" s="252" t="s">
        <v>887</v>
      </c>
      <c r="G446" s="249"/>
      <c r="H446" s="253">
        <v>4.2000000000000002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224</v>
      </c>
      <c r="AU446" s="259" t="s">
        <v>82</v>
      </c>
      <c r="AV446" s="12" t="s">
        <v>82</v>
      </c>
      <c r="AW446" s="12" t="s">
        <v>36</v>
      </c>
      <c r="AX446" s="12" t="s">
        <v>73</v>
      </c>
      <c r="AY446" s="259" t="s">
        <v>215</v>
      </c>
    </row>
    <row r="447" s="12" customFormat="1">
      <c r="B447" s="248"/>
      <c r="C447" s="249"/>
      <c r="D447" s="250" t="s">
        <v>224</v>
      </c>
      <c r="E447" s="251" t="s">
        <v>22</v>
      </c>
      <c r="F447" s="252" t="s">
        <v>888</v>
      </c>
      <c r="G447" s="249"/>
      <c r="H447" s="253">
        <v>5.0999999999999996</v>
      </c>
      <c r="I447" s="254"/>
      <c r="J447" s="249"/>
      <c r="K447" s="249"/>
      <c r="L447" s="255"/>
      <c r="M447" s="256"/>
      <c r="N447" s="257"/>
      <c r="O447" s="257"/>
      <c r="P447" s="257"/>
      <c r="Q447" s="257"/>
      <c r="R447" s="257"/>
      <c r="S447" s="257"/>
      <c r="T447" s="258"/>
      <c r="AT447" s="259" t="s">
        <v>224</v>
      </c>
      <c r="AU447" s="259" t="s">
        <v>82</v>
      </c>
      <c r="AV447" s="12" t="s">
        <v>82</v>
      </c>
      <c r="AW447" s="12" t="s">
        <v>36</v>
      </c>
      <c r="AX447" s="12" t="s">
        <v>73</v>
      </c>
      <c r="AY447" s="259" t="s">
        <v>215</v>
      </c>
    </row>
    <row r="448" s="12" customFormat="1">
      <c r="B448" s="248"/>
      <c r="C448" s="249"/>
      <c r="D448" s="250" t="s">
        <v>224</v>
      </c>
      <c r="E448" s="251" t="s">
        <v>22</v>
      </c>
      <c r="F448" s="252" t="s">
        <v>889</v>
      </c>
      <c r="G448" s="249"/>
      <c r="H448" s="253">
        <v>3.5</v>
      </c>
      <c r="I448" s="254"/>
      <c r="J448" s="249"/>
      <c r="K448" s="249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224</v>
      </c>
      <c r="AU448" s="259" t="s">
        <v>82</v>
      </c>
      <c r="AV448" s="12" t="s">
        <v>82</v>
      </c>
      <c r="AW448" s="12" t="s">
        <v>36</v>
      </c>
      <c r="AX448" s="12" t="s">
        <v>73</v>
      </c>
      <c r="AY448" s="259" t="s">
        <v>215</v>
      </c>
    </row>
    <row r="449" s="12" customFormat="1">
      <c r="B449" s="248"/>
      <c r="C449" s="249"/>
      <c r="D449" s="250" t="s">
        <v>224</v>
      </c>
      <c r="E449" s="251" t="s">
        <v>22</v>
      </c>
      <c r="F449" s="252" t="s">
        <v>890</v>
      </c>
      <c r="G449" s="249"/>
      <c r="H449" s="253">
        <v>2.0499999999999998</v>
      </c>
      <c r="I449" s="254"/>
      <c r="J449" s="249"/>
      <c r="K449" s="249"/>
      <c r="L449" s="255"/>
      <c r="M449" s="256"/>
      <c r="N449" s="257"/>
      <c r="O449" s="257"/>
      <c r="P449" s="257"/>
      <c r="Q449" s="257"/>
      <c r="R449" s="257"/>
      <c r="S449" s="257"/>
      <c r="T449" s="258"/>
      <c r="AT449" s="259" t="s">
        <v>224</v>
      </c>
      <c r="AU449" s="259" t="s">
        <v>82</v>
      </c>
      <c r="AV449" s="12" t="s">
        <v>82</v>
      </c>
      <c r="AW449" s="12" t="s">
        <v>36</v>
      </c>
      <c r="AX449" s="12" t="s">
        <v>73</v>
      </c>
      <c r="AY449" s="259" t="s">
        <v>215</v>
      </c>
    </row>
    <row r="450" s="13" customFormat="1">
      <c r="B450" s="260"/>
      <c r="C450" s="261"/>
      <c r="D450" s="250" t="s">
        <v>224</v>
      </c>
      <c r="E450" s="262" t="s">
        <v>22</v>
      </c>
      <c r="F450" s="263" t="s">
        <v>231</v>
      </c>
      <c r="G450" s="261"/>
      <c r="H450" s="264">
        <v>77.400000000000006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AT450" s="270" t="s">
        <v>224</v>
      </c>
      <c r="AU450" s="270" t="s">
        <v>82</v>
      </c>
      <c r="AV450" s="13" t="s">
        <v>222</v>
      </c>
      <c r="AW450" s="13" t="s">
        <v>36</v>
      </c>
      <c r="AX450" s="13" t="s">
        <v>80</v>
      </c>
      <c r="AY450" s="270" t="s">
        <v>215</v>
      </c>
    </row>
    <row r="451" s="1" customFormat="1" ht="51" customHeight="1">
      <c r="B451" s="47"/>
      <c r="C451" s="292" t="s">
        <v>891</v>
      </c>
      <c r="D451" s="292" t="s">
        <v>289</v>
      </c>
      <c r="E451" s="293" t="s">
        <v>892</v>
      </c>
      <c r="F451" s="294" t="s">
        <v>893</v>
      </c>
      <c r="G451" s="295" t="s">
        <v>304</v>
      </c>
      <c r="H451" s="296">
        <v>78.947999999999993</v>
      </c>
      <c r="I451" s="297"/>
      <c r="J451" s="298">
        <f>ROUND(I451*H451,2)</f>
        <v>0</v>
      </c>
      <c r="K451" s="294" t="s">
        <v>221</v>
      </c>
      <c r="L451" s="299"/>
      <c r="M451" s="300" t="s">
        <v>22</v>
      </c>
      <c r="N451" s="301" t="s">
        <v>44</v>
      </c>
      <c r="O451" s="48"/>
      <c r="P451" s="245">
        <f>O451*H451</f>
        <v>0</v>
      </c>
      <c r="Q451" s="245">
        <v>0.00125</v>
      </c>
      <c r="R451" s="245">
        <f>Q451*H451</f>
        <v>0.098684999999999995</v>
      </c>
      <c r="S451" s="245">
        <v>0</v>
      </c>
      <c r="T451" s="246">
        <f>S451*H451</f>
        <v>0</v>
      </c>
      <c r="AR451" s="25" t="s">
        <v>405</v>
      </c>
      <c r="AT451" s="25" t="s">
        <v>289</v>
      </c>
      <c r="AU451" s="25" t="s">
        <v>82</v>
      </c>
      <c r="AY451" s="25" t="s">
        <v>215</v>
      </c>
      <c r="BE451" s="247">
        <f>IF(N451="základní",J451,0)</f>
        <v>0</v>
      </c>
      <c r="BF451" s="247">
        <f>IF(N451="snížená",J451,0)</f>
        <v>0</v>
      </c>
      <c r="BG451" s="247">
        <f>IF(N451="zákl. přenesená",J451,0)</f>
        <v>0</v>
      </c>
      <c r="BH451" s="247">
        <f>IF(N451="sníž. přenesená",J451,0)</f>
        <v>0</v>
      </c>
      <c r="BI451" s="247">
        <f>IF(N451="nulová",J451,0)</f>
        <v>0</v>
      </c>
      <c r="BJ451" s="25" t="s">
        <v>80</v>
      </c>
      <c r="BK451" s="247">
        <f>ROUND(I451*H451,2)</f>
        <v>0</v>
      </c>
      <c r="BL451" s="25" t="s">
        <v>311</v>
      </c>
      <c r="BM451" s="25" t="s">
        <v>894</v>
      </c>
    </row>
    <row r="452" s="12" customFormat="1">
      <c r="B452" s="248"/>
      <c r="C452" s="249"/>
      <c r="D452" s="250" t="s">
        <v>224</v>
      </c>
      <c r="E452" s="251" t="s">
        <v>22</v>
      </c>
      <c r="F452" s="252" t="s">
        <v>895</v>
      </c>
      <c r="G452" s="249"/>
      <c r="H452" s="253">
        <v>78.947999999999993</v>
      </c>
      <c r="I452" s="254"/>
      <c r="J452" s="249"/>
      <c r="K452" s="249"/>
      <c r="L452" s="255"/>
      <c r="M452" s="256"/>
      <c r="N452" s="257"/>
      <c r="O452" s="257"/>
      <c r="P452" s="257"/>
      <c r="Q452" s="257"/>
      <c r="R452" s="257"/>
      <c r="S452" s="257"/>
      <c r="T452" s="258"/>
      <c r="AT452" s="259" t="s">
        <v>224</v>
      </c>
      <c r="AU452" s="259" t="s">
        <v>82</v>
      </c>
      <c r="AV452" s="12" t="s">
        <v>82</v>
      </c>
      <c r="AW452" s="12" t="s">
        <v>36</v>
      </c>
      <c r="AX452" s="12" t="s">
        <v>80</v>
      </c>
      <c r="AY452" s="259" t="s">
        <v>215</v>
      </c>
    </row>
    <row r="453" s="1" customFormat="1" ht="25.5" customHeight="1">
      <c r="B453" s="47"/>
      <c r="C453" s="236" t="s">
        <v>896</v>
      </c>
      <c r="D453" s="236" t="s">
        <v>217</v>
      </c>
      <c r="E453" s="237" t="s">
        <v>897</v>
      </c>
      <c r="F453" s="238" t="s">
        <v>898</v>
      </c>
      <c r="G453" s="239" t="s">
        <v>304</v>
      </c>
      <c r="H453" s="240">
        <v>77.400000000000006</v>
      </c>
      <c r="I453" s="241"/>
      <c r="J453" s="242">
        <f>ROUND(I453*H453,2)</f>
        <v>0</v>
      </c>
      <c r="K453" s="238" t="s">
        <v>221</v>
      </c>
      <c r="L453" s="73"/>
      <c r="M453" s="243" t="s">
        <v>22</v>
      </c>
      <c r="N453" s="244" t="s">
        <v>44</v>
      </c>
      <c r="O453" s="48"/>
      <c r="P453" s="245">
        <f>O453*H453</f>
        <v>0</v>
      </c>
      <c r="Q453" s="245">
        <v>0</v>
      </c>
      <c r="R453" s="245">
        <f>Q453*H453</f>
        <v>0</v>
      </c>
      <c r="S453" s="245">
        <v>0</v>
      </c>
      <c r="T453" s="246">
        <f>S453*H453</f>
        <v>0</v>
      </c>
      <c r="AR453" s="25" t="s">
        <v>311</v>
      </c>
      <c r="AT453" s="25" t="s">
        <v>217</v>
      </c>
      <c r="AU453" s="25" t="s">
        <v>82</v>
      </c>
      <c r="AY453" s="25" t="s">
        <v>215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25" t="s">
        <v>80</v>
      </c>
      <c r="BK453" s="247">
        <f>ROUND(I453*H453,2)</f>
        <v>0</v>
      </c>
      <c r="BL453" s="25" t="s">
        <v>311</v>
      </c>
      <c r="BM453" s="25" t="s">
        <v>899</v>
      </c>
    </row>
    <row r="454" s="12" customFormat="1">
      <c r="B454" s="248"/>
      <c r="C454" s="249"/>
      <c r="D454" s="250" t="s">
        <v>224</v>
      </c>
      <c r="E454" s="251" t="s">
        <v>22</v>
      </c>
      <c r="F454" s="252" t="s">
        <v>900</v>
      </c>
      <c r="G454" s="249"/>
      <c r="H454" s="253">
        <v>77.400000000000006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224</v>
      </c>
      <c r="AU454" s="259" t="s">
        <v>82</v>
      </c>
      <c r="AV454" s="12" t="s">
        <v>82</v>
      </c>
      <c r="AW454" s="12" t="s">
        <v>36</v>
      </c>
      <c r="AX454" s="12" t="s">
        <v>80</v>
      </c>
      <c r="AY454" s="259" t="s">
        <v>215</v>
      </c>
    </row>
    <row r="455" s="1" customFormat="1" ht="25.5" customHeight="1">
      <c r="B455" s="47"/>
      <c r="C455" s="292" t="s">
        <v>901</v>
      </c>
      <c r="D455" s="292" t="s">
        <v>289</v>
      </c>
      <c r="E455" s="293" t="s">
        <v>902</v>
      </c>
      <c r="F455" s="294" t="s">
        <v>903</v>
      </c>
      <c r="G455" s="295" t="s">
        <v>304</v>
      </c>
      <c r="H455" s="296">
        <v>85.140000000000001</v>
      </c>
      <c r="I455" s="297"/>
      <c r="J455" s="298">
        <f>ROUND(I455*H455,2)</f>
        <v>0</v>
      </c>
      <c r="K455" s="294" t="s">
        <v>221</v>
      </c>
      <c r="L455" s="299"/>
      <c r="M455" s="300" t="s">
        <v>22</v>
      </c>
      <c r="N455" s="301" t="s">
        <v>44</v>
      </c>
      <c r="O455" s="48"/>
      <c r="P455" s="245">
        <f>O455*H455</f>
        <v>0</v>
      </c>
      <c r="Q455" s="245">
        <v>0.00011</v>
      </c>
      <c r="R455" s="245">
        <f>Q455*H455</f>
        <v>0.0093654000000000012</v>
      </c>
      <c r="S455" s="245">
        <v>0</v>
      </c>
      <c r="T455" s="246">
        <f>S455*H455</f>
        <v>0</v>
      </c>
      <c r="AR455" s="25" t="s">
        <v>405</v>
      </c>
      <c r="AT455" s="25" t="s">
        <v>289</v>
      </c>
      <c r="AU455" s="25" t="s">
        <v>82</v>
      </c>
      <c r="AY455" s="25" t="s">
        <v>215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25" t="s">
        <v>80</v>
      </c>
      <c r="BK455" s="247">
        <f>ROUND(I455*H455,2)</f>
        <v>0</v>
      </c>
      <c r="BL455" s="25" t="s">
        <v>311</v>
      </c>
      <c r="BM455" s="25" t="s">
        <v>904</v>
      </c>
    </row>
    <row r="456" s="12" customFormat="1">
      <c r="B456" s="248"/>
      <c r="C456" s="249"/>
      <c r="D456" s="250" t="s">
        <v>224</v>
      </c>
      <c r="E456" s="251" t="s">
        <v>22</v>
      </c>
      <c r="F456" s="252" t="s">
        <v>905</v>
      </c>
      <c r="G456" s="249"/>
      <c r="H456" s="253">
        <v>85.140000000000001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224</v>
      </c>
      <c r="AU456" s="259" t="s">
        <v>82</v>
      </c>
      <c r="AV456" s="12" t="s">
        <v>82</v>
      </c>
      <c r="AW456" s="12" t="s">
        <v>36</v>
      </c>
      <c r="AX456" s="12" t="s">
        <v>80</v>
      </c>
      <c r="AY456" s="259" t="s">
        <v>215</v>
      </c>
    </row>
    <row r="457" s="1" customFormat="1" ht="25.5" customHeight="1">
      <c r="B457" s="47"/>
      <c r="C457" s="236" t="s">
        <v>906</v>
      </c>
      <c r="D457" s="236" t="s">
        <v>217</v>
      </c>
      <c r="E457" s="237" t="s">
        <v>907</v>
      </c>
      <c r="F457" s="238" t="s">
        <v>908</v>
      </c>
      <c r="G457" s="239" t="s">
        <v>876</v>
      </c>
      <c r="H457" s="302"/>
      <c r="I457" s="241"/>
      <c r="J457" s="242">
        <f>ROUND(I457*H457,2)</f>
        <v>0</v>
      </c>
      <c r="K457" s="238" t="s">
        <v>221</v>
      </c>
      <c r="L457" s="73"/>
      <c r="M457" s="243" t="s">
        <v>22</v>
      </c>
      <c r="N457" s="244" t="s">
        <v>44</v>
      </c>
      <c r="O457" s="48"/>
      <c r="P457" s="245">
        <f>O457*H457</f>
        <v>0</v>
      </c>
      <c r="Q457" s="245">
        <v>0</v>
      </c>
      <c r="R457" s="245">
        <f>Q457*H457</f>
        <v>0</v>
      </c>
      <c r="S457" s="245">
        <v>0</v>
      </c>
      <c r="T457" s="246">
        <f>S457*H457</f>
        <v>0</v>
      </c>
      <c r="AR457" s="25" t="s">
        <v>311</v>
      </c>
      <c r="AT457" s="25" t="s">
        <v>217</v>
      </c>
      <c r="AU457" s="25" t="s">
        <v>82</v>
      </c>
      <c r="AY457" s="25" t="s">
        <v>215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25" t="s">
        <v>80</v>
      </c>
      <c r="BK457" s="247">
        <f>ROUND(I457*H457,2)</f>
        <v>0</v>
      </c>
      <c r="BL457" s="25" t="s">
        <v>311</v>
      </c>
      <c r="BM457" s="25" t="s">
        <v>909</v>
      </c>
    </row>
    <row r="458" s="11" customFormat="1" ht="29.88" customHeight="1">
      <c r="B458" s="220"/>
      <c r="C458" s="221"/>
      <c r="D458" s="222" t="s">
        <v>72</v>
      </c>
      <c r="E458" s="234" t="s">
        <v>910</v>
      </c>
      <c r="F458" s="234" t="s">
        <v>911</v>
      </c>
      <c r="G458" s="221"/>
      <c r="H458" s="221"/>
      <c r="I458" s="224"/>
      <c r="J458" s="235">
        <f>BK458</f>
        <v>0</v>
      </c>
      <c r="K458" s="221"/>
      <c r="L458" s="226"/>
      <c r="M458" s="227"/>
      <c r="N458" s="228"/>
      <c r="O458" s="228"/>
      <c r="P458" s="229">
        <f>SUM(P459:P463)</f>
        <v>0</v>
      </c>
      <c r="Q458" s="228"/>
      <c r="R458" s="229">
        <f>SUM(R459:R463)</f>
        <v>0.17761260000000004</v>
      </c>
      <c r="S458" s="228"/>
      <c r="T458" s="230">
        <f>SUM(T459:T463)</f>
        <v>0</v>
      </c>
      <c r="AR458" s="231" t="s">
        <v>82</v>
      </c>
      <c r="AT458" s="232" t="s">
        <v>72</v>
      </c>
      <c r="AU458" s="232" t="s">
        <v>80</v>
      </c>
      <c r="AY458" s="231" t="s">
        <v>215</v>
      </c>
      <c r="BK458" s="233">
        <f>SUM(BK459:BK463)</f>
        <v>0</v>
      </c>
    </row>
    <row r="459" s="1" customFormat="1" ht="38.25" customHeight="1">
      <c r="B459" s="47"/>
      <c r="C459" s="236" t="s">
        <v>912</v>
      </c>
      <c r="D459" s="236" t="s">
        <v>217</v>
      </c>
      <c r="E459" s="237" t="s">
        <v>913</v>
      </c>
      <c r="F459" s="238" t="s">
        <v>914</v>
      </c>
      <c r="G459" s="239" t="s">
        <v>304</v>
      </c>
      <c r="H459" s="240">
        <v>11.220000000000001</v>
      </c>
      <c r="I459" s="241"/>
      <c r="J459" s="242">
        <f>ROUND(I459*H459,2)</f>
        <v>0</v>
      </c>
      <c r="K459" s="238" t="s">
        <v>221</v>
      </c>
      <c r="L459" s="73"/>
      <c r="M459" s="243" t="s">
        <v>22</v>
      </c>
      <c r="N459" s="244" t="s">
        <v>44</v>
      </c>
      <c r="O459" s="48"/>
      <c r="P459" s="245">
        <f>O459*H459</f>
        <v>0</v>
      </c>
      <c r="Q459" s="245">
        <v>0.015730000000000001</v>
      </c>
      <c r="R459" s="245">
        <f>Q459*H459</f>
        <v>0.17649060000000003</v>
      </c>
      <c r="S459" s="245">
        <v>0</v>
      </c>
      <c r="T459" s="246">
        <f>S459*H459</f>
        <v>0</v>
      </c>
      <c r="AR459" s="25" t="s">
        <v>311</v>
      </c>
      <c r="AT459" s="25" t="s">
        <v>217</v>
      </c>
      <c r="AU459" s="25" t="s">
        <v>82</v>
      </c>
      <c r="AY459" s="25" t="s">
        <v>215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25" t="s">
        <v>80</v>
      </c>
      <c r="BK459" s="247">
        <f>ROUND(I459*H459,2)</f>
        <v>0</v>
      </c>
      <c r="BL459" s="25" t="s">
        <v>311</v>
      </c>
      <c r="BM459" s="25" t="s">
        <v>915</v>
      </c>
    </row>
    <row r="460" s="12" customFormat="1">
      <c r="B460" s="248"/>
      <c r="C460" s="249"/>
      <c r="D460" s="250" t="s">
        <v>224</v>
      </c>
      <c r="E460" s="251" t="s">
        <v>22</v>
      </c>
      <c r="F460" s="252" t="s">
        <v>916</v>
      </c>
      <c r="G460" s="249"/>
      <c r="H460" s="253">
        <v>11.220000000000001</v>
      </c>
      <c r="I460" s="254"/>
      <c r="J460" s="249"/>
      <c r="K460" s="249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224</v>
      </c>
      <c r="AU460" s="259" t="s">
        <v>82</v>
      </c>
      <c r="AV460" s="12" t="s">
        <v>82</v>
      </c>
      <c r="AW460" s="12" t="s">
        <v>36</v>
      </c>
      <c r="AX460" s="12" t="s">
        <v>80</v>
      </c>
      <c r="AY460" s="259" t="s">
        <v>215</v>
      </c>
    </row>
    <row r="461" s="1" customFormat="1" ht="25.5" customHeight="1">
      <c r="B461" s="47"/>
      <c r="C461" s="236" t="s">
        <v>917</v>
      </c>
      <c r="D461" s="236" t="s">
        <v>217</v>
      </c>
      <c r="E461" s="237" t="s">
        <v>918</v>
      </c>
      <c r="F461" s="238" t="s">
        <v>919</v>
      </c>
      <c r="G461" s="239" t="s">
        <v>304</v>
      </c>
      <c r="H461" s="240">
        <v>11.220000000000001</v>
      </c>
      <c r="I461" s="241"/>
      <c r="J461" s="242">
        <f>ROUND(I461*H461,2)</f>
        <v>0</v>
      </c>
      <c r="K461" s="238" t="s">
        <v>221</v>
      </c>
      <c r="L461" s="73"/>
      <c r="M461" s="243" t="s">
        <v>22</v>
      </c>
      <c r="N461" s="244" t="s">
        <v>44</v>
      </c>
      <c r="O461" s="48"/>
      <c r="P461" s="245">
        <f>O461*H461</f>
        <v>0</v>
      </c>
      <c r="Q461" s="245">
        <v>0.00010000000000000001</v>
      </c>
      <c r="R461" s="245">
        <f>Q461*H461</f>
        <v>0.0011220000000000002</v>
      </c>
      <c r="S461" s="245">
        <v>0</v>
      </c>
      <c r="T461" s="246">
        <f>S461*H461</f>
        <v>0</v>
      </c>
      <c r="AR461" s="25" t="s">
        <v>311</v>
      </c>
      <c r="AT461" s="25" t="s">
        <v>217</v>
      </c>
      <c r="AU461" s="25" t="s">
        <v>82</v>
      </c>
      <c r="AY461" s="25" t="s">
        <v>215</v>
      </c>
      <c r="BE461" s="247">
        <f>IF(N461="základní",J461,0)</f>
        <v>0</v>
      </c>
      <c r="BF461" s="247">
        <f>IF(N461="snížená",J461,0)</f>
        <v>0</v>
      </c>
      <c r="BG461" s="247">
        <f>IF(N461="zákl. přenesená",J461,0)</f>
        <v>0</v>
      </c>
      <c r="BH461" s="247">
        <f>IF(N461="sníž. přenesená",J461,0)</f>
        <v>0</v>
      </c>
      <c r="BI461" s="247">
        <f>IF(N461="nulová",J461,0)</f>
        <v>0</v>
      </c>
      <c r="BJ461" s="25" t="s">
        <v>80</v>
      </c>
      <c r="BK461" s="247">
        <f>ROUND(I461*H461,2)</f>
        <v>0</v>
      </c>
      <c r="BL461" s="25" t="s">
        <v>311</v>
      </c>
      <c r="BM461" s="25" t="s">
        <v>920</v>
      </c>
    </row>
    <row r="462" s="12" customFormat="1">
      <c r="B462" s="248"/>
      <c r="C462" s="249"/>
      <c r="D462" s="250" t="s">
        <v>224</v>
      </c>
      <c r="E462" s="251" t="s">
        <v>22</v>
      </c>
      <c r="F462" s="252" t="s">
        <v>921</v>
      </c>
      <c r="G462" s="249"/>
      <c r="H462" s="253">
        <v>11.220000000000001</v>
      </c>
      <c r="I462" s="254"/>
      <c r="J462" s="249"/>
      <c r="K462" s="249"/>
      <c r="L462" s="255"/>
      <c r="M462" s="256"/>
      <c r="N462" s="257"/>
      <c r="O462" s="257"/>
      <c r="P462" s="257"/>
      <c r="Q462" s="257"/>
      <c r="R462" s="257"/>
      <c r="S462" s="257"/>
      <c r="T462" s="258"/>
      <c r="AT462" s="259" t="s">
        <v>224</v>
      </c>
      <c r="AU462" s="259" t="s">
        <v>82</v>
      </c>
      <c r="AV462" s="12" t="s">
        <v>82</v>
      </c>
      <c r="AW462" s="12" t="s">
        <v>36</v>
      </c>
      <c r="AX462" s="12" t="s">
        <v>80</v>
      </c>
      <c r="AY462" s="259" t="s">
        <v>215</v>
      </c>
    </row>
    <row r="463" s="1" customFormat="1" ht="25.5" customHeight="1">
      <c r="B463" s="47"/>
      <c r="C463" s="236" t="s">
        <v>922</v>
      </c>
      <c r="D463" s="236" t="s">
        <v>217</v>
      </c>
      <c r="E463" s="237" t="s">
        <v>923</v>
      </c>
      <c r="F463" s="238" t="s">
        <v>924</v>
      </c>
      <c r="G463" s="239" t="s">
        <v>876</v>
      </c>
      <c r="H463" s="302"/>
      <c r="I463" s="241"/>
      <c r="J463" s="242">
        <f>ROUND(I463*H463,2)</f>
        <v>0</v>
      </c>
      <c r="K463" s="238" t="s">
        <v>221</v>
      </c>
      <c r="L463" s="73"/>
      <c r="M463" s="243" t="s">
        <v>22</v>
      </c>
      <c r="N463" s="244" t="s">
        <v>44</v>
      </c>
      <c r="O463" s="48"/>
      <c r="P463" s="245">
        <f>O463*H463</f>
        <v>0</v>
      </c>
      <c r="Q463" s="245">
        <v>0</v>
      </c>
      <c r="R463" s="245">
        <f>Q463*H463</f>
        <v>0</v>
      </c>
      <c r="S463" s="245">
        <v>0</v>
      </c>
      <c r="T463" s="246">
        <f>S463*H463</f>
        <v>0</v>
      </c>
      <c r="AR463" s="25" t="s">
        <v>311</v>
      </c>
      <c r="AT463" s="25" t="s">
        <v>217</v>
      </c>
      <c r="AU463" s="25" t="s">
        <v>82</v>
      </c>
      <c r="AY463" s="25" t="s">
        <v>215</v>
      </c>
      <c r="BE463" s="247">
        <f>IF(N463="základní",J463,0)</f>
        <v>0</v>
      </c>
      <c r="BF463" s="247">
        <f>IF(N463="snížená",J463,0)</f>
        <v>0</v>
      </c>
      <c r="BG463" s="247">
        <f>IF(N463="zákl. přenesená",J463,0)</f>
        <v>0</v>
      </c>
      <c r="BH463" s="247">
        <f>IF(N463="sníž. přenesená",J463,0)</f>
        <v>0</v>
      </c>
      <c r="BI463" s="247">
        <f>IF(N463="nulová",J463,0)</f>
        <v>0</v>
      </c>
      <c r="BJ463" s="25" t="s">
        <v>80</v>
      </c>
      <c r="BK463" s="247">
        <f>ROUND(I463*H463,2)</f>
        <v>0</v>
      </c>
      <c r="BL463" s="25" t="s">
        <v>311</v>
      </c>
      <c r="BM463" s="25" t="s">
        <v>925</v>
      </c>
    </row>
    <row r="464" s="11" customFormat="1" ht="29.88" customHeight="1">
      <c r="B464" s="220"/>
      <c r="C464" s="221"/>
      <c r="D464" s="222" t="s">
        <v>72</v>
      </c>
      <c r="E464" s="234" t="s">
        <v>926</v>
      </c>
      <c r="F464" s="234" t="s">
        <v>927</v>
      </c>
      <c r="G464" s="221"/>
      <c r="H464" s="221"/>
      <c r="I464" s="224"/>
      <c r="J464" s="235">
        <f>BK464</f>
        <v>0</v>
      </c>
      <c r="K464" s="221"/>
      <c r="L464" s="226"/>
      <c r="M464" s="227"/>
      <c r="N464" s="228"/>
      <c r="O464" s="228"/>
      <c r="P464" s="229">
        <f>SUM(P465:P469)</f>
        <v>0</v>
      </c>
      <c r="Q464" s="228"/>
      <c r="R464" s="229">
        <f>SUM(R465:R469)</f>
        <v>0.017445120000000001</v>
      </c>
      <c r="S464" s="228"/>
      <c r="T464" s="230">
        <f>SUM(T465:T469)</f>
        <v>0.0102705</v>
      </c>
      <c r="AR464" s="231" t="s">
        <v>82</v>
      </c>
      <c r="AT464" s="232" t="s">
        <v>72</v>
      </c>
      <c r="AU464" s="232" t="s">
        <v>80</v>
      </c>
      <c r="AY464" s="231" t="s">
        <v>215</v>
      </c>
      <c r="BK464" s="233">
        <f>SUM(BK465:BK469)</f>
        <v>0</v>
      </c>
    </row>
    <row r="465" s="1" customFormat="1" ht="16.5" customHeight="1">
      <c r="B465" s="47"/>
      <c r="C465" s="236" t="s">
        <v>928</v>
      </c>
      <c r="D465" s="236" t="s">
        <v>217</v>
      </c>
      <c r="E465" s="237" t="s">
        <v>929</v>
      </c>
      <c r="F465" s="238" t="s">
        <v>930</v>
      </c>
      <c r="G465" s="239" t="s">
        <v>298</v>
      </c>
      <c r="H465" s="240">
        <v>6.1500000000000004</v>
      </c>
      <c r="I465" s="241"/>
      <c r="J465" s="242">
        <f>ROUND(I465*H465,2)</f>
        <v>0</v>
      </c>
      <c r="K465" s="238" t="s">
        <v>221</v>
      </c>
      <c r="L465" s="73"/>
      <c r="M465" s="243" t="s">
        <v>22</v>
      </c>
      <c r="N465" s="244" t="s">
        <v>44</v>
      </c>
      <c r="O465" s="48"/>
      <c r="P465" s="245">
        <f>O465*H465</f>
        <v>0</v>
      </c>
      <c r="Q465" s="245">
        <v>0</v>
      </c>
      <c r="R465" s="245">
        <f>Q465*H465</f>
        <v>0</v>
      </c>
      <c r="S465" s="245">
        <v>0.00167</v>
      </c>
      <c r="T465" s="246">
        <f>S465*H465</f>
        <v>0.0102705</v>
      </c>
      <c r="AR465" s="25" t="s">
        <v>311</v>
      </c>
      <c r="AT465" s="25" t="s">
        <v>217</v>
      </c>
      <c r="AU465" s="25" t="s">
        <v>82</v>
      </c>
      <c r="AY465" s="25" t="s">
        <v>215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25" t="s">
        <v>80</v>
      </c>
      <c r="BK465" s="247">
        <f>ROUND(I465*H465,2)</f>
        <v>0</v>
      </c>
      <c r="BL465" s="25" t="s">
        <v>311</v>
      </c>
      <c r="BM465" s="25" t="s">
        <v>931</v>
      </c>
    </row>
    <row r="466" s="12" customFormat="1">
      <c r="B466" s="248"/>
      <c r="C466" s="249"/>
      <c r="D466" s="250" t="s">
        <v>224</v>
      </c>
      <c r="E466" s="251" t="s">
        <v>22</v>
      </c>
      <c r="F466" s="252" t="s">
        <v>932</v>
      </c>
      <c r="G466" s="249"/>
      <c r="H466" s="253">
        <v>6.1500000000000004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224</v>
      </c>
      <c r="AU466" s="259" t="s">
        <v>82</v>
      </c>
      <c r="AV466" s="12" t="s">
        <v>82</v>
      </c>
      <c r="AW466" s="12" t="s">
        <v>36</v>
      </c>
      <c r="AX466" s="12" t="s">
        <v>80</v>
      </c>
      <c r="AY466" s="259" t="s">
        <v>215</v>
      </c>
    </row>
    <row r="467" s="1" customFormat="1" ht="25.5" customHeight="1">
      <c r="B467" s="47"/>
      <c r="C467" s="236" t="s">
        <v>933</v>
      </c>
      <c r="D467" s="236" t="s">
        <v>217</v>
      </c>
      <c r="E467" s="237" t="s">
        <v>934</v>
      </c>
      <c r="F467" s="238" t="s">
        <v>935</v>
      </c>
      <c r="G467" s="239" t="s">
        <v>298</v>
      </c>
      <c r="H467" s="240">
        <v>4.9560000000000004</v>
      </c>
      <c r="I467" s="241"/>
      <c r="J467" s="242">
        <f>ROUND(I467*H467,2)</f>
        <v>0</v>
      </c>
      <c r="K467" s="238" t="s">
        <v>221</v>
      </c>
      <c r="L467" s="73"/>
      <c r="M467" s="243" t="s">
        <v>22</v>
      </c>
      <c r="N467" s="244" t="s">
        <v>44</v>
      </c>
      <c r="O467" s="48"/>
      <c r="P467" s="245">
        <f>O467*H467</f>
        <v>0</v>
      </c>
      <c r="Q467" s="245">
        <v>0.0035200000000000001</v>
      </c>
      <c r="R467" s="245">
        <f>Q467*H467</f>
        <v>0.017445120000000001</v>
      </c>
      <c r="S467" s="245">
        <v>0</v>
      </c>
      <c r="T467" s="246">
        <f>S467*H467</f>
        <v>0</v>
      </c>
      <c r="AR467" s="25" t="s">
        <v>311</v>
      </c>
      <c r="AT467" s="25" t="s">
        <v>217</v>
      </c>
      <c r="AU467" s="25" t="s">
        <v>82</v>
      </c>
      <c r="AY467" s="25" t="s">
        <v>215</v>
      </c>
      <c r="BE467" s="247">
        <f>IF(N467="základní",J467,0)</f>
        <v>0</v>
      </c>
      <c r="BF467" s="247">
        <f>IF(N467="snížená",J467,0)</f>
        <v>0</v>
      </c>
      <c r="BG467" s="247">
        <f>IF(N467="zákl. přenesená",J467,0)</f>
        <v>0</v>
      </c>
      <c r="BH467" s="247">
        <f>IF(N467="sníž. přenesená",J467,0)</f>
        <v>0</v>
      </c>
      <c r="BI467" s="247">
        <f>IF(N467="nulová",J467,0)</f>
        <v>0</v>
      </c>
      <c r="BJ467" s="25" t="s">
        <v>80</v>
      </c>
      <c r="BK467" s="247">
        <f>ROUND(I467*H467,2)</f>
        <v>0</v>
      </c>
      <c r="BL467" s="25" t="s">
        <v>311</v>
      </c>
      <c r="BM467" s="25" t="s">
        <v>936</v>
      </c>
    </row>
    <row r="468" s="12" customFormat="1">
      <c r="B468" s="248"/>
      <c r="C468" s="249"/>
      <c r="D468" s="250" t="s">
        <v>224</v>
      </c>
      <c r="E468" s="251" t="s">
        <v>22</v>
      </c>
      <c r="F468" s="252" t="s">
        <v>937</v>
      </c>
      <c r="G468" s="249"/>
      <c r="H468" s="253">
        <v>4.9560000000000004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224</v>
      </c>
      <c r="AU468" s="259" t="s">
        <v>82</v>
      </c>
      <c r="AV468" s="12" t="s">
        <v>82</v>
      </c>
      <c r="AW468" s="12" t="s">
        <v>36</v>
      </c>
      <c r="AX468" s="12" t="s">
        <v>80</v>
      </c>
      <c r="AY468" s="259" t="s">
        <v>215</v>
      </c>
    </row>
    <row r="469" s="1" customFormat="1" ht="25.5" customHeight="1">
      <c r="B469" s="47"/>
      <c r="C469" s="236" t="s">
        <v>938</v>
      </c>
      <c r="D469" s="236" t="s">
        <v>217</v>
      </c>
      <c r="E469" s="237" t="s">
        <v>939</v>
      </c>
      <c r="F469" s="238" t="s">
        <v>940</v>
      </c>
      <c r="G469" s="239" t="s">
        <v>876</v>
      </c>
      <c r="H469" s="302"/>
      <c r="I469" s="241"/>
      <c r="J469" s="242">
        <f>ROUND(I469*H469,2)</f>
        <v>0</v>
      </c>
      <c r="K469" s="238" t="s">
        <v>221</v>
      </c>
      <c r="L469" s="73"/>
      <c r="M469" s="243" t="s">
        <v>22</v>
      </c>
      <c r="N469" s="244" t="s">
        <v>44</v>
      </c>
      <c r="O469" s="48"/>
      <c r="P469" s="245">
        <f>O469*H469</f>
        <v>0</v>
      </c>
      <c r="Q469" s="245">
        <v>0</v>
      </c>
      <c r="R469" s="245">
        <f>Q469*H469</f>
        <v>0</v>
      </c>
      <c r="S469" s="245">
        <v>0</v>
      </c>
      <c r="T469" s="246">
        <f>S469*H469</f>
        <v>0</v>
      </c>
      <c r="AR469" s="25" t="s">
        <v>311</v>
      </c>
      <c r="AT469" s="25" t="s">
        <v>217</v>
      </c>
      <c r="AU469" s="25" t="s">
        <v>82</v>
      </c>
      <c r="AY469" s="25" t="s">
        <v>215</v>
      </c>
      <c r="BE469" s="247">
        <f>IF(N469="základní",J469,0)</f>
        <v>0</v>
      </c>
      <c r="BF469" s="247">
        <f>IF(N469="snížená",J469,0)</f>
        <v>0</v>
      </c>
      <c r="BG469" s="247">
        <f>IF(N469="zákl. přenesená",J469,0)</f>
        <v>0</v>
      </c>
      <c r="BH469" s="247">
        <f>IF(N469="sníž. přenesená",J469,0)</f>
        <v>0</v>
      </c>
      <c r="BI469" s="247">
        <f>IF(N469="nulová",J469,0)</f>
        <v>0</v>
      </c>
      <c r="BJ469" s="25" t="s">
        <v>80</v>
      </c>
      <c r="BK469" s="247">
        <f>ROUND(I469*H469,2)</f>
        <v>0</v>
      </c>
      <c r="BL469" s="25" t="s">
        <v>311</v>
      </c>
      <c r="BM469" s="25" t="s">
        <v>941</v>
      </c>
    </row>
    <row r="470" s="11" customFormat="1" ht="29.88" customHeight="1">
      <c r="B470" s="220"/>
      <c r="C470" s="221"/>
      <c r="D470" s="222" t="s">
        <v>72</v>
      </c>
      <c r="E470" s="234" t="s">
        <v>942</v>
      </c>
      <c r="F470" s="234" t="s">
        <v>943</v>
      </c>
      <c r="G470" s="221"/>
      <c r="H470" s="221"/>
      <c r="I470" s="224"/>
      <c r="J470" s="235">
        <f>BK470</f>
        <v>0</v>
      </c>
      <c r="K470" s="221"/>
      <c r="L470" s="226"/>
      <c r="M470" s="227"/>
      <c r="N470" s="228"/>
      <c r="O470" s="228"/>
      <c r="P470" s="229">
        <f>SUM(P471:P526)</f>
        <v>0</v>
      </c>
      <c r="Q470" s="228"/>
      <c r="R470" s="229">
        <f>SUM(R471:R526)</f>
        <v>0.52715000000000001</v>
      </c>
      <c r="S470" s="228"/>
      <c r="T470" s="230">
        <f>SUM(T471:T526)</f>
        <v>1.4459684399999999</v>
      </c>
      <c r="AR470" s="231" t="s">
        <v>82</v>
      </c>
      <c r="AT470" s="232" t="s">
        <v>72</v>
      </c>
      <c r="AU470" s="232" t="s">
        <v>80</v>
      </c>
      <c r="AY470" s="231" t="s">
        <v>215</v>
      </c>
      <c r="BK470" s="233">
        <f>SUM(BK471:BK526)</f>
        <v>0</v>
      </c>
    </row>
    <row r="471" s="1" customFormat="1" ht="25.5" customHeight="1">
      <c r="B471" s="47"/>
      <c r="C471" s="236" t="s">
        <v>944</v>
      </c>
      <c r="D471" s="236" t="s">
        <v>217</v>
      </c>
      <c r="E471" s="237" t="s">
        <v>945</v>
      </c>
      <c r="F471" s="238" t="s">
        <v>946</v>
      </c>
      <c r="G471" s="239" t="s">
        <v>426</v>
      </c>
      <c r="H471" s="240">
        <v>4</v>
      </c>
      <c r="I471" s="241"/>
      <c r="J471" s="242">
        <f>ROUND(I471*H471,2)</f>
        <v>0</v>
      </c>
      <c r="K471" s="238" t="s">
        <v>221</v>
      </c>
      <c r="L471" s="73"/>
      <c r="M471" s="243" t="s">
        <v>22</v>
      </c>
      <c r="N471" s="244" t="s">
        <v>44</v>
      </c>
      <c r="O471" s="48"/>
      <c r="P471" s="245">
        <f>O471*H471</f>
        <v>0</v>
      </c>
      <c r="Q471" s="245">
        <v>0.00025000000000000001</v>
      </c>
      <c r="R471" s="245">
        <f>Q471*H471</f>
        <v>0.001</v>
      </c>
      <c r="S471" s="245">
        <v>0</v>
      </c>
      <c r="T471" s="246">
        <f>S471*H471</f>
        <v>0</v>
      </c>
      <c r="AR471" s="25" t="s">
        <v>311</v>
      </c>
      <c r="AT471" s="25" t="s">
        <v>217</v>
      </c>
      <c r="AU471" s="25" t="s">
        <v>82</v>
      </c>
      <c r="AY471" s="25" t="s">
        <v>215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25" t="s">
        <v>80</v>
      </c>
      <c r="BK471" s="247">
        <f>ROUND(I471*H471,2)</f>
        <v>0</v>
      </c>
      <c r="BL471" s="25" t="s">
        <v>311</v>
      </c>
      <c r="BM471" s="25" t="s">
        <v>947</v>
      </c>
    </row>
    <row r="472" s="12" customFormat="1">
      <c r="B472" s="248"/>
      <c r="C472" s="249"/>
      <c r="D472" s="250" t="s">
        <v>224</v>
      </c>
      <c r="E472" s="251" t="s">
        <v>22</v>
      </c>
      <c r="F472" s="252" t="s">
        <v>222</v>
      </c>
      <c r="G472" s="249"/>
      <c r="H472" s="253">
        <v>4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224</v>
      </c>
      <c r="AU472" s="259" t="s">
        <v>82</v>
      </c>
      <c r="AV472" s="12" t="s">
        <v>82</v>
      </c>
      <c r="AW472" s="12" t="s">
        <v>36</v>
      </c>
      <c r="AX472" s="12" t="s">
        <v>80</v>
      </c>
      <c r="AY472" s="259" t="s">
        <v>215</v>
      </c>
    </row>
    <row r="473" s="1" customFormat="1" ht="38.25" customHeight="1">
      <c r="B473" s="47"/>
      <c r="C473" s="292" t="s">
        <v>948</v>
      </c>
      <c r="D473" s="292" t="s">
        <v>289</v>
      </c>
      <c r="E473" s="293" t="s">
        <v>949</v>
      </c>
      <c r="F473" s="294" t="s">
        <v>950</v>
      </c>
      <c r="G473" s="295" t="s">
        <v>426</v>
      </c>
      <c r="H473" s="296">
        <v>4</v>
      </c>
      <c r="I473" s="297"/>
      <c r="J473" s="298">
        <f>ROUND(I473*H473,2)</f>
        <v>0</v>
      </c>
      <c r="K473" s="294" t="s">
        <v>951</v>
      </c>
      <c r="L473" s="299"/>
      <c r="M473" s="300" t="s">
        <v>22</v>
      </c>
      <c r="N473" s="301" t="s">
        <v>44</v>
      </c>
      <c r="O473" s="48"/>
      <c r="P473" s="245">
        <f>O473*H473</f>
        <v>0</v>
      </c>
      <c r="Q473" s="245">
        <v>0.028000000000000001</v>
      </c>
      <c r="R473" s="245">
        <f>Q473*H473</f>
        <v>0.112</v>
      </c>
      <c r="S473" s="245">
        <v>0</v>
      </c>
      <c r="T473" s="246">
        <f>S473*H473</f>
        <v>0</v>
      </c>
      <c r="AR473" s="25" t="s">
        <v>405</v>
      </c>
      <c r="AT473" s="25" t="s">
        <v>289</v>
      </c>
      <c r="AU473" s="25" t="s">
        <v>82</v>
      </c>
      <c r="AY473" s="25" t="s">
        <v>215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25" t="s">
        <v>80</v>
      </c>
      <c r="BK473" s="247">
        <f>ROUND(I473*H473,2)</f>
        <v>0</v>
      </c>
      <c r="BL473" s="25" t="s">
        <v>311</v>
      </c>
      <c r="BM473" s="25" t="s">
        <v>952</v>
      </c>
    </row>
    <row r="474" s="12" customFormat="1">
      <c r="B474" s="248"/>
      <c r="C474" s="249"/>
      <c r="D474" s="250" t="s">
        <v>224</v>
      </c>
      <c r="E474" s="251" t="s">
        <v>22</v>
      </c>
      <c r="F474" s="252" t="s">
        <v>953</v>
      </c>
      <c r="G474" s="249"/>
      <c r="H474" s="253">
        <v>4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224</v>
      </c>
      <c r="AU474" s="259" t="s">
        <v>82</v>
      </c>
      <c r="AV474" s="12" t="s">
        <v>82</v>
      </c>
      <c r="AW474" s="12" t="s">
        <v>36</v>
      </c>
      <c r="AX474" s="12" t="s">
        <v>80</v>
      </c>
      <c r="AY474" s="259" t="s">
        <v>215</v>
      </c>
    </row>
    <row r="475" s="1" customFormat="1" ht="25.5" customHeight="1">
      <c r="B475" s="47"/>
      <c r="C475" s="236" t="s">
        <v>954</v>
      </c>
      <c r="D475" s="236" t="s">
        <v>217</v>
      </c>
      <c r="E475" s="237" t="s">
        <v>955</v>
      </c>
      <c r="F475" s="238" t="s">
        <v>956</v>
      </c>
      <c r="G475" s="239" t="s">
        <v>426</v>
      </c>
      <c r="H475" s="240">
        <v>4</v>
      </c>
      <c r="I475" s="241"/>
      <c r="J475" s="242">
        <f>ROUND(I475*H475,2)</f>
        <v>0</v>
      </c>
      <c r="K475" s="238" t="s">
        <v>221</v>
      </c>
      <c r="L475" s="73"/>
      <c r="M475" s="243" t="s">
        <v>22</v>
      </c>
      <c r="N475" s="244" t="s">
        <v>44</v>
      </c>
      <c r="O475" s="48"/>
      <c r="P475" s="245">
        <f>O475*H475</f>
        <v>0</v>
      </c>
      <c r="Q475" s="245">
        <v>0</v>
      </c>
      <c r="R475" s="245">
        <f>Q475*H475</f>
        <v>0</v>
      </c>
      <c r="S475" s="245">
        <v>0</v>
      </c>
      <c r="T475" s="246">
        <f>S475*H475</f>
        <v>0</v>
      </c>
      <c r="AR475" s="25" t="s">
        <v>311</v>
      </c>
      <c r="AT475" s="25" t="s">
        <v>217</v>
      </c>
      <c r="AU475" s="25" t="s">
        <v>82</v>
      </c>
      <c r="AY475" s="25" t="s">
        <v>215</v>
      </c>
      <c r="BE475" s="247">
        <f>IF(N475="základní",J475,0)</f>
        <v>0</v>
      </c>
      <c r="BF475" s="247">
        <f>IF(N475="snížená",J475,0)</f>
        <v>0</v>
      </c>
      <c r="BG475" s="247">
        <f>IF(N475="zákl. přenesená",J475,0)</f>
        <v>0</v>
      </c>
      <c r="BH475" s="247">
        <f>IF(N475="sníž. přenesená",J475,0)</f>
        <v>0</v>
      </c>
      <c r="BI475" s="247">
        <f>IF(N475="nulová",J475,0)</f>
        <v>0</v>
      </c>
      <c r="BJ475" s="25" t="s">
        <v>80</v>
      </c>
      <c r="BK475" s="247">
        <f>ROUND(I475*H475,2)</f>
        <v>0</v>
      </c>
      <c r="BL475" s="25" t="s">
        <v>311</v>
      </c>
      <c r="BM475" s="25" t="s">
        <v>957</v>
      </c>
    </row>
    <row r="476" s="12" customFormat="1">
      <c r="B476" s="248"/>
      <c r="C476" s="249"/>
      <c r="D476" s="250" t="s">
        <v>224</v>
      </c>
      <c r="E476" s="251" t="s">
        <v>22</v>
      </c>
      <c r="F476" s="252" t="s">
        <v>958</v>
      </c>
      <c r="G476" s="249"/>
      <c r="H476" s="253">
        <v>3</v>
      </c>
      <c r="I476" s="254"/>
      <c r="J476" s="249"/>
      <c r="K476" s="249"/>
      <c r="L476" s="255"/>
      <c r="M476" s="256"/>
      <c r="N476" s="257"/>
      <c r="O476" s="257"/>
      <c r="P476" s="257"/>
      <c r="Q476" s="257"/>
      <c r="R476" s="257"/>
      <c r="S476" s="257"/>
      <c r="T476" s="258"/>
      <c r="AT476" s="259" t="s">
        <v>224</v>
      </c>
      <c r="AU476" s="259" t="s">
        <v>82</v>
      </c>
      <c r="AV476" s="12" t="s">
        <v>82</v>
      </c>
      <c r="AW476" s="12" t="s">
        <v>36</v>
      </c>
      <c r="AX476" s="12" t="s">
        <v>73</v>
      </c>
      <c r="AY476" s="259" t="s">
        <v>215</v>
      </c>
    </row>
    <row r="477" s="12" customFormat="1">
      <c r="B477" s="248"/>
      <c r="C477" s="249"/>
      <c r="D477" s="250" t="s">
        <v>224</v>
      </c>
      <c r="E477" s="251" t="s">
        <v>22</v>
      </c>
      <c r="F477" s="252" t="s">
        <v>959</v>
      </c>
      <c r="G477" s="249"/>
      <c r="H477" s="253">
        <v>1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224</v>
      </c>
      <c r="AU477" s="259" t="s">
        <v>82</v>
      </c>
      <c r="AV477" s="12" t="s">
        <v>82</v>
      </c>
      <c r="AW477" s="12" t="s">
        <v>36</v>
      </c>
      <c r="AX477" s="12" t="s">
        <v>73</v>
      </c>
      <c r="AY477" s="259" t="s">
        <v>215</v>
      </c>
    </row>
    <row r="478" s="13" customFormat="1">
      <c r="B478" s="260"/>
      <c r="C478" s="261"/>
      <c r="D478" s="250" t="s">
        <v>224</v>
      </c>
      <c r="E478" s="262" t="s">
        <v>22</v>
      </c>
      <c r="F478" s="263" t="s">
        <v>231</v>
      </c>
      <c r="G478" s="261"/>
      <c r="H478" s="264">
        <v>4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AT478" s="270" t="s">
        <v>224</v>
      </c>
      <c r="AU478" s="270" t="s">
        <v>82</v>
      </c>
      <c r="AV478" s="13" t="s">
        <v>222</v>
      </c>
      <c r="AW478" s="13" t="s">
        <v>36</v>
      </c>
      <c r="AX478" s="13" t="s">
        <v>80</v>
      </c>
      <c r="AY478" s="270" t="s">
        <v>215</v>
      </c>
    </row>
    <row r="479" s="1" customFormat="1" ht="25.5" customHeight="1">
      <c r="B479" s="47"/>
      <c r="C479" s="292" t="s">
        <v>960</v>
      </c>
      <c r="D479" s="292" t="s">
        <v>289</v>
      </c>
      <c r="E479" s="293" t="s">
        <v>961</v>
      </c>
      <c r="F479" s="294" t="s">
        <v>962</v>
      </c>
      <c r="G479" s="295" t="s">
        <v>426</v>
      </c>
      <c r="H479" s="296">
        <v>4</v>
      </c>
      <c r="I479" s="297"/>
      <c r="J479" s="298">
        <f>ROUND(I479*H479,2)</f>
        <v>0</v>
      </c>
      <c r="K479" s="294" t="s">
        <v>951</v>
      </c>
      <c r="L479" s="299"/>
      <c r="M479" s="300" t="s">
        <v>22</v>
      </c>
      <c r="N479" s="301" t="s">
        <v>44</v>
      </c>
      <c r="O479" s="48"/>
      <c r="P479" s="245">
        <f>O479*H479</f>
        <v>0</v>
      </c>
      <c r="Q479" s="245">
        <v>0.017500000000000002</v>
      </c>
      <c r="R479" s="245">
        <f>Q479*H479</f>
        <v>0.070000000000000007</v>
      </c>
      <c r="S479" s="245">
        <v>0</v>
      </c>
      <c r="T479" s="246">
        <f>S479*H479</f>
        <v>0</v>
      </c>
      <c r="AR479" s="25" t="s">
        <v>405</v>
      </c>
      <c r="AT479" s="25" t="s">
        <v>289</v>
      </c>
      <c r="AU479" s="25" t="s">
        <v>82</v>
      </c>
      <c r="AY479" s="25" t="s">
        <v>215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25" t="s">
        <v>80</v>
      </c>
      <c r="BK479" s="247">
        <f>ROUND(I479*H479,2)</f>
        <v>0</v>
      </c>
      <c r="BL479" s="25" t="s">
        <v>311</v>
      </c>
      <c r="BM479" s="25" t="s">
        <v>963</v>
      </c>
    </row>
    <row r="480" s="12" customFormat="1">
      <c r="B480" s="248"/>
      <c r="C480" s="249"/>
      <c r="D480" s="250" t="s">
        <v>224</v>
      </c>
      <c r="E480" s="251" t="s">
        <v>22</v>
      </c>
      <c r="F480" s="252" t="s">
        <v>964</v>
      </c>
      <c r="G480" s="249"/>
      <c r="H480" s="253">
        <v>3</v>
      </c>
      <c r="I480" s="254"/>
      <c r="J480" s="249"/>
      <c r="K480" s="249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224</v>
      </c>
      <c r="AU480" s="259" t="s">
        <v>82</v>
      </c>
      <c r="AV480" s="12" t="s">
        <v>82</v>
      </c>
      <c r="AW480" s="12" t="s">
        <v>36</v>
      </c>
      <c r="AX480" s="12" t="s">
        <v>73</v>
      </c>
      <c r="AY480" s="259" t="s">
        <v>215</v>
      </c>
    </row>
    <row r="481" s="12" customFormat="1">
      <c r="B481" s="248"/>
      <c r="C481" s="249"/>
      <c r="D481" s="250" t="s">
        <v>224</v>
      </c>
      <c r="E481" s="251" t="s">
        <v>22</v>
      </c>
      <c r="F481" s="252" t="s">
        <v>965</v>
      </c>
      <c r="G481" s="249"/>
      <c r="H481" s="253">
        <v>1</v>
      </c>
      <c r="I481" s="254"/>
      <c r="J481" s="249"/>
      <c r="K481" s="249"/>
      <c r="L481" s="255"/>
      <c r="M481" s="256"/>
      <c r="N481" s="257"/>
      <c r="O481" s="257"/>
      <c r="P481" s="257"/>
      <c r="Q481" s="257"/>
      <c r="R481" s="257"/>
      <c r="S481" s="257"/>
      <c r="T481" s="258"/>
      <c r="AT481" s="259" t="s">
        <v>224</v>
      </c>
      <c r="AU481" s="259" t="s">
        <v>82</v>
      </c>
      <c r="AV481" s="12" t="s">
        <v>82</v>
      </c>
      <c r="AW481" s="12" t="s">
        <v>36</v>
      </c>
      <c r="AX481" s="12" t="s">
        <v>73</v>
      </c>
      <c r="AY481" s="259" t="s">
        <v>215</v>
      </c>
    </row>
    <row r="482" s="13" customFormat="1">
      <c r="B482" s="260"/>
      <c r="C482" s="261"/>
      <c r="D482" s="250" t="s">
        <v>224</v>
      </c>
      <c r="E482" s="262" t="s">
        <v>22</v>
      </c>
      <c r="F482" s="263" t="s">
        <v>231</v>
      </c>
      <c r="G482" s="261"/>
      <c r="H482" s="264">
        <v>4</v>
      </c>
      <c r="I482" s="265"/>
      <c r="J482" s="261"/>
      <c r="K482" s="261"/>
      <c r="L482" s="266"/>
      <c r="M482" s="267"/>
      <c r="N482" s="268"/>
      <c r="O482" s="268"/>
      <c r="P482" s="268"/>
      <c r="Q482" s="268"/>
      <c r="R482" s="268"/>
      <c r="S482" s="268"/>
      <c r="T482" s="269"/>
      <c r="AT482" s="270" t="s">
        <v>224</v>
      </c>
      <c r="AU482" s="270" t="s">
        <v>82</v>
      </c>
      <c r="AV482" s="13" t="s">
        <v>222</v>
      </c>
      <c r="AW482" s="13" t="s">
        <v>36</v>
      </c>
      <c r="AX482" s="13" t="s">
        <v>80</v>
      </c>
      <c r="AY482" s="270" t="s">
        <v>215</v>
      </c>
    </row>
    <row r="483" s="1" customFormat="1" ht="25.5" customHeight="1">
      <c r="B483" s="47"/>
      <c r="C483" s="236" t="s">
        <v>966</v>
      </c>
      <c r="D483" s="236" t="s">
        <v>217</v>
      </c>
      <c r="E483" s="237" t="s">
        <v>967</v>
      </c>
      <c r="F483" s="238" t="s">
        <v>968</v>
      </c>
      <c r="G483" s="239" t="s">
        <v>426</v>
      </c>
      <c r="H483" s="240">
        <v>7</v>
      </c>
      <c r="I483" s="241"/>
      <c r="J483" s="242">
        <f>ROUND(I483*H483,2)</f>
        <v>0</v>
      </c>
      <c r="K483" s="238" t="s">
        <v>221</v>
      </c>
      <c r="L483" s="73"/>
      <c r="M483" s="243" t="s">
        <v>22</v>
      </c>
      <c r="N483" s="244" t="s">
        <v>44</v>
      </c>
      <c r="O483" s="48"/>
      <c r="P483" s="245">
        <f>O483*H483</f>
        <v>0</v>
      </c>
      <c r="Q483" s="245">
        <v>0</v>
      </c>
      <c r="R483" s="245">
        <f>Q483*H483</f>
        <v>0</v>
      </c>
      <c r="S483" s="245">
        <v>0</v>
      </c>
      <c r="T483" s="246">
        <f>S483*H483</f>
        <v>0</v>
      </c>
      <c r="AR483" s="25" t="s">
        <v>311</v>
      </c>
      <c r="AT483" s="25" t="s">
        <v>217</v>
      </c>
      <c r="AU483" s="25" t="s">
        <v>82</v>
      </c>
      <c r="AY483" s="25" t="s">
        <v>215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25" t="s">
        <v>80</v>
      </c>
      <c r="BK483" s="247">
        <f>ROUND(I483*H483,2)</f>
        <v>0</v>
      </c>
      <c r="BL483" s="25" t="s">
        <v>311</v>
      </c>
      <c r="BM483" s="25" t="s">
        <v>969</v>
      </c>
    </row>
    <row r="484" s="12" customFormat="1">
      <c r="B484" s="248"/>
      <c r="C484" s="249"/>
      <c r="D484" s="250" t="s">
        <v>224</v>
      </c>
      <c r="E484" s="251" t="s">
        <v>22</v>
      </c>
      <c r="F484" s="252" t="s">
        <v>970</v>
      </c>
      <c r="G484" s="249"/>
      <c r="H484" s="253">
        <v>2</v>
      </c>
      <c r="I484" s="254"/>
      <c r="J484" s="249"/>
      <c r="K484" s="249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224</v>
      </c>
      <c r="AU484" s="259" t="s">
        <v>82</v>
      </c>
      <c r="AV484" s="12" t="s">
        <v>82</v>
      </c>
      <c r="AW484" s="12" t="s">
        <v>36</v>
      </c>
      <c r="AX484" s="12" t="s">
        <v>73</v>
      </c>
      <c r="AY484" s="259" t="s">
        <v>215</v>
      </c>
    </row>
    <row r="485" s="12" customFormat="1">
      <c r="B485" s="248"/>
      <c r="C485" s="249"/>
      <c r="D485" s="250" t="s">
        <v>224</v>
      </c>
      <c r="E485" s="251" t="s">
        <v>22</v>
      </c>
      <c r="F485" s="252" t="s">
        <v>971</v>
      </c>
      <c r="G485" s="249"/>
      <c r="H485" s="253">
        <v>1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224</v>
      </c>
      <c r="AU485" s="259" t="s">
        <v>82</v>
      </c>
      <c r="AV485" s="12" t="s">
        <v>82</v>
      </c>
      <c r="AW485" s="12" t="s">
        <v>36</v>
      </c>
      <c r="AX485" s="12" t="s">
        <v>73</v>
      </c>
      <c r="AY485" s="259" t="s">
        <v>215</v>
      </c>
    </row>
    <row r="486" s="12" customFormat="1">
      <c r="B486" s="248"/>
      <c r="C486" s="249"/>
      <c r="D486" s="250" t="s">
        <v>224</v>
      </c>
      <c r="E486" s="251" t="s">
        <v>22</v>
      </c>
      <c r="F486" s="252" t="s">
        <v>972</v>
      </c>
      <c r="G486" s="249"/>
      <c r="H486" s="253">
        <v>2</v>
      </c>
      <c r="I486" s="254"/>
      <c r="J486" s="249"/>
      <c r="K486" s="249"/>
      <c r="L486" s="255"/>
      <c r="M486" s="256"/>
      <c r="N486" s="257"/>
      <c r="O486" s="257"/>
      <c r="P486" s="257"/>
      <c r="Q486" s="257"/>
      <c r="R486" s="257"/>
      <c r="S486" s="257"/>
      <c r="T486" s="258"/>
      <c r="AT486" s="259" t="s">
        <v>224</v>
      </c>
      <c r="AU486" s="259" t="s">
        <v>82</v>
      </c>
      <c r="AV486" s="12" t="s">
        <v>82</v>
      </c>
      <c r="AW486" s="12" t="s">
        <v>36</v>
      </c>
      <c r="AX486" s="12" t="s">
        <v>73</v>
      </c>
      <c r="AY486" s="259" t="s">
        <v>215</v>
      </c>
    </row>
    <row r="487" s="12" customFormat="1">
      <c r="B487" s="248"/>
      <c r="C487" s="249"/>
      <c r="D487" s="250" t="s">
        <v>224</v>
      </c>
      <c r="E487" s="251" t="s">
        <v>22</v>
      </c>
      <c r="F487" s="252" t="s">
        <v>973</v>
      </c>
      <c r="G487" s="249"/>
      <c r="H487" s="253">
        <v>2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AT487" s="259" t="s">
        <v>224</v>
      </c>
      <c r="AU487" s="259" t="s">
        <v>82</v>
      </c>
      <c r="AV487" s="12" t="s">
        <v>82</v>
      </c>
      <c r="AW487" s="12" t="s">
        <v>36</v>
      </c>
      <c r="AX487" s="12" t="s">
        <v>73</v>
      </c>
      <c r="AY487" s="259" t="s">
        <v>215</v>
      </c>
    </row>
    <row r="488" s="13" customFormat="1">
      <c r="B488" s="260"/>
      <c r="C488" s="261"/>
      <c r="D488" s="250" t="s">
        <v>224</v>
      </c>
      <c r="E488" s="262" t="s">
        <v>22</v>
      </c>
      <c r="F488" s="263" t="s">
        <v>231</v>
      </c>
      <c r="G488" s="261"/>
      <c r="H488" s="264">
        <v>7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AT488" s="270" t="s">
        <v>224</v>
      </c>
      <c r="AU488" s="270" t="s">
        <v>82</v>
      </c>
      <c r="AV488" s="13" t="s">
        <v>222</v>
      </c>
      <c r="AW488" s="13" t="s">
        <v>36</v>
      </c>
      <c r="AX488" s="13" t="s">
        <v>80</v>
      </c>
      <c r="AY488" s="270" t="s">
        <v>215</v>
      </c>
    </row>
    <row r="489" s="1" customFormat="1" ht="25.5" customHeight="1">
      <c r="B489" s="47"/>
      <c r="C489" s="292" t="s">
        <v>974</v>
      </c>
      <c r="D489" s="292" t="s">
        <v>289</v>
      </c>
      <c r="E489" s="293" t="s">
        <v>975</v>
      </c>
      <c r="F489" s="294" t="s">
        <v>976</v>
      </c>
      <c r="G489" s="295" t="s">
        <v>426</v>
      </c>
      <c r="H489" s="296">
        <v>5</v>
      </c>
      <c r="I489" s="297"/>
      <c r="J489" s="298">
        <f>ROUND(I489*H489,2)</f>
        <v>0</v>
      </c>
      <c r="K489" s="294" t="s">
        <v>951</v>
      </c>
      <c r="L489" s="299"/>
      <c r="M489" s="300" t="s">
        <v>22</v>
      </c>
      <c r="N489" s="301" t="s">
        <v>44</v>
      </c>
      <c r="O489" s="48"/>
      <c r="P489" s="245">
        <f>O489*H489</f>
        <v>0</v>
      </c>
      <c r="Q489" s="245">
        <v>0.028000000000000001</v>
      </c>
      <c r="R489" s="245">
        <f>Q489*H489</f>
        <v>0.14000000000000001</v>
      </c>
      <c r="S489" s="245">
        <v>0</v>
      </c>
      <c r="T489" s="246">
        <f>S489*H489</f>
        <v>0</v>
      </c>
      <c r="AR489" s="25" t="s">
        <v>405</v>
      </c>
      <c r="AT489" s="25" t="s">
        <v>289</v>
      </c>
      <c r="AU489" s="25" t="s">
        <v>82</v>
      </c>
      <c r="AY489" s="25" t="s">
        <v>215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25" t="s">
        <v>80</v>
      </c>
      <c r="BK489" s="247">
        <f>ROUND(I489*H489,2)</f>
        <v>0</v>
      </c>
      <c r="BL489" s="25" t="s">
        <v>311</v>
      </c>
      <c r="BM489" s="25" t="s">
        <v>977</v>
      </c>
    </row>
    <row r="490" s="12" customFormat="1">
      <c r="B490" s="248"/>
      <c r="C490" s="249"/>
      <c r="D490" s="250" t="s">
        <v>224</v>
      </c>
      <c r="E490" s="251" t="s">
        <v>22</v>
      </c>
      <c r="F490" s="252" t="s">
        <v>978</v>
      </c>
      <c r="G490" s="249"/>
      <c r="H490" s="253">
        <v>2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224</v>
      </c>
      <c r="AU490" s="259" t="s">
        <v>82</v>
      </c>
      <c r="AV490" s="12" t="s">
        <v>82</v>
      </c>
      <c r="AW490" s="12" t="s">
        <v>36</v>
      </c>
      <c r="AX490" s="12" t="s">
        <v>73</v>
      </c>
      <c r="AY490" s="259" t="s">
        <v>215</v>
      </c>
    </row>
    <row r="491" s="12" customFormat="1">
      <c r="B491" s="248"/>
      <c r="C491" s="249"/>
      <c r="D491" s="250" t="s">
        <v>224</v>
      </c>
      <c r="E491" s="251" t="s">
        <v>22</v>
      </c>
      <c r="F491" s="252" t="s">
        <v>979</v>
      </c>
      <c r="G491" s="249"/>
      <c r="H491" s="253">
        <v>1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224</v>
      </c>
      <c r="AU491" s="259" t="s">
        <v>82</v>
      </c>
      <c r="AV491" s="12" t="s">
        <v>82</v>
      </c>
      <c r="AW491" s="12" t="s">
        <v>36</v>
      </c>
      <c r="AX491" s="12" t="s">
        <v>73</v>
      </c>
      <c r="AY491" s="259" t="s">
        <v>215</v>
      </c>
    </row>
    <row r="492" s="12" customFormat="1">
      <c r="B492" s="248"/>
      <c r="C492" s="249"/>
      <c r="D492" s="250" t="s">
        <v>224</v>
      </c>
      <c r="E492" s="251" t="s">
        <v>22</v>
      </c>
      <c r="F492" s="252" t="s">
        <v>980</v>
      </c>
      <c r="G492" s="249"/>
      <c r="H492" s="253">
        <v>2</v>
      </c>
      <c r="I492" s="254"/>
      <c r="J492" s="249"/>
      <c r="K492" s="249"/>
      <c r="L492" s="255"/>
      <c r="M492" s="256"/>
      <c r="N492" s="257"/>
      <c r="O492" s="257"/>
      <c r="P492" s="257"/>
      <c r="Q492" s="257"/>
      <c r="R492" s="257"/>
      <c r="S492" s="257"/>
      <c r="T492" s="258"/>
      <c r="AT492" s="259" t="s">
        <v>224</v>
      </c>
      <c r="AU492" s="259" t="s">
        <v>82</v>
      </c>
      <c r="AV492" s="12" t="s">
        <v>82</v>
      </c>
      <c r="AW492" s="12" t="s">
        <v>36</v>
      </c>
      <c r="AX492" s="12" t="s">
        <v>73</v>
      </c>
      <c r="AY492" s="259" t="s">
        <v>215</v>
      </c>
    </row>
    <row r="493" s="13" customFormat="1">
      <c r="B493" s="260"/>
      <c r="C493" s="261"/>
      <c r="D493" s="250" t="s">
        <v>224</v>
      </c>
      <c r="E493" s="262" t="s">
        <v>22</v>
      </c>
      <c r="F493" s="263" t="s">
        <v>231</v>
      </c>
      <c r="G493" s="261"/>
      <c r="H493" s="264">
        <v>5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AT493" s="270" t="s">
        <v>224</v>
      </c>
      <c r="AU493" s="270" t="s">
        <v>82</v>
      </c>
      <c r="AV493" s="13" t="s">
        <v>222</v>
      </c>
      <c r="AW493" s="13" t="s">
        <v>36</v>
      </c>
      <c r="AX493" s="13" t="s">
        <v>80</v>
      </c>
      <c r="AY493" s="270" t="s">
        <v>215</v>
      </c>
    </row>
    <row r="494" s="1" customFormat="1" ht="38.25" customHeight="1">
      <c r="B494" s="47"/>
      <c r="C494" s="292" t="s">
        <v>981</v>
      </c>
      <c r="D494" s="292" t="s">
        <v>289</v>
      </c>
      <c r="E494" s="293" t="s">
        <v>982</v>
      </c>
      <c r="F494" s="294" t="s">
        <v>983</v>
      </c>
      <c r="G494" s="295" t="s">
        <v>426</v>
      </c>
      <c r="H494" s="296">
        <v>2</v>
      </c>
      <c r="I494" s="297"/>
      <c r="J494" s="298">
        <f>ROUND(I494*H494,2)</f>
        <v>0</v>
      </c>
      <c r="K494" s="294" t="s">
        <v>951</v>
      </c>
      <c r="L494" s="299"/>
      <c r="M494" s="300" t="s">
        <v>22</v>
      </c>
      <c r="N494" s="301" t="s">
        <v>44</v>
      </c>
      <c r="O494" s="48"/>
      <c r="P494" s="245">
        <f>O494*H494</f>
        <v>0</v>
      </c>
      <c r="Q494" s="245">
        <v>0.028000000000000001</v>
      </c>
      <c r="R494" s="245">
        <f>Q494*H494</f>
        <v>0.056000000000000001</v>
      </c>
      <c r="S494" s="245">
        <v>0</v>
      </c>
      <c r="T494" s="246">
        <f>S494*H494</f>
        <v>0</v>
      </c>
      <c r="AR494" s="25" t="s">
        <v>405</v>
      </c>
      <c r="AT494" s="25" t="s">
        <v>289</v>
      </c>
      <c r="AU494" s="25" t="s">
        <v>82</v>
      </c>
      <c r="AY494" s="25" t="s">
        <v>215</v>
      </c>
      <c r="BE494" s="247">
        <f>IF(N494="základní",J494,0)</f>
        <v>0</v>
      </c>
      <c r="BF494" s="247">
        <f>IF(N494="snížená",J494,0)</f>
        <v>0</v>
      </c>
      <c r="BG494" s="247">
        <f>IF(N494="zákl. přenesená",J494,0)</f>
        <v>0</v>
      </c>
      <c r="BH494" s="247">
        <f>IF(N494="sníž. přenesená",J494,0)</f>
        <v>0</v>
      </c>
      <c r="BI494" s="247">
        <f>IF(N494="nulová",J494,0)</f>
        <v>0</v>
      </c>
      <c r="BJ494" s="25" t="s">
        <v>80</v>
      </c>
      <c r="BK494" s="247">
        <f>ROUND(I494*H494,2)</f>
        <v>0</v>
      </c>
      <c r="BL494" s="25" t="s">
        <v>311</v>
      </c>
      <c r="BM494" s="25" t="s">
        <v>984</v>
      </c>
    </row>
    <row r="495" s="12" customFormat="1">
      <c r="B495" s="248"/>
      <c r="C495" s="249"/>
      <c r="D495" s="250" t="s">
        <v>224</v>
      </c>
      <c r="E495" s="251" t="s">
        <v>22</v>
      </c>
      <c r="F495" s="252" t="s">
        <v>985</v>
      </c>
      <c r="G495" s="249"/>
      <c r="H495" s="253">
        <v>2</v>
      </c>
      <c r="I495" s="254"/>
      <c r="J495" s="249"/>
      <c r="K495" s="249"/>
      <c r="L495" s="255"/>
      <c r="M495" s="256"/>
      <c r="N495" s="257"/>
      <c r="O495" s="257"/>
      <c r="P495" s="257"/>
      <c r="Q495" s="257"/>
      <c r="R495" s="257"/>
      <c r="S495" s="257"/>
      <c r="T495" s="258"/>
      <c r="AT495" s="259" t="s">
        <v>224</v>
      </c>
      <c r="AU495" s="259" t="s">
        <v>82</v>
      </c>
      <c r="AV495" s="12" t="s">
        <v>82</v>
      </c>
      <c r="AW495" s="12" t="s">
        <v>36</v>
      </c>
      <c r="AX495" s="12" t="s">
        <v>73</v>
      </c>
      <c r="AY495" s="259" t="s">
        <v>215</v>
      </c>
    </row>
    <row r="496" s="13" customFormat="1">
      <c r="B496" s="260"/>
      <c r="C496" s="261"/>
      <c r="D496" s="250" t="s">
        <v>224</v>
      </c>
      <c r="E496" s="262" t="s">
        <v>22</v>
      </c>
      <c r="F496" s="263" t="s">
        <v>231</v>
      </c>
      <c r="G496" s="261"/>
      <c r="H496" s="264">
        <v>2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AT496" s="270" t="s">
        <v>224</v>
      </c>
      <c r="AU496" s="270" t="s">
        <v>82</v>
      </c>
      <c r="AV496" s="13" t="s">
        <v>222</v>
      </c>
      <c r="AW496" s="13" t="s">
        <v>36</v>
      </c>
      <c r="AX496" s="13" t="s">
        <v>80</v>
      </c>
      <c r="AY496" s="270" t="s">
        <v>215</v>
      </c>
    </row>
    <row r="497" s="1" customFormat="1" ht="16.5" customHeight="1">
      <c r="B497" s="47"/>
      <c r="C497" s="236" t="s">
        <v>986</v>
      </c>
      <c r="D497" s="236" t="s">
        <v>217</v>
      </c>
      <c r="E497" s="237" t="s">
        <v>987</v>
      </c>
      <c r="F497" s="238" t="s">
        <v>988</v>
      </c>
      <c r="G497" s="239" t="s">
        <v>426</v>
      </c>
      <c r="H497" s="240">
        <v>2</v>
      </c>
      <c r="I497" s="241"/>
      <c r="J497" s="242">
        <f>ROUND(I497*H497,2)</f>
        <v>0</v>
      </c>
      <c r="K497" s="238" t="s">
        <v>951</v>
      </c>
      <c r="L497" s="73"/>
      <c r="M497" s="243" t="s">
        <v>22</v>
      </c>
      <c r="N497" s="244" t="s">
        <v>44</v>
      </c>
      <c r="O497" s="48"/>
      <c r="P497" s="245">
        <f>O497*H497</f>
        <v>0</v>
      </c>
      <c r="Q497" s="245">
        <v>0</v>
      </c>
      <c r="R497" s="245">
        <f>Q497*H497</f>
        <v>0</v>
      </c>
      <c r="S497" s="245">
        <v>0.0072100000000000003</v>
      </c>
      <c r="T497" s="246">
        <f>S497*H497</f>
        <v>0.014420000000000001</v>
      </c>
      <c r="AR497" s="25" t="s">
        <v>311</v>
      </c>
      <c r="AT497" s="25" t="s">
        <v>217</v>
      </c>
      <c r="AU497" s="25" t="s">
        <v>82</v>
      </c>
      <c r="AY497" s="25" t="s">
        <v>215</v>
      </c>
      <c r="BE497" s="247">
        <f>IF(N497="základní",J497,0)</f>
        <v>0</v>
      </c>
      <c r="BF497" s="247">
        <f>IF(N497="snížená",J497,0)</f>
        <v>0</v>
      </c>
      <c r="BG497" s="247">
        <f>IF(N497="zákl. přenesená",J497,0)</f>
        <v>0</v>
      </c>
      <c r="BH497" s="247">
        <f>IF(N497="sníž. přenesená",J497,0)</f>
        <v>0</v>
      </c>
      <c r="BI497" s="247">
        <f>IF(N497="nulová",J497,0)</f>
        <v>0</v>
      </c>
      <c r="BJ497" s="25" t="s">
        <v>80</v>
      </c>
      <c r="BK497" s="247">
        <f>ROUND(I497*H497,2)</f>
        <v>0</v>
      </c>
      <c r="BL497" s="25" t="s">
        <v>311</v>
      </c>
      <c r="BM497" s="25" t="s">
        <v>989</v>
      </c>
    </row>
    <row r="498" s="12" customFormat="1">
      <c r="B498" s="248"/>
      <c r="C498" s="249"/>
      <c r="D498" s="250" t="s">
        <v>224</v>
      </c>
      <c r="E498" s="251" t="s">
        <v>22</v>
      </c>
      <c r="F498" s="252" t="s">
        <v>82</v>
      </c>
      <c r="G498" s="249"/>
      <c r="H498" s="253">
        <v>2</v>
      </c>
      <c r="I498" s="254"/>
      <c r="J498" s="249"/>
      <c r="K498" s="249"/>
      <c r="L498" s="255"/>
      <c r="M498" s="256"/>
      <c r="N498" s="257"/>
      <c r="O498" s="257"/>
      <c r="P498" s="257"/>
      <c r="Q498" s="257"/>
      <c r="R498" s="257"/>
      <c r="S498" s="257"/>
      <c r="T498" s="258"/>
      <c r="AT498" s="259" t="s">
        <v>224</v>
      </c>
      <c r="AU498" s="259" t="s">
        <v>82</v>
      </c>
      <c r="AV498" s="12" t="s">
        <v>82</v>
      </c>
      <c r="AW498" s="12" t="s">
        <v>36</v>
      </c>
      <c r="AX498" s="12" t="s">
        <v>80</v>
      </c>
      <c r="AY498" s="259" t="s">
        <v>215</v>
      </c>
    </row>
    <row r="499" s="1" customFormat="1" ht="25.5" customHeight="1">
      <c r="B499" s="47"/>
      <c r="C499" s="236" t="s">
        <v>990</v>
      </c>
      <c r="D499" s="236" t="s">
        <v>217</v>
      </c>
      <c r="E499" s="237" t="s">
        <v>991</v>
      </c>
      <c r="F499" s="238" t="s">
        <v>992</v>
      </c>
      <c r="G499" s="239" t="s">
        <v>426</v>
      </c>
      <c r="H499" s="240">
        <v>7</v>
      </c>
      <c r="I499" s="241"/>
      <c r="J499" s="242">
        <f>ROUND(I499*H499,2)</f>
        <v>0</v>
      </c>
      <c r="K499" s="238" t="s">
        <v>221</v>
      </c>
      <c r="L499" s="73"/>
      <c r="M499" s="243" t="s">
        <v>22</v>
      </c>
      <c r="N499" s="244" t="s">
        <v>44</v>
      </c>
      <c r="O499" s="48"/>
      <c r="P499" s="245">
        <f>O499*H499</f>
        <v>0</v>
      </c>
      <c r="Q499" s="245">
        <v>0.00044999999999999999</v>
      </c>
      <c r="R499" s="245">
        <f>Q499*H499</f>
        <v>0.00315</v>
      </c>
      <c r="S499" s="245">
        <v>0</v>
      </c>
      <c r="T499" s="246">
        <f>S499*H499</f>
        <v>0</v>
      </c>
      <c r="AR499" s="25" t="s">
        <v>311</v>
      </c>
      <c r="AT499" s="25" t="s">
        <v>217</v>
      </c>
      <c r="AU499" s="25" t="s">
        <v>82</v>
      </c>
      <c r="AY499" s="25" t="s">
        <v>215</v>
      </c>
      <c r="BE499" s="247">
        <f>IF(N499="základní",J499,0)</f>
        <v>0</v>
      </c>
      <c r="BF499" s="247">
        <f>IF(N499="snížená",J499,0)</f>
        <v>0</v>
      </c>
      <c r="BG499" s="247">
        <f>IF(N499="zákl. přenesená",J499,0)</f>
        <v>0</v>
      </c>
      <c r="BH499" s="247">
        <f>IF(N499="sníž. přenesená",J499,0)</f>
        <v>0</v>
      </c>
      <c r="BI499" s="247">
        <f>IF(N499="nulová",J499,0)</f>
        <v>0</v>
      </c>
      <c r="BJ499" s="25" t="s">
        <v>80</v>
      </c>
      <c r="BK499" s="247">
        <f>ROUND(I499*H499,2)</f>
        <v>0</v>
      </c>
      <c r="BL499" s="25" t="s">
        <v>311</v>
      </c>
      <c r="BM499" s="25" t="s">
        <v>993</v>
      </c>
    </row>
    <row r="500" s="12" customFormat="1">
      <c r="B500" s="248"/>
      <c r="C500" s="249"/>
      <c r="D500" s="250" t="s">
        <v>224</v>
      </c>
      <c r="E500" s="251" t="s">
        <v>22</v>
      </c>
      <c r="F500" s="252" t="s">
        <v>257</v>
      </c>
      <c r="G500" s="249"/>
      <c r="H500" s="253">
        <v>7</v>
      </c>
      <c r="I500" s="254"/>
      <c r="J500" s="249"/>
      <c r="K500" s="249"/>
      <c r="L500" s="255"/>
      <c r="M500" s="256"/>
      <c r="N500" s="257"/>
      <c r="O500" s="257"/>
      <c r="P500" s="257"/>
      <c r="Q500" s="257"/>
      <c r="R500" s="257"/>
      <c r="S500" s="257"/>
      <c r="T500" s="258"/>
      <c r="AT500" s="259" t="s">
        <v>224</v>
      </c>
      <c r="AU500" s="259" t="s">
        <v>82</v>
      </c>
      <c r="AV500" s="12" t="s">
        <v>82</v>
      </c>
      <c r="AW500" s="12" t="s">
        <v>36</v>
      </c>
      <c r="AX500" s="12" t="s">
        <v>80</v>
      </c>
      <c r="AY500" s="259" t="s">
        <v>215</v>
      </c>
    </row>
    <row r="501" s="1" customFormat="1" ht="25.5" customHeight="1">
      <c r="B501" s="47"/>
      <c r="C501" s="292" t="s">
        <v>994</v>
      </c>
      <c r="D501" s="292" t="s">
        <v>289</v>
      </c>
      <c r="E501" s="293" t="s">
        <v>995</v>
      </c>
      <c r="F501" s="294" t="s">
        <v>996</v>
      </c>
      <c r="G501" s="295" t="s">
        <v>426</v>
      </c>
      <c r="H501" s="296">
        <v>7</v>
      </c>
      <c r="I501" s="297"/>
      <c r="J501" s="298">
        <f>ROUND(I501*H501,2)</f>
        <v>0</v>
      </c>
      <c r="K501" s="294" t="s">
        <v>221</v>
      </c>
      <c r="L501" s="299"/>
      <c r="M501" s="300" t="s">
        <v>22</v>
      </c>
      <c r="N501" s="301" t="s">
        <v>44</v>
      </c>
      <c r="O501" s="48"/>
      <c r="P501" s="245">
        <f>O501*H501</f>
        <v>0</v>
      </c>
      <c r="Q501" s="245">
        <v>0.016</v>
      </c>
      <c r="R501" s="245">
        <f>Q501*H501</f>
        <v>0.112</v>
      </c>
      <c r="S501" s="245">
        <v>0</v>
      </c>
      <c r="T501" s="246">
        <f>S501*H501</f>
        <v>0</v>
      </c>
      <c r="AR501" s="25" t="s">
        <v>405</v>
      </c>
      <c r="AT501" s="25" t="s">
        <v>289</v>
      </c>
      <c r="AU501" s="25" t="s">
        <v>82</v>
      </c>
      <c r="AY501" s="25" t="s">
        <v>215</v>
      </c>
      <c r="BE501" s="247">
        <f>IF(N501="základní",J501,0)</f>
        <v>0</v>
      </c>
      <c r="BF501" s="247">
        <f>IF(N501="snížená",J501,0)</f>
        <v>0</v>
      </c>
      <c r="BG501" s="247">
        <f>IF(N501="zákl. přenesená",J501,0)</f>
        <v>0</v>
      </c>
      <c r="BH501" s="247">
        <f>IF(N501="sníž. přenesená",J501,0)</f>
        <v>0</v>
      </c>
      <c r="BI501" s="247">
        <f>IF(N501="nulová",J501,0)</f>
        <v>0</v>
      </c>
      <c r="BJ501" s="25" t="s">
        <v>80</v>
      </c>
      <c r="BK501" s="247">
        <f>ROUND(I501*H501,2)</f>
        <v>0</v>
      </c>
      <c r="BL501" s="25" t="s">
        <v>311</v>
      </c>
      <c r="BM501" s="25" t="s">
        <v>997</v>
      </c>
    </row>
    <row r="502" s="12" customFormat="1">
      <c r="B502" s="248"/>
      <c r="C502" s="249"/>
      <c r="D502" s="250" t="s">
        <v>224</v>
      </c>
      <c r="E502" s="251" t="s">
        <v>22</v>
      </c>
      <c r="F502" s="252" t="s">
        <v>257</v>
      </c>
      <c r="G502" s="249"/>
      <c r="H502" s="253">
        <v>7</v>
      </c>
      <c r="I502" s="254"/>
      <c r="J502" s="249"/>
      <c r="K502" s="249"/>
      <c r="L502" s="255"/>
      <c r="M502" s="256"/>
      <c r="N502" s="257"/>
      <c r="O502" s="257"/>
      <c r="P502" s="257"/>
      <c r="Q502" s="257"/>
      <c r="R502" s="257"/>
      <c r="S502" s="257"/>
      <c r="T502" s="258"/>
      <c r="AT502" s="259" t="s">
        <v>224</v>
      </c>
      <c r="AU502" s="259" t="s">
        <v>82</v>
      </c>
      <c r="AV502" s="12" t="s">
        <v>82</v>
      </c>
      <c r="AW502" s="12" t="s">
        <v>36</v>
      </c>
      <c r="AX502" s="12" t="s">
        <v>80</v>
      </c>
      <c r="AY502" s="259" t="s">
        <v>215</v>
      </c>
    </row>
    <row r="503" s="1" customFormat="1" ht="25.5" customHeight="1">
      <c r="B503" s="47"/>
      <c r="C503" s="236" t="s">
        <v>998</v>
      </c>
      <c r="D503" s="236" t="s">
        <v>217</v>
      </c>
      <c r="E503" s="237" t="s">
        <v>999</v>
      </c>
      <c r="F503" s="238" t="s">
        <v>1000</v>
      </c>
      <c r="G503" s="239" t="s">
        <v>426</v>
      </c>
      <c r="H503" s="240">
        <v>4</v>
      </c>
      <c r="I503" s="241"/>
      <c r="J503" s="242">
        <f>ROUND(I503*H503,2)</f>
        <v>0</v>
      </c>
      <c r="K503" s="238" t="s">
        <v>221</v>
      </c>
      <c r="L503" s="73"/>
      <c r="M503" s="243" t="s">
        <v>22</v>
      </c>
      <c r="N503" s="244" t="s">
        <v>44</v>
      </c>
      <c r="O503" s="48"/>
      <c r="P503" s="245">
        <f>O503*H503</f>
        <v>0</v>
      </c>
      <c r="Q503" s="245">
        <v>0</v>
      </c>
      <c r="R503" s="245">
        <f>Q503*H503</f>
        <v>0</v>
      </c>
      <c r="S503" s="245">
        <v>0</v>
      </c>
      <c r="T503" s="246">
        <f>S503*H503</f>
        <v>0</v>
      </c>
      <c r="AR503" s="25" t="s">
        <v>311</v>
      </c>
      <c r="AT503" s="25" t="s">
        <v>217</v>
      </c>
      <c r="AU503" s="25" t="s">
        <v>82</v>
      </c>
      <c r="AY503" s="25" t="s">
        <v>215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25" t="s">
        <v>80</v>
      </c>
      <c r="BK503" s="247">
        <f>ROUND(I503*H503,2)</f>
        <v>0</v>
      </c>
      <c r="BL503" s="25" t="s">
        <v>311</v>
      </c>
      <c r="BM503" s="25" t="s">
        <v>1001</v>
      </c>
    </row>
    <row r="504" s="12" customFormat="1">
      <c r="B504" s="248"/>
      <c r="C504" s="249"/>
      <c r="D504" s="250" t="s">
        <v>224</v>
      </c>
      <c r="E504" s="251" t="s">
        <v>22</v>
      </c>
      <c r="F504" s="252" t="s">
        <v>222</v>
      </c>
      <c r="G504" s="249"/>
      <c r="H504" s="253">
        <v>4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224</v>
      </c>
      <c r="AU504" s="259" t="s">
        <v>82</v>
      </c>
      <c r="AV504" s="12" t="s">
        <v>82</v>
      </c>
      <c r="AW504" s="12" t="s">
        <v>36</v>
      </c>
      <c r="AX504" s="12" t="s">
        <v>80</v>
      </c>
      <c r="AY504" s="259" t="s">
        <v>215</v>
      </c>
    </row>
    <row r="505" s="1" customFormat="1" ht="16.5" customHeight="1">
      <c r="B505" s="47"/>
      <c r="C505" s="236" t="s">
        <v>1002</v>
      </c>
      <c r="D505" s="236" t="s">
        <v>217</v>
      </c>
      <c r="E505" s="237" t="s">
        <v>1003</v>
      </c>
      <c r="F505" s="238" t="s">
        <v>1004</v>
      </c>
      <c r="G505" s="239" t="s">
        <v>298</v>
      </c>
      <c r="H505" s="240">
        <v>4.7999999999999998</v>
      </c>
      <c r="I505" s="241"/>
      <c r="J505" s="242">
        <f>ROUND(I505*H505,2)</f>
        <v>0</v>
      </c>
      <c r="K505" s="238" t="s">
        <v>951</v>
      </c>
      <c r="L505" s="73"/>
      <c r="M505" s="243" t="s">
        <v>22</v>
      </c>
      <c r="N505" s="244" t="s">
        <v>44</v>
      </c>
      <c r="O505" s="48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AR505" s="25" t="s">
        <v>311</v>
      </c>
      <c r="AT505" s="25" t="s">
        <v>217</v>
      </c>
      <c r="AU505" s="25" t="s">
        <v>82</v>
      </c>
      <c r="AY505" s="25" t="s">
        <v>215</v>
      </c>
      <c r="BE505" s="247">
        <f>IF(N505="základní",J505,0)</f>
        <v>0</v>
      </c>
      <c r="BF505" s="247">
        <f>IF(N505="snížená",J505,0)</f>
        <v>0</v>
      </c>
      <c r="BG505" s="247">
        <f>IF(N505="zákl. přenesená",J505,0)</f>
        <v>0</v>
      </c>
      <c r="BH505" s="247">
        <f>IF(N505="sníž. přenesená",J505,0)</f>
        <v>0</v>
      </c>
      <c r="BI505" s="247">
        <f>IF(N505="nulová",J505,0)</f>
        <v>0</v>
      </c>
      <c r="BJ505" s="25" t="s">
        <v>80</v>
      </c>
      <c r="BK505" s="247">
        <f>ROUND(I505*H505,2)</f>
        <v>0</v>
      </c>
      <c r="BL505" s="25" t="s">
        <v>311</v>
      </c>
      <c r="BM505" s="25" t="s">
        <v>1005</v>
      </c>
    </row>
    <row r="506" s="12" customFormat="1">
      <c r="B506" s="248"/>
      <c r="C506" s="249"/>
      <c r="D506" s="250" t="s">
        <v>224</v>
      </c>
      <c r="E506" s="251" t="s">
        <v>22</v>
      </c>
      <c r="F506" s="252" t="s">
        <v>1006</v>
      </c>
      <c r="G506" s="249"/>
      <c r="H506" s="253">
        <v>4.7999999999999998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224</v>
      </c>
      <c r="AU506" s="259" t="s">
        <v>82</v>
      </c>
      <c r="AV506" s="12" t="s">
        <v>82</v>
      </c>
      <c r="AW506" s="12" t="s">
        <v>36</v>
      </c>
      <c r="AX506" s="12" t="s">
        <v>80</v>
      </c>
      <c r="AY506" s="259" t="s">
        <v>215</v>
      </c>
    </row>
    <row r="507" s="1" customFormat="1" ht="25.5" customHeight="1">
      <c r="B507" s="47"/>
      <c r="C507" s="236" t="s">
        <v>1007</v>
      </c>
      <c r="D507" s="236" t="s">
        <v>217</v>
      </c>
      <c r="E507" s="237" t="s">
        <v>1008</v>
      </c>
      <c r="F507" s="238" t="s">
        <v>1009</v>
      </c>
      <c r="G507" s="239" t="s">
        <v>1010</v>
      </c>
      <c r="H507" s="240">
        <v>1</v>
      </c>
      <c r="I507" s="241"/>
      <c r="J507" s="242">
        <f>ROUND(I507*H507,2)</f>
        <v>0</v>
      </c>
      <c r="K507" s="238" t="s">
        <v>951</v>
      </c>
      <c r="L507" s="73"/>
      <c r="M507" s="243" t="s">
        <v>22</v>
      </c>
      <c r="N507" s="244" t="s">
        <v>44</v>
      </c>
      <c r="O507" s="48"/>
      <c r="P507" s="245">
        <f>O507*H507</f>
        <v>0</v>
      </c>
      <c r="Q507" s="245">
        <v>0</v>
      </c>
      <c r="R507" s="245">
        <f>Q507*H507</f>
        <v>0</v>
      </c>
      <c r="S507" s="245">
        <v>0</v>
      </c>
      <c r="T507" s="246">
        <f>S507*H507</f>
        <v>0</v>
      </c>
      <c r="AR507" s="25" t="s">
        <v>311</v>
      </c>
      <c r="AT507" s="25" t="s">
        <v>217</v>
      </c>
      <c r="AU507" s="25" t="s">
        <v>82</v>
      </c>
      <c r="AY507" s="25" t="s">
        <v>215</v>
      </c>
      <c r="BE507" s="247">
        <f>IF(N507="základní",J507,0)</f>
        <v>0</v>
      </c>
      <c r="BF507" s="247">
        <f>IF(N507="snížená",J507,0)</f>
        <v>0</v>
      </c>
      <c r="BG507" s="247">
        <f>IF(N507="zákl. přenesená",J507,0)</f>
        <v>0</v>
      </c>
      <c r="BH507" s="247">
        <f>IF(N507="sníž. přenesená",J507,0)</f>
        <v>0</v>
      </c>
      <c r="BI507" s="247">
        <f>IF(N507="nulová",J507,0)</f>
        <v>0</v>
      </c>
      <c r="BJ507" s="25" t="s">
        <v>80</v>
      </c>
      <c r="BK507" s="247">
        <f>ROUND(I507*H507,2)</f>
        <v>0</v>
      </c>
      <c r="BL507" s="25" t="s">
        <v>311</v>
      </c>
      <c r="BM507" s="25" t="s">
        <v>1011</v>
      </c>
    </row>
    <row r="508" s="12" customFormat="1">
      <c r="B508" s="248"/>
      <c r="C508" s="249"/>
      <c r="D508" s="250" t="s">
        <v>224</v>
      </c>
      <c r="E508" s="251" t="s">
        <v>22</v>
      </c>
      <c r="F508" s="252" t="s">
        <v>80</v>
      </c>
      <c r="G508" s="249"/>
      <c r="H508" s="253">
        <v>1</v>
      </c>
      <c r="I508" s="254"/>
      <c r="J508" s="249"/>
      <c r="K508" s="249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224</v>
      </c>
      <c r="AU508" s="259" t="s">
        <v>82</v>
      </c>
      <c r="AV508" s="12" t="s">
        <v>82</v>
      </c>
      <c r="AW508" s="12" t="s">
        <v>36</v>
      </c>
      <c r="AX508" s="12" t="s">
        <v>80</v>
      </c>
      <c r="AY508" s="259" t="s">
        <v>215</v>
      </c>
    </row>
    <row r="509" s="1" customFormat="1" ht="16.5" customHeight="1">
      <c r="B509" s="47"/>
      <c r="C509" s="236" t="s">
        <v>1012</v>
      </c>
      <c r="D509" s="236" t="s">
        <v>217</v>
      </c>
      <c r="E509" s="237" t="s">
        <v>1013</v>
      </c>
      <c r="F509" s="238" t="s">
        <v>1014</v>
      </c>
      <c r="G509" s="239" t="s">
        <v>1010</v>
      </c>
      <c r="H509" s="240">
        <v>1</v>
      </c>
      <c r="I509" s="241"/>
      <c r="J509" s="242">
        <f>ROUND(I509*H509,2)</f>
        <v>0</v>
      </c>
      <c r="K509" s="238" t="s">
        <v>951</v>
      </c>
      <c r="L509" s="73"/>
      <c r="M509" s="243" t="s">
        <v>22</v>
      </c>
      <c r="N509" s="244" t="s">
        <v>44</v>
      </c>
      <c r="O509" s="48"/>
      <c r="P509" s="245">
        <f>O509*H509</f>
        <v>0</v>
      </c>
      <c r="Q509" s="245">
        <v>0</v>
      </c>
      <c r="R509" s="245">
        <f>Q509*H509</f>
        <v>0</v>
      </c>
      <c r="S509" s="245">
        <v>0</v>
      </c>
      <c r="T509" s="246">
        <f>S509*H509</f>
        <v>0</v>
      </c>
      <c r="AR509" s="25" t="s">
        <v>311</v>
      </c>
      <c r="AT509" s="25" t="s">
        <v>217</v>
      </c>
      <c r="AU509" s="25" t="s">
        <v>82</v>
      </c>
      <c r="AY509" s="25" t="s">
        <v>215</v>
      </c>
      <c r="BE509" s="247">
        <f>IF(N509="základní",J509,0)</f>
        <v>0</v>
      </c>
      <c r="BF509" s="247">
        <f>IF(N509="snížená",J509,0)</f>
        <v>0</v>
      </c>
      <c r="BG509" s="247">
        <f>IF(N509="zákl. přenesená",J509,0)</f>
        <v>0</v>
      </c>
      <c r="BH509" s="247">
        <f>IF(N509="sníž. přenesená",J509,0)</f>
        <v>0</v>
      </c>
      <c r="BI509" s="247">
        <f>IF(N509="nulová",J509,0)</f>
        <v>0</v>
      </c>
      <c r="BJ509" s="25" t="s">
        <v>80</v>
      </c>
      <c r="BK509" s="247">
        <f>ROUND(I509*H509,2)</f>
        <v>0</v>
      </c>
      <c r="BL509" s="25" t="s">
        <v>311</v>
      </c>
      <c r="BM509" s="25" t="s">
        <v>1015</v>
      </c>
    </row>
    <row r="510" s="12" customFormat="1">
      <c r="B510" s="248"/>
      <c r="C510" s="249"/>
      <c r="D510" s="250" t="s">
        <v>224</v>
      </c>
      <c r="E510" s="251" t="s">
        <v>22</v>
      </c>
      <c r="F510" s="252" t="s">
        <v>80</v>
      </c>
      <c r="G510" s="249"/>
      <c r="H510" s="253">
        <v>1</v>
      </c>
      <c r="I510" s="254"/>
      <c r="J510" s="249"/>
      <c r="K510" s="249"/>
      <c r="L510" s="255"/>
      <c r="M510" s="256"/>
      <c r="N510" s="257"/>
      <c r="O510" s="257"/>
      <c r="P510" s="257"/>
      <c r="Q510" s="257"/>
      <c r="R510" s="257"/>
      <c r="S510" s="257"/>
      <c r="T510" s="258"/>
      <c r="AT510" s="259" t="s">
        <v>224</v>
      </c>
      <c r="AU510" s="259" t="s">
        <v>82</v>
      </c>
      <c r="AV510" s="12" t="s">
        <v>82</v>
      </c>
      <c r="AW510" s="12" t="s">
        <v>36</v>
      </c>
      <c r="AX510" s="12" t="s">
        <v>80</v>
      </c>
      <c r="AY510" s="259" t="s">
        <v>215</v>
      </c>
    </row>
    <row r="511" s="1" customFormat="1" ht="16.5" customHeight="1">
      <c r="B511" s="47"/>
      <c r="C511" s="236" t="s">
        <v>1016</v>
      </c>
      <c r="D511" s="236" t="s">
        <v>217</v>
      </c>
      <c r="E511" s="237" t="s">
        <v>1017</v>
      </c>
      <c r="F511" s="238" t="s">
        <v>1018</v>
      </c>
      <c r="G511" s="239" t="s">
        <v>426</v>
      </c>
      <c r="H511" s="240">
        <v>1</v>
      </c>
      <c r="I511" s="241"/>
      <c r="J511" s="242">
        <f>ROUND(I511*H511,2)</f>
        <v>0</v>
      </c>
      <c r="K511" s="238" t="s">
        <v>951</v>
      </c>
      <c r="L511" s="73"/>
      <c r="M511" s="243" t="s">
        <v>22</v>
      </c>
      <c r="N511" s="244" t="s">
        <v>44</v>
      </c>
      <c r="O511" s="48"/>
      <c r="P511" s="245">
        <f>O511*H511</f>
        <v>0</v>
      </c>
      <c r="Q511" s="245">
        <v>0.0050000000000000001</v>
      </c>
      <c r="R511" s="245">
        <f>Q511*H511</f>
        <v>0.0050000000000000001</v>
      </c>
      <c r="S511" s="245">
        <v>0</v>
      </c>
      <c r="T511" s="246">
        <f>S511*H511</f>
        <v>0</v>
      </c>
      <c r="AR511" s="25" t="s">
        <v>311</v>
      </c>
      <c r="AT511" s="25" t="s">
        <v>217</v>
      </c>
      <c r="AU511" s="25" t="s">
        <v>82</v>
      </c>
      <c r="AY511" s="25" t="s">
        <v>215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25" t="s">
        <v>80</v>
      </c>
      <c r="BK511" s="247">
        <f>ROUND(I511*H511,2)</f>
        <v>0</v>
      </c>
      <c r="BL511" s="25" t="s">
        <v>311</v>
      </c>
      <c r="BM511" s="25" t="s">
        <v>1019</v>
      </c>
    </row>
    <row r="512" s="12" customFormat="1">
      <c r="B512" s="248"/>
      <c r="C512" s="249"/>
      <c r="D512" s="250" t="s">
        <v>224</v>
      </c>
      <c r="E512" s="251" t="s">
        <v>22</v>
      </c>
      <c r="F512" s="252" t="s">
        <v>80</v>
      </c>
      <c r="G512" s="249"/>
      <c r="H512" s="253">
        <v>1</v>
      </c>
      <c r="I512" s="254"/>
      <c r="J512" s="249"/>
      <c r="K512" s="249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224</v>
      </c>
      <c r="AU512" s="259" t="s">
        <v>82</v>
      </c>
      <c r="AV512" s="12" t="s">
        <v>82</v>
      </c>
      <c r="AW512" s="12" t="s">
        <v>36</v>
      </c>
      <c r="AX512" s="12" t="s">
        <v>80</v>
      </c>
      <c r="AY512" s="259" t="s">
        <v>215</v>
      </c>
    </row>
    <row r="513" s="1" customFormat="1" ht="25.5" customHeight="1">
      <c r="B513" s="47"/>
      <c r="C513" s="292" t="s">
        <v>1020</v>
      </c>
      <c r="D513" s="292" t="s">
        <v>289</v>
      </c>
      <c r="E513" s="293" t="s">
        <v>1021</v>
      </c>
      <c r="F513" s="294" t="s">
        <v>1022</v>
      </c>
      <c r="G513" s="295" t="s">
        <v>1010</v>
      </c>
      <c r="H513" s="296">
        <v>1</v>
      </c>
      <c r="I513" s="297"/>
      <c r="J513" s="298">
        <f>ROUND(I513*H513,2)</f>
        <v>0</v>
      </c>
      <c r="K513" s="294" t="s">
        <v>951</v>
      </c>
      <c r="L513" s="299"/>
      <c r="M513" s="300" t="s">
        <v>22</v>
      </c>
      <c r="N513" s="301" t="s">
        <v>44</v>
      </c>
      <c r="O513" s="48"/>
      <c r="P513" s="245">
        <f>O513*H513</f>
        <v>0</v>
      </c>
      <c r="Q513" s="245">
        <v>0.028000000000000001</v>
      </c>
      <c r="R513" s="245">
        <f>Q513*H513</f>
        <v>0.028000000000000001</v>
      </c>
      <c r="S513" s="245">
        <v>0</v>
      </c>
      <c r="T513" s="246">
        <f>S513*H513</f>
        <v>0</v>
      </c>
      <c r="AR513" s="25" t="s">
        <v>405</v>
      </c>
      <c r="AT513" s="25" t="s">
        <v>289</v>
      </c>
      <c r="AU513" s="25" t="s">
        <v>82</v>
      </c>
      <c r="AY513" s="25" t="s">
        <v>215</v>
      </c>
      <c r="BE513" s="247">
        <f>IF(N513="základní",J513,0)</f>
        <v>0</v>
      </c>
      <c r="BF513" s="247">
        <f>IF(N513="snížená",J513,0)</f>
        <v>0</v>
      </c>
      <c r="BG513" s="247">
        <f>IF(N513="zákl. přenesená",J513,0)</f>
        <v>0</v>
      </c>
      <c r="BH513" s="247">
        <f>IF(N513="sníž. přenesená",J513,0)</f>
        <v>0</v>
      </c>
      <c r="BI513" s="247">
        <f>IF(N513="nulová",J513,0)</f>
        <v>0</v>
      </c>
      <c r="BJ513" s="25" t="s">
        <v>80</v>
      </c>
      <c r="BK513" s="247">
        <f>ROUND(I513*H513,2)</f>
        <v>0</v>
      </c>
      <c r="BL513" s="25" t="s">
        <v>311</v>
      </c>
      <c r="BM513" s="25" t="s">
        <v>1023</v>
      </c>
    </row>
    <row r="514" s="12" customFormat="1">
      <c r="B514" s="248"/>
      <c r="C514" s="249"/>
      <c r="D514" s="250" t="s">
        <v>224</v>
      </c>
      <c r="E514" s="251" t="s">
        <v>22</v>
      </c>
      <c r="F514" s="252" t="s">
        <v>80</v>
      </c>
      <c r="G514" s="249"/>
      <c r="H514" s="253">
        <v>1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224</v>
      </c>
      <c r="AU514" s="259" t="s">
        <v>82</v>
      </c>
      <c r="AV514" s="12" t="s">
        <v>82</v>
      </c>
      <c r="AW514" s="12" t="s">
        <v>36</v>
      </c>
      <c r="AX514" s="12" t="s">
        <v>80</v>
      </c>
      <c r="AY514" s="259" t="s">
        <v>215</v>
      </c>
    </row>
    <row r="515" s="1" customFormat="1" ht="16.5" customHeight="1">
      <c r="B515" s="47"/>
      <c r="C515" s="236" t="s">
        <v>1024</v>
      </c>
      <c r="D515" s="236" t="s">
        <v>217</v>
      </c>
      <c r="E515" s="237" t="s">
        <v>1025</v>
      </c>
      <c r="F515" s="238" t="s">
        <v>1026</v>
      </c>
      <c r="G515" s="239" t="s">
        <v>304</v>
      </c>
      <c r="H515" s="240">
        <v>4.5499999999999998</v>
      </c>
      <c r="I515" s="241"/>
      <c r="J515" s="242">
        <f>ROUND(I515*H515,2)</f>
        <v>0</v>
      </c>
      <c r="K515" s="238" t="s">
        <v>951</v>
      </c>
      <c r="L515" s="73"/>
      <c r="M515" s="243" t="s">
        <v>22</v>
      </c>
      <c r="N515" s="244" t="s">
        <v>44</v>
      </c>
      <c r="O515" s="48"/>
      <c r="P515" s="245">
        <f>O515*H515</f>
        <v>0</v>
      </c>
      <c r="Q515" s="245">
        <v>0</v>
      </c>
      <c r="R515" s="245">
        <f>Q515*H515</f>
        <v>0</v>
      </c>
      <c r="S515" s="245">
        <v>0.11248</v>
      </c>
      <c r="T515" s="246">
        <f>S515*H515</f>
        <v>0.51178400000000002</v>
      </c>
      <c r="AR515" s="25" t="s">
        <v>311</v>
      </c>
      <c r="AT515" s="25" t="s">
        <v>217</v>
      </c>
      <c r="AU515" s="25" t="s">
        <v>82</v>
      </c>
      <c r="AY515" s="25" t="s">
        <v>215</v>
      </c>
      <c r="BE515" s="247">
        <f>IF(N515="základní",J515,0)</f>
        <v>0</v>
      </c>
      <c r="BF515" s="247">
        <f>IF(N515="snížená",J515,0)</f>
        <v>0</v>
      </c>
      <c r="BG515" s="247">
        <f>IF(N515="zákl. přenesená",J515,0)</f>
        <v>0</v>
      </c>
      <c r="BH515" s="247">
        <f>IF(N515="sníž. přenesená",J515,0)</f>
        <v>0</v>
      </c>
      <c r="BI515" s="247">
        <f>IF(N515="nulová",J515,0)</f>
        <v>0</v>
      </c>
      <c r="BJ515" s="25" t="s">
        <v>80</v>
      </c>
      <c r="BK515" s="247">
        <f>ROUND(I515*H515,2)</f>
        <v>0</v>
      </c>
      <c r="BL515" s="25" t="s">
        <v>311</v>
      </c>
      <c r="BM515" s="25" t="s">
        <v>1027</v>
      </c>
    </row>
    <row r="516" s="12" customFormat="1">
      <c r="B516" s="248"/>
      <c r="C516" s="249"/>
      <c r="D516" s="250" t="s">
        <v>224</v>
      </c>
      <c r="E516" s="251" t="s">
        <v>22</v>
      </c>
      <c r="F516" s="252" t="s">
        <v>1028</v>
      </c>
      <c r="G516" s="249"/>
      <c r="H516" s="253">
        <v>4.5499999999999998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AT516" s="259" t="s">
        <v>224</v>
      </c>
      <c r="AU516" s="259" t="s">
        <v>82</v>
      </c>
      <c r="AV516" s="12" t="s">
        <v>82</v>
      </c>
      <c r="AW516" s="12" t="s">
        <v>36</v>
      </c>
      <c r="AX516" s="12" t="s">
        <v>80</v>
      </c>
      <c r="AY516" s="259" t="s">
        <v>215</v>
      </c>
    </row>
    <row r="517" s="1" customFormat="1" ht="16.5" customHeight="1">
      <c r="B517" s="47"/>
      <c r="C517" s="236" t="s">
        <v>1029</v>
      </c>
      <c r="D517" s="236" t="s">
        <v>217</v>
      </c>
      <c r="E517" s="237" t="s">
        <v>1030</v>
      </c>
      <c r="F517" s="238" t="s">
        <v>1031</v>
      </c>
      <c r="G517" s="239" t="s">
        <v>304</v>
      </c>
      <c r="H517" s="240">
        <v>45.878</v>
      </c>
      <c r="I517" s="241"/>
      <c r="J517" s="242">
        <f>ROUND(I517*H517,2)</f>
        <v>0</v>
      </c>
      <c r="K517" s="238" t="s">
        <v>221</v>
      </c>
      <c r="L517" s="73"/>
      <c r="M517" s="243" t="s">
        <v>22</v>
      </c>
      <c r="N517" s="244" t="s">
        <v>44</v>
      </c>
      <c r="O517" s="48"/>
      <c r="P517" s="245">
        <f>O517*H517</f>
        <v>0</v>
      </c>
      <c r="Q517" s="245">
        <v>0</v>
      </c>
      <c r="R517" s="245">
        <f>Q517*H517</f>
        <v>0</v>
      </c>
      <c r="S517" s="245">
        <v>0.01098</v>
      </c>
      <c r="T517" s="246">
        <f>S517*H517</f>
        <v>0.50374043999999996</v>
      </c>
      <c r="AR517" s="25" t="s">
        <v>311</v>
      </c>
      <c r="AT517" s="25" t="s">
        <v>217</v>
      </c>
      <c r="AU517" s="25" t="s">
        <v>82</v>
      </c>
      <c r="AY517" s="25" t="s">
        <v>215</v>
      </c>
      <c r="BE517" s="247">
        <f>IF(N517="základní",J517,0)</f>
        <v>0</v>
      </c>
      <c r="BF517" s="247">
        <f>IF(N517="snížená",J517,0)</f>
        <v>0</v>
      </c>
      <c r="BG517" s="247">
        <f>IF(N517="zákl. přenesená",J517,0)</f>
        <v>0</v>
      </c>
      <c r="BH517" s="247">
        <f>IF(N517="sníž. přenesená",J517,0)</f>
        <v>0</v>
      </c>
      <c r="BI517" s="247">
        <f>IF(N517="nulová",J517,0)</f>
        <v>0</v>
      </c>
      <c r="BJ517" s="25" t="s">
        <v>80</v>
      </c>
      <c r="BK517" s="247">
        <f>ROUND(I517*H517,2)</f>
        <v>0</v>
      </c>
      <c r="BL517" s="25" t="s">
        <v>311</v>
      </c>
      <c r="BM517" s="25" t="s">
        <v>1032</v>
      </c>
    </row>
    <row r="518" s="12" customFormat="1">
      <c r="B518" s="248"/>
      <c r="C518" s="249"/>
      <c r="D518" s="250" t="s">
        <v>224</v>
      </c>
      <c r="E518" s="251" t="s">
        <v>22</v>
      </c>
      <c r="F518" s="252" t="s">
        <v>1033</v>
      </c>
      <c r="G518" s="249"/>
      <c r="H518" s="253">
        <v>3.0750000000000002</v>
      </c>
      <c r="I518" s="254"/>
      <c r="J518" s="249"/>
      <c r="K518" s="249"/>
      <c r="L518" s="255"/>
      <c r="M518" s="256"/>
      <c r="N518" s="257"/>
      <c r="O518" s="257"/>
      <c r="P518" s="257"/>
      <c r="Q518" s="257"/>
      <c r="R518" s="257"/>
      <c r="S518" s="257"/>
      <c r="T518" s="258"/>
      <c r="AT518" s="259" t="s">
        <v>224</v>
      </c>
      <c r="AU518" s="259" t="s">
        <v>82</v>
      </c>
      <c r="AV518" s="12" t="s">
        <v>82</v>
      </c>
      <c r="AW518" s="12" t="s">
        <v>36</v>
      </c>
      <c r="AX518" s="12" t="s">
        <v>73</v>
      </c>
      <c r="AY518" s="259" t="s">
        <v>215</v>
      </c>
    </row>
    <row r="519" s="12" customFormat="1">
      <c r="B519" s="248"/>
      <c r="C519" s="249"/>
      <c r="D519" s="250" t="s">
        <v>224</v>
      </c>
      <c r="E519" s="251" t="s">
        <v>22</v>
      </c>
      <c r="F519" s="252" t="s">
        <v>1034</v>
      </c>
      <c r="G519" s="249"/>
      <c r="H519" s="253">
        <v>33.240000000000002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AT519" s="259" t="s">
        <v>224</v>
      </c>
      <c r="AU519" s="259" t="s">
        <v>82</v>
      </c>
      <c r="AV519" s="12" t="s">
        <v>82</v>
      </c>
      <c r="AW519" s="12" t="s">
        <v>36</v>
      </c>
      <c r="AX519" s="12" t="s">
        <v>73</v>
      </c>
      <c r="AY519" s="259" t="s">
        <v>215</v>
      </c>
    </row>
    <row r="520" s="12" customFormat="1">
      <c r="B520" s="248"/>
      <c r="C520" s="249"/>
      <c r="D520" s="250" t="s">
        <v>224</v>
      </c>
      <c r="E520" s="251" t="s">
        <v>22</v>
      </c>
      <c r="F520" s="252" t="s">
        <v>1035</v>
      </c>
      <c r="G520" s="249"/>
      <c r="H520" s="253">
        <v>9.5630000000000006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224</v>
      </c>
      <c r="AU520" s="259" t="s">
        <v>82</v>
      </c>
      <c r="AV520" s="12" t="s">
        <v>82</v>
      </c>
      <c r="AW520" s="12" t="s">
        <v>36</v>
      </c>
      <c r="AX520" s="12" t="s">
        <v>73</v>
      </c>
      <c r="AY520" s="259" t="s">
        <v>215</v>
      </c>
    </row>
    <row r="521" s="13" customFormat="1">
      <c r="B521" s="260"/>
      <c r="C521" s="261"/>
      <c r="D521" s="250" t="s">
        <v>224</v>
      </c>
      <c r="E521" s="262" t="s">
        <v>22</v>
      </c>
      <c r="F521" s="263" t="s">
        <v>231</v>
      </c>
      <c r="G521" s="261"/>
      <c r="H521" s="264">
        <v>45.878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AT521" s="270" t="s">
        <v>224</v>
      </c>
      <c r="AU521" s="270" t="s">
        <v>82</v>
      </c>
      <c r="AV521" s="13" t="s">
        <v>222</v>
      </c>
      <c r="AW521" s="13" t="s">
        <v>36</v>
      </c>
      <c r="AX521" s="13" t="s">
        <v>80</v>
      </c>
      <c r="AY521" s="270" t="s">
        <v>215</v>
      </c>
    </row>
    <row r="522" s="1" customFormat="1" ht="16.5" customHeight="1">
      <c r="B522" s="47"/>
      <c r="C522" s="236" t="s">
        <v>1036</v>
      </c>
      <c r="D522" s="236" t="s">
        <v>217</v>
      </c>
      <c r="E522" s="237" t="s">
        <v>1037</v>
      </c>
      <c r="F522" s="238" t="s">
        <v>1038</v>
      </c>
      <c r="G522" s="239" t="s">
        <v>304</v>
      </c>
      <c r="H522" s="240">
        <v>45.878</v>
      </c>
      <c r="I522" s="241"/>
      <c r="J522" s="242">
        <f>ROUND(I522*H522,2)</f>
        <v>0</v>
      </c>
      <c r="K522" s="238" t="s">
        <v>221</v>
      </c>
      <c r="L522" s="73"/>
      <c r="M522" s="243" t="s">
        <v>22</v>
      </c>
      <c r="N522" s="244" t="s">
        <v>44</v>
      </c>
      <c r="O522" s="48"/>
      <c r="P522" s="245">
        <f>O522*H522</f>
        <v>0</v>
      </c>
      <c r="Q522" s="245">
        <v>0</v>
      </c>
      <c r="R522" s="245">
        <f>Q522*H522</f>
        <v>0</v>
      </c>
      <c r="S522" s="245">
        <v>0.0080000000000000002</v>
      </c>
      <c r="T522" s="246">
        <f>S522*H522</f>
        <v>0.36702400000000002</v>
      </c>
      <c r="AR522" s="25" t="s">
        <v>311</v>
      </c>
      <c r="AT522" s="25" t="s">
        <v>217</v>
      </c>
      <c r="AU522" s="25" t="s">
        <v>82</v>
      </c>
      <c r="AY522" s="25" t="s">
        <v>215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25" t="s">
        <v>80</v>
      </c>
      <c r="BK522" s="247">
        <f>ROUND(I522*H522,2)</f>
        <v>0</v>
      </c>
      <c r="BL522" s="25" t="s">
        <v>311</v>
      </c>
      <c r="BM522" s="25" t="s">
        <v>1039</v>
      </c>
    </row>
    <row r="523" s="1" customFormat="1" ht="25.5" customHeight="1">
      <c r="B523" s="47"/>
      <c r="C523" s="236" t="s">
        <v>1040</v>
      </c>
      <c r="D523" s="236" t="s">
        <v>217</v>
      </c>
      <c r="E523" s="237" t="s">
        <v>1041</v>
      </c>
      <c r="F523" s="238" t="s">
        <v>1042</v>
      </c>
      <c r="G523" s="239" t="s">
        <v>426</v>
      </c>
      <c r="H523" s="240">
        <v>5</v>
      </c>
      <c r="I523" s="241"/>
      <c r="J523" s="242">
        <f>ROUND(I523*H523,2)</f>
        <v>0</v>
      </c>
      <c r="K523" s="238" t="s">
        <v>221</v>
      </c>
      <c r="L523" s="73"/>
      <c r="M523" s="243" t="s">
        <v>22</v>
      </c>
      <c r="N523" s="244" t="s">
        <v>44</v>
      </c>
      <c r="O523" s="48"/>
      <c r="P523" s="245">
        <f>O523*H523</f>
        <v>0</v>
      </c>
      <c r="Q523" s="245">
        <v>0</v>
      </c>
      <c r="R523" s="245">
        <f>Q523*H523</f>
        <v>0</v>
      </c>
      <c r="S523" s="245">
        <v>0.0050000000000000001</v>
      </c>
      <c r="T523" s="246">
        <f>S523*H523</f>
        <v>0.025000000000000001</v>
      </c>
      <c r="AR523" s="25" t="s">
        <v>311</v>
      </c>
      <c r="AT523" s="25" t="s">
        <v>217</v>
      </c>
      <c r="AU523" s="25" t="s">
        <v>82</v>
      </c>
      <c r="AY523" s="25" t="s">
        <v>215</v>
      </c>
      <c r="BE523" s="247">
        <f>IF(N523="základní",J523,0)</f>
        <v>0</v>
      </c>
      <c r="BF523" s="247">
        <f>IF(N523="snížená",J523,0)</f>
        <v>0</v>
      </c>
      <c r="BG523" s="247">
        <f>IF(N523="zákl. přenesená",J523,0)</f>
        <v>0</v>
      </c>
      <c r="BH523" s="247">
        <f>IF(N523="sníž. přenesená",J523,0)</f>
        <v>0</v>
      </c>
      <c r="BI523" s="247">
        <f>IF(N523="nulová",J523,0)</f>
        <v>0</v>
      </c>
      <c r="BJ523" s="25" t="s">
        <v>80</v>
      </c>
      <c r="BK523" s="247">
        <f>ROUND(I523*H523,2)</f>
        <v>0</v>
      </c>
      <c r="BL523" s="25" t="s">
        <v>311</v>
      </c>
      <c r="BM523" s="25" t="s">
        <v>1043</v>
      </c>
    </row>
    <row r="524" s="12" customFormat="1">
      <c r="B524" s="248"/>
      <c r="C524" s="249"/>
      <c r="D524" s="250" t="s">
        <v>224</v>
      </c>
      <c r="E524" s="251" t="s">
        <v>22</v>
      </c>
      <c r="F524" s="252" t="s">
        <v>248</v>
      </c>
      <c r="G524" s="249"/>
      <c r="H524" s="253">
        <v>5</v>
      </c>
      <c r="I524" s="254"/>
      <c r="J524" s="249"/>
      <c r="K524" s="249"/>
      <c r="L524" s="255"/>
      <c r="M524" s="256"/>
      <c r="N524" s="257"/>
      <c r="O524" s="257"/>
      <c r="P524" s="257"/>
      <c r="Q524" s="257"/>
      <c r="R524" s="257"/>
      <c r="S524" s="257"/>
      <c r="T524" s="258"/>
      <c r="AT524" s="259" t="s">
        <v>224</v>
      </c>
      <c r="AU524" s="259" t="s">
        <v>82</v>
      </c>
      <c r="AV524" s="12" t="s">
        <v>82</v>
      </c>
      <c r="AW524" s="12" t="s">
        <v>36</v>
      </c>
      <c r="AX524" s="12" t="s">
        <v>80</v>
      </c>
      <c r="AY524" s="259" t="s">
        <v>215</v>
      </c>
    </row>
    <row r="525" s="1" customFormat="1" ht="38.25" customHeight="1">
      <c r="B525" s="47"/>
      <c r="C525" s="236" t="s">
        <v>1044</v>
      </c>
      <c r="D525" s="236" t="s">
        <v>217</v>
      </c>
      <c r="E525" s="237" t="s">
        <v>1045</v>
      </c>
      <c r="F525" s="238" t="s">
        <v>1046</v>
      </c>
      <c r="G525" s="239" t="s">
        <v>426</v>
      </c>
      <c r="H525" s="240">
        <v>1</v>
      </c>
      <c r="I525" s="241"/>
      <c r="J525" s="242">
        <f>ROUND(I525*H525,2)</f>
        <v>0</v>
      </c>
      <c r="K525" s="238" t="s">
        <v>221</v>
      </c>
      <c r="L525" s="73"/>
      <c r="M525" s="243" t="s">
        <v>22</v>
      </c>
      <c r="N525" s="244" t="s">
        <v>44</v>
      </c>
      <c r="O525" s="48"/>
      <c r="P525" s="245">
        <f>O525*H525</f>
        <v>0</v>
      </c>
      <c r="Q525" s="245">
        <v>0</v>
      </c>
      <c r="R525" s="245">
        <f>Q525*H525</f>
        <v>0</v>
      </c>
      <c r="S525" s="245">
        <v>0.024</v>
      </c>
      <c r="T525" s="246">
        <f>S525*H525</f>
        <v>0.024</v>
      </c>
      <c r="AR525" s="25" t="s">
        <v>311</v>
      </c>
      <c r="AT525" s="25" t="s">
        <v>217</v>
      </c>
      <c r="AU525" s="25" t="s">
        <v>82</v>
      </c>
      <c r="AY525" s="25" t="s">
        <v>215</v>
      </c>
      <c r="BE525" s="247">
        <f>IF(N525="základní",J525,0)</f>
        <v>0</v>
      </c>
      <c r="BF525" s="247">
        <f>IF(N525="snížená",J525,0)</f>
        <v>0</v>
      </c>
      <c r="BG525" s="247">
        <f>IF(N525="zákl. přenesená",J525,0)</f>
        <v>0</v>
      </c>
      <c r="BH525" s="247">
        <f>IF(N525="sníž. přenesená",J525,0)</f>
        <v>0</v>
      </c>
      <c r="BI525" s="247">
        <f>IF(N525="nulová",J525,0)</f>
        <v>0</v>
      </c>
      <c r="BJ525" s="25" t="s">
        <v>80</v>
      </c>
      <c r="BK525" s="247">
        <f>ROUND(I525*H525,2)</f>
        <v>0</v>
      </c>
      <c r="BL525" s="25" t="s">
        <v>311</v>
      </c>
      <c r="BM525" s="25" t="s">
        <v>1047</v>
      </c>
    </row>
    <row r="526" s="1" customFormat="1" ht="25.5" customHeight="1">
      <c r="B526" s="47"/>
      <c r="C526" s="236" t="s">
        <v>1048</v>
      </c>
      <c r="D526" s="236" t="s">
        <v>217</v>
      </c>
      <c r="E526" s="237" t="s">
        <v>1049</v>
      </c>
      <c r="F526" s="238" t="s">
        <v>1050</v>
      </c>
      <c r="G526" s="239" t="s">
        <v>876</v>
      </c>
      <c r="H526" s="302"/>
      <c r="I526" s="241"/>
      <c r="J526" s="242">
        <f>ROUND(I526*H526,2)</f>
        <v>0</v>
      </c>
      <c r="K526" s="238" t="s">
        <v>221</v>
      </c>
      <c r="L526" s="73"/>
      <c r="M526" s="243" t="s">
        <v>22</v>
      </c>
      <c r="N526" s="244" t="s">
        <v>44</v>
      </c>
      <c r="O526" s="48"/>
      <c r="P526" s="245">
        <f>O526*H526</f>
        <v>0</v>
      </c>
      <c r="Q526" s="245">
        <v>0</v>
      </c>
      <c r="R526" s="245">
        <f>Q526*H526</f>
        <v>0</v>
      </c>
      <c r="S526" s="245">
        <v>0</v>
      </c>
      <c r="T526" s="246">
        <f>S526*H526</f>
        <v>0</v>
      </c>
      <c r="AR526" s="25" t="s">
        <v>311</v>
      </c>
      <c r="AT526" s="25" t="s">
        <v>217</v>
      </c>
      <c r="AU526" s="25" t="s">
        <v>82</v>
      </c>
      <c r="AY526" s="25" t="s">
        <v>215</v>
      </c>
      <c r="BE526" s="247">
        <f>IF(N526="základní",J526,0)</f>
        <v>0</v>
      </c>
      <c r="BF526" s="247">
        <f>IF(N526="snížená",J526,0)</f>
        <v>0</v>
      </c>
      <c r="BG526" s="247">
        <f>IF(N526="zákl. přenesená",J526,0)</f>
        <v>0</v>
      </c>
      <c r="BH526" s="247">
        <f>IF(N526="sníž. přenesená",J526,0)</f>
        <v>0</v>
      </c>
      <c r="BI526" s="247">
        <f>IF(N526="nulová",J526,0)</f>
        <v>0</v>
      </c>
      <c r="BJ526" s="25" t="s">
        <v>80</v>
      </c>
      <c r="BK526" s="247">
        <f>ROUND(I526*H526,2)</f>
        <v>0</v>
      </c>
      <c r="BL526" s="25" t="s">
        <v>311</v>
      </c>
      <c r="BM526" s="25" t="s">
        <v>1051</v>
      </c>
    </row>
    <row r="527" s="11" customFormat="1" ht="29.88" customHeight="1">
      <c r="B527" s="220"/>
      <c r="C527" s="221"/>
      <c r="D527" s="222" t="s">
        <v>72</v>
      </c>
      <c r="E527" s="234" t="s">
        <v>1052</v>
      </c>
      <c r="F527" s="234" t="s">
        <v>1053</v>
      </c>
      <c r="G527" s="221"/>
      <c r="H527" s="221"/>
      <c r="I527" s="224"/>
      <c r="J527" s="235">
        <f>BK527</f>
        <v>0</v>
      </c>
      <c r="K527" s="221"/>
      <c r="L527" s="226"/>
      <c r="M527" s="227"/>
      <c r="N527" s="228"/>
      <c r="O527" s="228"/>
      <c r="P527" s="229">
        <f>SUM(P528:P545)</f>
        <v>0</v>
      </c>
      <c r="Q527" s="228"/>
      <c r="R527" s="229">
        <f>SUM(R528:R545)</f>
        <v>0.46274799999999994</v>
      </c>
      <c r="S527" s="228"/>
      <c r="T527" s="230">
        <f>SUM(T528:T545)</f>
        <v>0</v>
      </c>
      <c r="AR527" s="231" t="s">
        <v>82</v>
      </c>
      <c r="AT527" s="232" t="s">
        <v>72</v>
      </c>
      <c r="AU527" s="232" t="s">
        <v>80</v>
      </c>
      <c r="AY527" s="231" t="s">
        <v>215</v>
      </c>
      <c r="BK527" s="233">
        <f>SUM(BK528:BK545)</f>
        <v>0</v>
      </c>
    </row>
    <row r="528" s="1" customFormat="1" ht="25.5" customHeight="1">
      <c r="B528" s="47"/>
      <c r="C528" s="236" t="s">
        <v>1054</v>
      </c>
      <c r="D528" s="236" t="s">
        <v>217</v>
      </c>
      <c r="E528" s="237" t="s">
        <v>1055</v>
      </c>
      <c r="F528" s="238" t="s">
        <v>1056</v>
      </c>
      <c r="G528" s="239" t="s">
        <v>298</v>
      </c>
      <c r="H528" s="240">
        <v>25.899999999999999</v>
      </c>
      <c r="I528" s="241"/>
      <c r="J528" s="242">
        <f>ROUND(I528*H528,2)</f>
        <v>0</v>
      </c>
      <c r="K528" s="238" t="s">
        <v>221</v>
      </c>
      <c r="L528" s="73"/>
      <c r="M528" s="243" t="s">
        <v>22</v>
      </c>
      <c r="N528" s="244" t="s">
        <v>44</v>
      </c>
      <c r="O528" s="48"/>
      <c r="P528" s="245">
        <f>O528*H528</f>
        <v>0</v>
      </c>
      <c r="Q528" s="245">
        <v>0.00046000000000000001</v>
      </c>
      <c r="R528" s="245">
        <f>Q528*H528</f>
        <v>0.011913999999999999</v>
      </c>
      <c r="S528" s="245">
        <v>0</v>
      </c>
      <c r="T528" s="246">
        <f>S528*H528</f>
        <v>0</v>
      </c>
      <c r="AR528" s="25" t="s">
        <v>311</v>
      </c>
      <c r="AT528" s="25" t="s">
        <v>217</v>
      </c>
      <c r="AU528" s="25" t="s">
        <v>82</v>
      </c>
      <c r="AY528" s="25" t="s">
        <v>215</v>
      </c>
      <c r="BE528" s="247">
        <f>IF(N528="základní",J528,0)</f>
        <v>0</v>
      </c>
      <c r="BF528" s="247">
        <f>IF(N528="snížená",J528,0)</f>
        <v>0</v>
      </c>
      <c r="BG528" s="247">
        <f>IF(N528="zákl. přenesená",J528,0)</f>
        <v>0</v>
      </c>
      <c r="BH528" s="247">
        <f>IF(N528="sníž. přenesená",J528,0)</f>
        <v>0</v>
      </c>
      <c r="BI528" s="247">
        <f>IF(N528="nulová",J528,0)</f>
        <v>0</v>
      </c>
      <c r="BJ528" s="25" t="s">
        <v>80</v>
      </c>
      <c r="BK528" s="247">
        <f>ROUND(I528*H528,2)</f>
        <v>0</v>
      </c>
      <c r="BL528" s="25" t="s">
        <v>311</v>
      </c>
      <c r="BM528" s="25" t="s">
        <v>1057</v>
      </c>
    </row>
    <row r="529" s="15" customFormat="1">
      <c r="B529" s="282"/>
      <c r="C529" s="283"/>
      <c r="D529" s="250" t="s">
        <v>224</v>
      </c>
      <c r="E529" s="284" t="s">
        <v>22</v>
      </c>
      <c r="F529" s="285" t="s">
        <v>1058</v>
      </c>
      <c r="G529" s="283"/>
      <c r="H529" s="284" t="s">
        <v>22</v>
      </c>
      <c r="I529" s="286"/>
      <c r="J529" s="283"/>
      <c r="K529" s="283"/>
      <c r="L529" s="287"/>
      <c r="M529" s="288"/>
      <c r="N529" s="289"/>
      <c r="O529" s="289"/>
      <c r="P529" s="289"/>
      <c r="Q529" s="289"/>
      <c r="R529" s="289"/>
      <c r="S529" s="289"/>
      <c r="T529" s="290"/>
      <c r="AT529" s="291" t="s">
        <v>224</v>
      </c>
      <c r="AU529" s="291" t="s">
        <v>82</v>
      </c>
      <c r="AV529" s="15" t="s">
        <v>80</v>
      </c>
      <c r="AW529" s="15" t="s">
        <v>36</v>
      </c>
      <c r="AX529" s="15" t="s">
        <v>73</v>
      </c>
      <c r="AY529" s="291" t="s">
        <v>215</v>
      </c>
    </row>
    <row r="530" s="12" customFormat="1">
      <c r="B530" s="248"/>
      <c r="C530" s="249"/>
      <c r="D530" s="250" t="s">
        <v>224</v>
      </c>
      <c r="E530" s="251" t="s">
        <v>22</v>
      </c>
      <c r="F530" s="252" t="s">
        <v>1059</v>
      </c>
      <c r="G530" s="249"/>
      <c r="H530" s="253">
        <v>25.899999999999999</v>
      </c>
      <c r="I530" s="254"/>
      <c r="J530" s="249"/>
      <c r="K530" s="249"/>
      <c r="L530" s="255"/>
      <c r="M530" s="256"/>
      <c r="N530" s="257"/>
      <c r="O530" s="257"/>
      <c r="P530" s="257"/>
      <c r="Q530" s="257"/>
      <c r="R530" s="257"/>
      <c r="S530" s="257"/>
      <c r="T530" s="258"/>
      <c r="AT530" s="259" t="s">
        <v>224</v>
      </c>
      <c r="AU530" s="259" t="s">
        <v>82</v>
      </c>
      <c r="AV530" s="12" t="s">
        <v>82</v>
      </c>
      <c r="AW530" s="12" t="s">
        <v>36</v>
      </c>
      <c r="AX530" s="12" t="s">
        <v>80</v>
      </c>
      <c r="AY530" s="259" t="s">
        <v>215</v>
      </c>
    </row>
    <row r="531" s="1" customFormat="1" ht="16.5" customHeight="1">
      <c r="B531" s="47"/>
      <c r="C531" s="292" t="s">
        <v>1060</v>
      </c>
      <c r="D531" s="292" t="s">
        <v>289</v>
      </c>
      <c r="E531" s="293" t="s">
        <v>1061</v>
      </c>
      <c r="F531" s="294" t="s">
        <v>1062</v>
      </c>
      <c r="G531" s="295" t="s">
        <v>426</v>
      </c>
      <c r="H531" s="296">
        <v>95.700000000000003</v>
      </c>
      <c r="I531" s="297"/>
      <c r="J531" s="298">
        <f>ROUND(I531*H531,2)</f>
        <v>0</v>
      </c>
      <c r="K531" s="294" t="s">
        <v>221</v>
      </c>
      <c r="L531" s="299"/>
      <c r="M531" s="300" t="s">
        <v>22</v>
      </c>
      <c r="N531" s="301" t="s">
        <v>44</v>
      </c>
      <c r="O531" s="48"/>
      <c r="P531" s="245">
        <f>O531*H531</f>
        <v>0</v>
      </c>
      <c r="Q531" s="245">
        <v>0.00036000000000000002</v>
      </c>
      <c r="R531" s="245">
        <f>Q531*H531</f>
        <v>0.034452000000000003</v>
      </c>
      <c r="S531" s="245">
        <v>0</v>
      </c>
      <c r="T531" s="246">
        <f>S531*H531</f>
        <v>0</v>
      </c>
      <c r="AR531" s="25" t="s">
        <v>405</v>
      </c>
      <c r="AT531" s="25" t="s">
        <v>289</v>
      </c>
      <c r="AU531" s="25" t="s">
        <v>82</v>
      </c>
      <c r="AY531" s="25" t="s">
        <v>215</v>
      </c>
      <c r="BE531" s="247">
        <f>IF(N531="základní",J531,0)</f>
        <v>0</v>
      </c>
      <c r="BF531" s="247">
        <f>IF(N531="snížená",J531,0)</f>
        <v>0</v>
      </c>
      <c r="BG531" s="247">
        <f>IF(N531="zákl. přenesená",J531,0)</f>
        <v>0</v>
      </c>
      <c r="BH531" s="247">
        <f>IF(N531="sníž. přenesená",J531,0)</f>
        <v>0</v>
      </c>
      <c r="BI531" s="247">
        <f>IF(N531="nulová",J531,0)</f>
        <v>0</v>
      </c>
      <c r="BJ531" s="25" t="s">
        <v>80</v>
      </c>
      <c r="BK531" s="247">
        <f>ROUND(I531*H531,2)</f>
        <v>0</v>
      </c>
      <c r="BL531" s="25" t="s">
        <v>311</v>
      </c>
      <c r="BM531" s="25" t="s">
        <v>1063</v>
      </c>
    </row>
    <row r="532" s="12" customFormat="1">
      <c r="B532" s="248"/>
      <c r="C532" s="249"/>
      <c r="D532" s="250" t="s">
        <v>224</v>
      </c>
      <c r="E532" s="251" t="s">
        <v>22</v>
      </c>
      <c r="F532" s="252" t="s">
        <v>1064</v>
      </c>
      <c r="G532" s="249"/>
      <c r="H532" s="253">
        <v>95.700000000000003</v>
      </c>
      <c r="I532" s="254"/>
      <c r="J532" s="249"/>
      <c r="K532" s="249"/>
      <c r="L532" s="255"/>
      <c r="M532" s="256"/>
      <c r="N532" s="257"/>
      <c r="O532" s="257"/>
      <c r="P532" s="257"/>
      <c r="Q532" s="257"/>
      <c r="R532" s="257"/>
      <c r="S532" s="257"/>
      <c r="T532" s="258"/>
      <c r="AT532" s="259" t="s">
        <v>224</v>
      </c>
      <c r="AU532" s="259" t="s">
        <v>82</v>
      </c>
      <c r="AV532" s="12" t="s">
        <v>82</v>
      </c>
      <c r="AW532" s="12" t="s">
        <v>36</v>
      </c>
      <c r="AX532" s="12" t="s">
        <v>80</v>
      </c>
      <c r="AY532" s="259" t="s">
        <v>215</v>
      </c>
    </row>
    <row r="533" s="1" customFormat="1" ht="25.5" customHeight="1">
      <c r="B533" s="47"/>
      <c r="C533" s="236" t="s">
        <v>1065</v>
      </c>
      <c r="D533" s="236" t="s">
        <v>217</v>
      </c>
      <c r="E533" s="237" t="s">
        <v>1066</v>
      </c>
      <c r="F533" s="238" t="s">
        <v>1067</v>
      </c>
      <c r="G533" s="239" t="s">
        <v>304</v>
      </c>
      <c r="H533" s="240">
        <v>12.800000000000001</v>
      </c>
      <c r="I533" s="241"/>
      <c r="J533" s="242">
        <f>ROUND(I533*H533,2)</f>
        <v>0</v>
      </c>
      <c r="K533" s="238" t="s">
        <v>221</v>
      </c>
      <c r="L533" s="73"/>
      <c r="M533" s="243" t="s">
        <v>22</v>
      </c>
      <c r="N533" s="244" t="s">
        <v>44</v>
      </c>
      <c r="O533" s="48"/>
      <c r="P533" s="245">
        <f>O533*H533</f>
        <v>0</v>
      </c>
      <c r="Q533" s="245">
        <v>0.0036700000000000001</v>
      </c>
      <c r="R533" s="245">
        <f>Q533*H533</f>
        <v>0.046976000000000004</v>
      </c>
      <c r="S533" s="245">
        <v>0</v>
      </c>
      <c r="T533" s="246">
        <f>S533*H533</f>
        <v>0</v>
      </c>
      <c r="AR533" s="25" t="s">
        <v>311</v>
      </c>
      <c r="AT533" s="25" t="s">
        <v>217</v>
      </c>
      <c r="AU533" s="25" t="s">
        <v>82</v>
      </c>
      <c r="AY533" s="25" t="s">
        <v>215</v>
      </c>
      <c r="BE533" s="247">
        <f>IF(N533="základní",J533,0)</f>
        <v>0</v>
      </c>
      <c r="BF533" s="247">
        <f>IF(N533="snížená",J533,0)</f>
        <v>0</v>
      </c>
      <c r="BG533" s="247">
        <f>IF(N533="zákl. přenesená",J533,0)</f>
        <v>0</v>
      </c>
      <c r="BH533" s="247">
        <f>IF(N533="sníž. přenesená",J533,0)</f>
        <v>0</v>
      </c>
      <c r="BI533" s="247">
        <f>IF(N533="nulová",J533,0)</f>
        <v>0</v>
      </c>
      <c r="BJ533" s="25" t="s">
        <v>80</v>
      </c>
      <c r="BK533" s="247">
        <f>ROUND(I533*H533,2)</f>
        <v>0</v>
      </c>
      <c r="BL533" s="25" t="s">
        <v>311</v>
      </c>
      <c r="BM533" s="25" t="s">
        <v>1068</v>
      </c>
    </row>
    <row r="534" s="12" customFormat="1">
      <c r="B534" s="248"/>
      <c r="C534" s="249"/>
      <c r="D534" s="250" t="s">
        <v>224</v>
      </c>
      <c r="E534" s="251" t="s">
        <v>22</v>
      </c>
      <c r="F534" s="252" t="s">
        <v>1069</v>
      </c>
      <c r="G534" s="249"/>
      <c r="H534" s="253">
        <v>12.800000000000001</v>
      </c>
      <c r="I534" s="254"/>
      <c r="J534" s="249"/>
      <c r="K534" s="249"/>
      <c r="L534" s="255"/>
      <c r="M534" s="256"/>
      <c r="N534" s="257"/>
      <c r="O534" s="257"/>
      <c r="P534" s="257"/>
      <c r="Q534" s="257"/>
      <c r="R534" s="257"/>
      <c r="S534" s="257"/>
      <c r="T534" s="258"/>
      <c r="AT534" s="259" t="s">
        <v>224</v>
      </c>
      <c r="AU534" s="259" t="s">
        <v>82</v>
      </c>
      <c r="AV534" s="12" t="s">
        <v>82</v>
      </c>
      <c r="AW534" s="12" t="s">
        <v>36</v>
      </c>
      <c r="AX534" s="12" t="s">
        <v>80</v>
      </c>
      <c r="AY534" s="259" t="s">
        <v>215</v>
      </c>
    </row>
    <row r="535" s="1" customFormat="1" ht="25.5" customHeight="1">
      <c r="B535" s="47"/>
      <c r="C535" s="292" t="s">
        <v>1070</v>
      </c>
      <c r="D535" s="292" t="s">
        <v>289</v>
      </c>
      <c r="E535" s="293" t="s">
        <v>1071</v>
      </c>
      <c r="F535" s="294" t="s">
        <v>1072</v>
      </c>
      <c r="G535" s="295" t="s">
        <v>304</v>
      </c>
      <c r="H535" s="296">
        <v>14.08</v>
      </c>
      <c r="I535" s="297"/>
      <c r="J535" s="298">
        <f>ROUND(I535*H535,2)</f>
        <v>0</v>
      </c>
      <c r="K535" s="294" t="s">
        <v>951</v>
      </c>
      <c r="L535" s="299"/>
      <c r="M535" s="300" t="s">
        <v>22</v>
      </c>
      <c r="N535" s="301" t="s">
        <v>44</v>
      </c>
      <c r="O535" s="48"/>
      <c r="P535" s="245">
        <f>O535*H535</f>
        <v>0</v>
      </c>
      <c r="Q535" s="245">
        <v>0.019199999999999998</v>
      </c>
      <c r="R535" s="245">
        <f>Q535*H535</f>
        <v>0.27033599999999997</v>
      </c>
      <c r="S535" s="245">
        <v>0</v>
      </c>
      <c r="T535" s="246">
        <f>S535*H535</f>
        <v>0</v>
      </c>
      <c r="AR535" s="25" t="s">
        <v>405</v>
      </c>
      <c r="AT535" s="25" t="s">
        <v>289</v>
      </c>
      <c r="AU535" s="25" t="s">
        <v>82</v>
      </c>
      <c r="AY535" s="25" t="s">
        <v>215</v>
      </c>
      <c r="BE535" s="247">
        <f>IF(N535="základní",J535,0)</f>
        <v>0</v>
      </c>
      <c r="BF535" s="247">
        <f>IF(N535="snížená",J535,0)</f>
        <v>0</v>
      </c>
      <c r="BG535" s="247">
        <f>IF(N535="zákl. přenesená",J535,0)</f>
        <v>0</v>
      </c>
      <c r="BH535" s="247">
        <f>IF(N535="sníž. přenesená",J535,0)</f>
        <v>0</v>
      </c>
      <c r="BI535" s="247">
        <f>IF(N535="nulová",J535,0)</f>
        <v>0</v>
      </c>
      <c r="BJ535" s="25" t="s">
        <v>80</v>
      </c>
      <c r="BK535" s="247">
        <f>ROUND(I535*H535,2)</f>
        <v>0</v>
      </c>
      <c r="BL535" s="25" t="s">
        <v>311</v>
      </c>
      <c r="BM535" s="25" t="s">
        <v>1073</v>
      </c>
    </row>
    <row r="536" s="12" customFormat="1">
      <c r="B536" s="248"/>
      <c r="C536" s="249"/>
      <c r="D536" s="250" t="s">
        <v>224</v>
      </c>
      <c r="E536" s="251" t="s">
        <v>22</v>
      </c>
      <c r="F536" s="252" t="s">
        <v>1074</v>
      </c>
      <c r="G536" s="249"/>
      <c r="H536" s="253">
        <v>14.08</v>
      </c>
      <c r="I536" s="254"/>
      <c r="J536" s="249"/>
      <c r="K536" s="249"/>
      <c r="L536" s="255"/>
      <c r="M536" s="256"/>
      <c r="N536" s="257"/>
      <c r="O536" s="257"/>
      <c r="P536" s="257"/>
      <c r="Q536" s="257"/>
      <c r="R536" s="257"/>
      <c r="S536" s="257"/>
      <c r="T536" s="258"/>
      <c r="AT536" s="259" t="s">
        <v>224</v>
      </c>
      <c r="AU536" s="259" t="s">
        <v>82</v>
      </c>
      <c r="AV536" s="12" t="s">
        <v>82</v>
      </c>
      <c r="AW536" s="12" t="s">
        <v>36</v>
      </c>
      <c r="AX536" s="12" t="s">
        <v>80</v>
      </c>
      <c r="AY536" s="259" t="s">
        <v>215</v>
      </c>
    </row>
    <row r="537" s="1" customFormat="1" ht="25.5" customHeight="1">
      <c r="B537" s="47"/>
      <c r="C537" s="236" t="s">
        <v>1075</v>
      </c>
      <c r="D537" s="236" t="s">
        <v>217</v>
      </c>
      <c r="E537" s="237" t="s">
        <v>1076</v>
      </c>
      <c r="F537" s="238" t="s">
        <v>1077</v>
      </c>
      <c r="G537" s="239" t="s">
        <v>304</v>
      </c>
      <c r="H537" s="240">
        <v>12.800000000000001</v>
      </c>
      <c r="I537" s="241"/>
      <c r="J537" s="242">
        <f>ROUND(I537*H537,2)</f>
        <v>0</v>
      </c>
      <c r="K537" s="238" t="s">
        <v>221</v>
      </c>
      <c r="L537" s="73"/>
      <c r="M537" s="243" t="s">
        <v>22</v>
      </c>
      <c r="N537" s="244" t="s">
        <v>44</v>
      </c>
      <c r="O537" s="48"/>
      <c r="P537" s="245">
        <f>O537*H537</f>
        <v>0</v>
      </c>
      <c r="Q537" s="245">
        <v>0</v>
      </c>
      <c r="R537" s="245">
        <f>Q537*H537</f>
        <v>0</v>
      </c>
      <c r="S537" s="245">
        <v>0</v>
      </c>
      <c r="T537" s="246">
        <f>S537*H537</f>
        <v>0</v>
      </c>
      <c r="AR537" s="25" t="s">
        <v>311</v>
      </c>
      <c r="AT537" s="25" t="s">
        <v>217</v>
      </c>
      <c r="AU537" s="25" t="s">
        <v>82</v>
      </c>
      <c r="AY537" s="25" t="s">
        <v>215</v>
      </c>
      <c r="BE537" s="247">
        <f>IF(N537="základní",J537,0)</f>
        <v>0</v>
      </c>
      <c r="BF537" s="247">
        <f>IF(N537="snížená",J537,0)</f>
        <v>0</v>
      </c>
      <c r="BG537" s="247">
        <f>IF(N537="zákl. přenesená",J537,0)</f>
        <v>0</v>
      </c>
      <c r="BH537" s="247">
        <f>IF(N537="sníž. přenesená",J537,0)</f>
        <v>0</v>
      </c>
      <c r="BI537" s="247">
        <f>IF(N537="nulová",J537,0)</f>
        <v>0</v>
      </c>
      <c r="BJ537" s="25" t="s">
        <v>80</v>
      </c>
      <c r="BK537" s="247">
        <f>ROUND(I537*H537,2)</f>
        <v>0</v>
      </c>
      <c r="BL537" s="25" t="s">
        <v>311</v>
      </c>
      <c r="BM537" s="25" t="s">
        <v>1078</v>
      </c>
    </row>
    <row r="538" s="12" customFormat="1">
      <c r="B538" s="248"/>
      <c r="C538" s="249"/>
      <c r="D538" s="250" t="s">
        <v>224</v>
      </c>
      <c r="E538" s="251" t="s">
        <v>22</v>
      </c>
      <c r="F538" s="252" t="s">
        <v>1079</v>
      </c>
      <c r="G538" s="249"/>
      <c r="H538" s="253">
        <v>12.800000000000001</v>
      </c>
      <c r="I538" s="254"/>
      <c r="J538" s="249"/>
      <c r="K538" s="249"/>
      <c r="L538" s="255"/>
      <c r="M538" s="256"/>
      <c r="N538" s="257"/>
      <c r="O538" s="257"/>
      <c r="P538" s="257"/>
      <c r="Q538" s="257"/>
      <c r="R538" s="257"/>
      <c r="S538" s="257"/>
      <c r="T538" s="258"/>
      <c r="AT538" s="259" t="s">
        <v>224</v>
      </c>
      <c r="AU538" s="259" t="s">
        <v>82</v>
      </c>
      <c r="AV538" s="12" t="s">
        <v>82</v>
      </c>
      <c r="AW538" s="12" t="s">
        <v>36</v>
      </c>
      <c r="AX538" s="12" t="s">
        <v>80</v>
      </c>
      <c r="AY538" s="259" t="s">
        <v>215</v>
      </c>
    </row>
    <row r="539" s="1" customFormat="1" ht="25.5" customHeight="1">
      <c r="B539" s="47"/>
      <c r="C539" s="236" t="s">
        <v>1080</v>
      </c>
      <c r="D539" s="236" t="s">
        <v>217</v>
      </c>
      <c r="E539" s="237" t="s">
        <v>1081</v>
      </c>
      <c r="F539" s="238" t="s">
        <v>1082</v>
      </c>
      <c r="G539" s="239" t="s">
        <v>304</v>
      </c>
      <c r="H539" s="240">
        <v>12.800000000000001</v>
      </c>
      <c r="I539" s="241"/>
      <c r="J539" s="242">
        <f>ROUND(I539*H539,2)</f>
        <v>0</v>
      </c>
      <c r="K539" s="238" t="s">
        <v>221</v>
      </c>
      <c r="L539" s="73"/>
      <c r="M539" s="243" t="s">
        <v>22</v>
      </c>
      <c r="N539" s="244" t="s">
        <v>44</v>
      </c>
      <c r="O539" s="48"/>
      <c r="P539" s="245">
        <f>O539*H539</f>
        <v>0</v>
      </c>
      <c r="Q539" s="245">
        <v>0</v>
      </c>
      <c r="R539" s="245">
        <f>Q539*H539</f>
        <v>0</v>
      </c>
      <c r="S539" s="245">
        <v>0</v>
      </c>
      <c r="T539" s="246">
        <f>S539*H539</f>
        <v>0</v>
      </c>
      <c r="AR539" s="25" t="s">
        <v>311</v>
      </c>
      <c r="AT539" s="25" t="s">
        <v>217</v>
      </c>
      <c r="AU539" s="25" t="s">
        <v>82</v>
      </c>
      <c r="AY539" s="25" t="s">
        <v>215</v>
      </c>
      <c r="BE539" s="247">
        <f>IF(N539="základní",J539,0)</f>
        <v>0</v>
      </c>
      <c r="BF539" s="247">
        <f>IF(N539="snížená",J539,0)</f>
        <v>0</v>
      </c>
      <c r="BG539" s="247">
        <f>IF(N539="zákl. přenesená",J539,0)</f>
        <v>0</v>
      </c>
      <c r="BH539" s="247">
        <f>IF(N539="sníž. přenesená",J539,0)</f>
        <v>0</v>
      </c>
      <c r="BI539" s="247">
        <f>IF(N539="nulová",J539,0)</f>
        <v>0</v>
      </c>
      <c r="BJ539" s="25" t="s">
        <v>80</v>
      </c>
      <c r="BK539" s="247">
        <f>ROUND(I539*H539,2)</f>
        <v>0</v>
      </c>
      <c r="BL539" s="25" t="s">
        <v>311</v>
      </c>
      <c r="BM539" s="25" t="s">
        <v>1083</v>
      </c>
    </row>
    <row r="540" s="12" customFormat="1">
      <c r="B540" s="248"/>
      <c r="C540" s="249"/>
      <c r="D540" s="250" t="s">
        <v>224</v>
      </c>
      <c r="E540" s="251" t="s">
        <v>22</v>
      </c>
      <c r="F540" s="252" t="s">
        <v>1079</v>
      </c>
      <c r="G540" s="249"/>
      <c r="H540" s="253">
        <v>12.800000000000001</v>
      </c>
      <c r="I540" s="254"/>
      <c r="J540" s="249"/>
      <c r="K540" s="249"/>
      <c r="L540" s="255"/>
      <c r="M540" s="256"/>
      <c r="N540" s="257"/>
      <c r="O540" s="257"/>
      <c r="P540" s="257"/>
      <c r="Q540" s="257"/>
      <c r="R540" s="257"/>
      <c r="S540" s="257"/>
      <c r="T540" s="258"/>
      <c r="AT540" s="259" t="s">
        <v>224</v>
      </c>
      <c r="AU540" s="259" t="s">
        <v>82</v>
      </c>
      <c r="AV540" s="12" t="s">
        <v>82</v>
      </c>
      <c r="AW540" s="12" t="s">
        <v>36</v>
      </c>
      <c r="AX540" s="12" t="s">
        <v>80</v>
      </c>
      <c r="AY540" s="259" t="s">
        <v>215</v>
      </c>
    </row>
    <row r="541" s="1" customFormat="1" ht="16.5" customHeight="1">
      <c r="B541" s="47"/>
      <c r="C541" s="236" t="s">
        <v>1084</v>
      </c>
      <c r="D541" s="236" t="s">
        <v>217</v>
      </c>
      <c r="E541" s="237" t="s">
        <v>1085</v>
      </c>
      <c r="F541" s="238" t="s">
        <v>1086</v>
      </c>
      <c r="G541" s="239" t="s">
        <v>426</v>
      </c>
      <c r="H541" s="240">
        <v>3</v>
      </c>
      <c r="I541" s="241"/>
      <c r="J541" s="242">
        <f>ROUND(I541*H541,2)</f>
        <v>0</v>
      </c>
      <c r="K541" s="238" t="s">
        <v>951</v>
      </c>
      <c r="L541" s="73"/>
      <c r="M541" s="243" t="s">
        <v>22</v>
      </c>
      <c r="N541" s="244" t="s">
        <v>44</v>
      </c>
      <c r="O541" s="48"/>
      <c r="P541" s="245">
        <f>O541*H541</f>
        <v>0</v>
      </c>
      <c r="Q541" s="245">
        <v>0.00017000000000000001</v>
      </c>
      <c r="R541" s="245">
        <f>Q541*H541</f>
        <v>0.00051000000000000004</v>
      </c>
      <c r="S541" s="245">
        <v>0</v>
      </c>
      <c r="T541" s="246">
        <f>S541*H541</f>
        <v>0</v>
      </c>
      <c r="AR541" s="25" t="s">
        <v>311</v>
      </c>
      <c r="AT541" s="25" t="s">
        <v>217</v>
      </c>
      <c r="AU541" s="25" t="s">
        <v>82</v>
      </c>
      <c r="AY541" s="25" t="s">
        <v>215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25" t="s">
        <v>80</v>
      </c>
      <c r="BK541" s="247">
        <f>ROUND(I541*H541,2)</f>
        <v>0</v>
      </c>
      <c r="BL541" s="25" t="s">
        <v>311</v>
      </c>
      <c r="BM541" s="25" t="s">
        <v>1087</v>
      </c>
    </row>
    <row r="542" s="12" customFormat="1">
      <c r="B542" s="248"/>
      <c r="C542" s="249"/>
      <c r="D542" s="250" t="s">
        <v>224</v>
      </c>
      <c r="E542" s="251" t="s">
        <v>22</v>
      </c>
      <c r="F542" s="252" t="s">
        <v>236</v>
      </c>
      <c r="G542" s="249"/>
      <c r="H542" s="253">
        <v>3</v>
      </c>
      <c r="I542" s="254"/>
      <c r="J542" s="249"/>
      <c r="K542" s="249"/>
      <c r="L542" s="255"/>
      <c r="M542" s="256"/>
      <c r="N542" s="257"/>
      <c r="O542" s="257"/>
      <c r="P542" s="257"/>
      <c r="Q542" s="257"/>
      <c r="R542" s="257"/>
      <c r="S542" s="257"/>
      <c r="T542" s="258"/>
      <c r="AT542" s="259" t="s">
        <v>224</v>
      </c>
      <c r="AU542" s="259" t="s">
        <v>82</v>
      </c>
      <c r="AV542" s="12" t="s">
        <v>82</v>
      </c>
      <c r="AW542" s="12" t="s">
        <v>36</v>
      </c>
      <c r="AX542" s="12" t="s">
        <v>80</v>
      </c>
      <c r="AY542" s="259" t="s">
        <v>215</v>
      </c>
    </row>
    <row r="543" s="1" customFormat="1" ht="25.5" customHeight="1">
      <c r="B543" s="47"/>
      <c r="C543" s="236" t="s">
        <v>1088</v>
      </c>
      <c r="D543" s="236" t="s">
        <v>217</v>
      </c>
      <c r="E543" s="237" t="s">
        <v>1089</v>
      </c>
      <c r="F543" s="238" t="s">
        <v>1090</v>
      </c>
      <c r="G543" s="239" t="s">
        <v>304</v>
      </c>
      <c r="H543" s="240">
        <v>12.800000000000001</v>
      </c>
      <c r="I543" s="241"/>
      <c r="J543" s="242">
        <f>ROUND(I543*H543,2)</f>
        <v>0</v>
      </c>
      <c r="K543" s="238" t="s">
        <v>221</v>
      </c>
      <c r="L543" s="73"/>
      <c r="M543" s="243" t="s">
        <v>22</v>
      </c>
      <c r="N543" s="244" t="s">
        <v>44</v>
      </c>
      <c r="O543" s="48"/>
      <c r="P543" s="245">
        <f>O543*H543</f>
        <v>0</v>
      </c>
      <c r="Q543" s="245">
        <v>0.0077000000000000002</v>
      </c>
      <c r="R543" s="245">
        <f>Q543*H543</f>
        <v>0.098560000000000009</v>
      </c>
      <c r="S543" s="245">
        <v>0</v>
      </c>
      <c r="T543" s="246">
        <f>S543*H543</f>
        <v>0</v>
      </c>
      <c r="AR543" s="25" t="s">
        <v>311</v>
      </c>
      <c r="AT543" s="25" t="s">
        <v>217</v>
      </c>
      <c r="AU543" s="25" t="s">
        <v>82</v>
      </c>
      <c r="AY543" s="25" t="s">
        <v>215</v>
      </c>
      <c r="BE543" s="247">
        <f>IF(N543="základní",J543,0)</f>
        <v>0</v>
      </c>
      <c r="BF543" s="247">
        <f>IF(N543="snížená",J543,0)</f>
        <v>0</v>
      </c>
      <c r="BG543" s="247">
        <f>IF(N543="zákl. přenesená",J543,0)</f>
        <v>0</v>
      </c>
      <c r="BH543" s="247">
        <f>IF(N543="sníž. přenesená",J543,0)</f>
        <v>0</v>
      </c>
      <c r="BI543" s="247">
        <f>IF(N543="nulová",J543,0)</f>
        <v>0</v>
      </c>
      <c r="BJ543" s="25" t="s">
        <v>80</v>
      </c>
      <c r="BK543" s="247">
        <f>ROUND(I543*H543,2)</f>
        <v>0</v>
      </c>
      <c r="BL543" s="25" t="s">
        <v>311</v>
      </c>
      <c r="BM543" s="25" t="s">
        <v>1091</v>
      </c>
    </row>
    <row r="544" s="12" customFormat="1">
      <c r="B544" s="248"/>
      <c r="C544" s="249"/>
      <c r="D544" s="250" t="s">
        <v>224</v>
      </c>
      <c r="E544" s="251" t="s">
        <v>22</v>
      </c>
      <c r="F544" s="252" t="s">
        <v>1079</v>
      </c>
      <c r="G544" s="249"/>
      <c r="H544" s="253">
        <v>12.800000000000001</v>
      </c>
      <c r="I544" s="254"/>
      <c r="J544" s="249"/>
      <c r="K544" s="249"/>
      <c r="L544" s="255"/>
      <c r="M544" s="256"/>
      <c r="N544" s="257"/>
      <c r="O544" s="257"/>
      <c r="P544" s="257"/>
      <c r="Q544" s="257"/>
      <c r="R544" s="257"/>
      <c r="S544" s="257"/>
      <c r="T544" s="258"/>
      <c r="AT544" s="259" t="s">
        <v>224</v>
      </c>
      <c r="AU544" s="259" t="s">
        <v>82</v>
      </c>
      <c r="AV544" s="12" t="s">
        <v>82</v>
      </c>
      <c r="AW544" s="12" t="s">
        <v>36</v>
      </c>
      <c r="AX544" s="12" t="s">
        <v>80</v>
      </c>
      <c r="AY544" s="259" t="s">
        <v>215</v>
      </c>
    </row>
    <row r="545" s="1" customFormat="1" ht="25.5" customHeight="1">
      <c r="B545" s="47"/>
      <c r="C545" s="236" t="s">
        <v>1092</v>
      </c>
      <c r="D545" s="236" t="s">
        <v>217</v>
      </c>
      <c r="E545" s="237" t="s">
        <v>1093</v>
      </c>
      <c r="F545" s="238" t="s">
        <v>1094</v>
      </c>
      <c r="G545" s="239" t="s">
        <v>876</v>
      </c>
      <c r="H545" s="302"/>
      <c r="I545" s="241"/>
      <c r="J545" s="242">
        <f>ROUND(I545*H545,2)</f>
        <v>0</v>
      </c>
      <c r="K545" s="238" t="s">
        <v>221</v>
      </c>
      <c r="L545" s="73"/>
      <c r="M545" s="243" t="s">
        <v>22</v>
      </c>
      <c r="N545" s="244" t="s">
        <v>44</v>
      </c>
      <c r="O545" s="48"/>
      <c r="P545" s="245">
        <f>O545*H545</f>
        <v>0</v>
      </c>
      <c r="Q545" s="245">
        <v>0</v>
      </c>
      <c r="R545" s="245">
        <f>Q545*H545</f>
        <v>0</v>
      </c>
      <c r="S545" s="245">
        <v>0</v>
      </c>
      <c r="T545" s="246">
        <f>S545*H545</f>
        <v>0</v>
      </c>
      <c r="AR545" s="25" t="s">
        <v>311</v>
      </c>
      <c r="AT545" s="25" t="s">
        <v>217</v>
      </c>
      <c r="AU545" s="25" t="s">
        <v>82</v>
      </c>
      <c r="AY545" s="25" t="s">
        <v>215</v>
      </c>
      <c r="BE545" s="247">
        <f>IF(N545="základní",J545,0)</f>
        <v>0</v>
      </c>
      <c r="BF545" s="247">
        <f>IF(N545="snížená",J545,0)</f>
        <v>0</v>
      </c>
      <c r="BG545" s="247">
        <f>IF(N545="zákl. přenesená",J545,0)</f>
        <v>0</v>
      </c>
      <c r="BH545" s="247">
        <f>IF(N545="sníž. přenesená",J545,0)</f>
        <v>0</v>
      </c>
      <c r="BI545" s="247">
        <f>IF(N545="nulová",J545,0)</f>
        <v>0</v>
      </c>
      <c r="BJ545" s="25" t="s">
        <v>80</v>
      </c>
      <c r="BK545" s="247">
        <f>ROUND(I545*H545,2)</f>
        <v>0</v>
      </c>
      <c r="BL545" s="25" t="s">
        <v>311</v>
      </c>
      <c r="BM545" s="25" t="s">
        <v>1095</v>
      </c>
    </row>
    <row r="546" s="11" customFormat="1" ht="29.88" customHeight="1">
      <c r="B546" s="220"/>
      <c r="C546" s="221"/>
      <c r="D546" s="222" t="s">
        <v>72</v>
      </c>
      <c r="E546" s="234" t="s">
        <v>1096</v>
      </c>
      <c r="F546" s="234" t="s">
        <v>1097</v>
      </c>
      <c r="G546" s="221"/>
      <c r="H546" s="221"/>
      <c r="I546" s="224"/>
      <c r="J546" s="235">
        <f>BK546</f>
        <v>0</v>
      </c>
      <c r="K546" s="221"/>
      <c r="L546" s="226"/>
      <c r="M546" s="227"/>
      <c r="N546" s="228"/>
      <c r="O546" s="228"/>
      <c r="P546" s="229">
        <f>SUM(P547:P570)</f>
        <v>0</v>
      </c>
      <c r="Q546" s="228"/>
      <c r="R546" s="229">
        <f>SUM(R547:R570)</f>
        <v>0.56664159999999997</v>
      </c>
      <c r="S546" s="228"/>
      <c r="T546" s="230">
        <f>SUM(T547:T570)</f>
        <v>0</v>
      </c>
      <c r="AR546" s="231" t="s">
        <v>82</v>
      </c>
      <c r="AT546" s="232" t="s">
        <v>72</v>
      </c>
      <c r="AU546" s="232" t="s">
        <v>80</v>
      </c>
      <c r="AY546" s="231" t="s">
        <v>215</v>
      </c>
      <c r="BK546" s="233">
        <f>SUM(BK547:BK570)</f>
        <v>0</v>
      </c>
    </row>
    <row r="547" s="1" customFormat="1" ht="16.5" customHeight="1">
      <c r="B547" s="47"/>
      <c r="C547" s="236" t="s">
        <v>1098</v>
      </c>
      <c r="D547" s="236" t="s">
        <v>217</v>
      </c>
      <c r="E547" s="237" t="s">
        <v>1099</v>
      </c>
      <c r="F547" s="238" t="s">
        <v>1100</v>
      </c>
      <c r="G547" s="239" t="s">
        <v>304</v>
      </c>
      <c r="H547" s="240">
        <v>64.599999999999994</v>
      </c>
      <c r="I547" s="241"/>
      <c r="J547" s="242">
        <f>ROUND(I547*H547,2)</f>
        <v>0</v>
      </c>
      <c r="K547" s="238" t="s">
        <v>221</v>
      </c>
      <c r="L547" s="73"/>
      <c r="M547" s="243" t="s">
        <v>22</v>
      </c>
      <c r="N547" s="244" t="s">
        <v>44</v>
      </c>
      <c r="O547" s="48"/>
      <c r="P547" s="245">
        <f>O547*H547</f>
        <v>0</v>
      </c>
      <c r="Q547" s="245">
        <v>0</v>
      </c>
      <c r="R547" s="245">
        <f>Q547*H547</f>
        <v>0</v>
      </c>
      <c r="S547" s="245">
        <v>0</v>
      </c>
      <c r="T547" s="246">
        <f>S547*H547</f>
        <v>0</v>
      </c>
      <c r="AR547" s="25" t="s">
        <v>222</v>
      </c>
      <c r="AT547" s="25" t="s">
        <v>217</v>
      </c>
      <c r="AU547" s="25" t="s">
        <v>82</v>
      </c>
      <c r="AY547" s="25" t="s">
        <v>215</v>
      </c>
      <c r="BE547" s="247">
        <f>IF(N547="základní",J547,0)</f>
        <v>0</v>
      </c>
      <c r="BF547" s="247">
        <f>IF(N547="snížená",J547,0)</f>
        <v>0</v>
      </c>
      <c r="BG547" s="247">
        <f>IF(N547="zákl. přenesená",J547,0)</f>
        <v>0</v>
      </c>
      <c r="BH547" s="247">
        <f>IF(N547="sníž. přenesená",J547,0)</f>
        <v>0</v>
      </c>
      <c r="BI547" s="247">
        <f>IF(N547="nulová",J547,0)</f>
        <v>0</v>
      </c>
      <c r="BJ547" s="25" t="s">
        <v>80</v>
      </c>
      <c r="BK547" s="247">
        <f>ROUND(I547*H547,2)</f>
        <v>0</v>
      </c>
      <c r="BL547" s="25" t="s">
        <v>222</v>
      </c>
      <c r="BM547" s="25" t="s">
        <v>1101</v>
      </c>
    </row>
    <row r="548" s="12" customFormat="1">
      <c r="B548" s="248"/>
      <c r="C548" s="249"/>
      <c r="D548" s="250" t="s">
        <v>224</v>
      </c>
      <c r="E548" s="251" t="s">
        <v>22</v>
      </c>
      <c r="F548" s="252" t="s">
        <v>1102</v>
      </c>
      <c r="G548" s="249"/>
      <c r="H548" s="253">
        <v>64.599999999999994</v>
      </c>
      <c r="I548" s="254"/>
      <c r="J548" s="249"/>
      <c r="K548" s="249"/>
      <c r="L548" s="255"/>
      <c r="M548" s="256"/>
      <c r="N548" s="257"/>
      <c r="O548" s="257"/>
      <c r="P548" s="257"/>
      <c r="Q548" s="257"/>
      <c r="R548" s="257"/>
      <c r="S548" s="257"/>
      <c r="T548" s="258"/>
      <c r="AT548" s="259" t="s">
        <v>224</v>
      </c>
      <c r="AU548" s="259" t="s">
        <v>82</v>
      </c>
      <c r="AV548" s="12" t="s">
        <v>82</v>
      </c>
      <c r="AW548" s="12" t="s">
        <v>36</v>
      </c>
      <c r="AX548" s="12" t="s">
        <v>80</v>
      </c>
      <c r="AY548" s="259" t="s">
        <v>215</v>
      </c>
    </row>
    <row r="549" s="1" customFormat="1" ht="25.5" customHeight="1">
      <c r="B549" s="47"/>
      <c r="C549" s="236" t="s">
        <v>1103</v>
      </c>
      <c r="D549" s="236" t="s">
        <v>217</v>
      </c>
      <c r="E549" s="237" t="s">
        <v>1104</v>
      </c>
      <c r="F549" s="238" t="s">
        <v>1105</v>
      </c>
      <c r="G549" s="239" t="s">
        <v>304</v>
      </c>
      <c r="H549" s="240">
        <v>64.599999999999994</v>
      </c>
      <c r="I549" s="241"/>
      <c r="J549" s="242">
        <f>ROUND(I549*H549,2)</f>
        <v>0</v>
      </c>
      <c r="K549" s="238" t="s">
        <v>221</v>
      </c>
      <c r="L549" s="73"/>
      <c r="M549" s="243" t="s">
        <v>22</v>
      </c>
      <c r="N549" s="244" t="s">
        <v>44</v>
      </c>
      <c r="O549" s="48"/>
      <c r="P549" s="245">
        <f>O549*H549</f>
        <v>0</v>
      </c>
      <c r="Q549" s="245">
        <v>3.0000000000000001E-05</v>
      </c>
      <c r="R549" s="245">
        <f>Q549*H549</f>
        <v>0.0019379999999999998</v>
      </c>
      <c r="S549" s="245">
        <v>0</v>
      </c>
      <c r="T549" s="246">
        <f>S549*H549</f>
        <v>0</v>
      </c>
      <c r="AR549" s="25" t="s">
        <v>311</v>
      </c>
      <c r="AT549" s="25" t="s">
        <v>217</v>
      </c>
      <c r="AU549" s="25" t="s">
        <v>82</v>
      </c>
      <c r="AY549" s="25" t="s">
        <v>215</v>
      </c>
      <c r="BE549" s="247">
        <f>IF(N549="základní",J549,0)</f>
        <v>0</v>
      </c>
      <c r="BF549" s="247">
        <f>IF(N549="snížená",J549,0)</f>
        <v>0</v>
      </c>
      <c r="BG549" s="247">
        <f>IF(N549="zákl. přenesená",J549,0)</f>
        <v>0</v>
      </c>
      <c r="BH549" s="247">
        <f>IF(N549="sníž. přenesená",J549,0)</f>
        <v>0</v>
      </c>
      <c r="BI549" s="247">
        <f>IF(N549="nulová",J549,0)</f>
        <v>0</v>
      </c>
      <c r="BJ549" s="25" t="s">
        <v>80</v>
      </c>
      <c r="BK549" s="247">
        <f>ROUND(I549*H549,2)</f>
        <v>0</v>
      </c>
      <c r="BL549" s="25" t="s">
        <v>311</v>
      </c>
      <c r="BM549" s="25" t="s">
        <v>1106</v>
      </c>
    </row>
    <row r="550" s="12" customFormat="1">
      <c r="B550" s="248"/>
      <c r="C550" s="249"/>
      <c r="D550" s="250" t="s">
        <v>224</v>
      </c>
      <c r="E550" s="251" t="s">
        <v>22</v>
      </c>
      <c r="F550" s="252" t="s">
        <v>1102</v>
      </c>
      <c r="G550" s="249"/>
      <c r="H550" s="253">
        <v>64.599999999999994</v>
      </c>
      <c r="I550" s="254"/>
      <c r="J550" s="249"/>
      <c r="K550" s="249"/>
      <c r="L550" s="255"/>
      <c r="M550" s="256"/>
      <c r="N550" s="257"/>
      <c r="O550" s="257"/>
      <c r="P550" s="257"/>
      <c r="Q550" s="257"/>
      <c r="R550" s="257"/>
      <c r="S550" s="257"/>
      <c r="T550" s="258"/>
      <c r="AT550" s="259" t="s">
        <v>224</v>
      </c>
      <c r="AU550" s="259" t="s">
        <v>82</v>
      </c>
      <c r="AV550" s="12" t="s">
        <v>82</v>
      </c>
      <c r="AW550" s="12" t="s">
        <v>36</v>
      </c>
      <c r="AX550" s="12" t="s">
        <v>80</v>
      </c>
      <c r="AY550" s="259" t="s">
        <v>215</v>
      </c>
    </row>
    <row r="551" s="1" customFormat="1" ht="16.5" customHeight="1">
      <c r="B551" s="47"/>
      <c r="C551" s="236" t="s">
        <v>1107</v>
      </c>
      <c r="D551" s="236" t="s">
        <v>217</v>
      </c>
      <c r="E551" s="237" t="s">
        <v>1108</v>
      </c>
      <c r="F551" s="238" t="s">
        <v>1109</v>
      </c>
      <c r="G551" s="239" t="s">
        <v>298</v>
      </c>
      <c r="H551" s="240">
        <v>71.799999999999997</v>
      </c>
      <c r="I551" s="241"/>
      <c r="J551" s="242">
        <f>ROUND(I551*H551,2)</f>
        <v>0</v>
      </c>
      <c r="K551" s="238" t="s">
        <v>221</v>
      </c>
      <c r="L551" s="73"/>
      <c r="M551" s="243" t="s">
        <v>22</v>
      </c>
      <c r="N551" s="244" t="s">
        <v>44</v>
      </c>
      <c r="O551" s="48"/>
      <c r="P551" s="245">
        <f>O551*H551</f>
        <v>0</v>
      </c>
      <c r="Q551" s="245">
        <v>2.0000000000000002E-05</v>
      </c>
      <c r="R551" s="245">
        <f>Q551*H551</f>
        <v>0.001436</v>
      </c>
      <c r="S551" s="245">
        <v>0</v>
      </c>
      <c r="T551" s="246">
        <f>S551*H551</f>
        <v>0</v>
      </c>
      <c r="AR551" s="25" t="s">
        <v>311</v>
      </c>
      <c r="AT551" s="25" t="s">
        <v>217</v>
      </c>
      <c r="AU551" s="25" t="s">
        <v>82</v>
      </c>
      <c r="AY551" s="25" t="s">
        <v>215</v>
      </c>
      <c r="BE551" s="247">
        <f>IF(N551="základní",J551,0)</f>
        <v>0</v>
      </c>
      <c r="BF551" s="247">
        <f>IF(N551="snížená",J551,0)</f>
        <v>0</v>
      </c>
      <c r="BG551" s="247">
        <f>IF(N551="zákl. přenesená",J551,0)</f>
        <v>0</v>
      </c>
      <c r="BH551" s="247">
        <f>IF(N551="sníž. přenesená",J551,0)</f>
        <v>0</v>
      </c>
      <c r="BI551" s="247">
        <f>IF(N551="nulová",J551,0)</f>
        <v>0</v>
      </c>
      <c r="BJ551" s="25" t="s">
        <v>80</v>
      </c>
      <c r="BK551" s="247">
        <f>ROUND(I551*H551,2)</f>
        <v>0</v>
      </c>
      <c r="BL551" s="25" t="s">
        <v>311</v>
      </c>
      <c r="BM551" s="25" t="s">
        <v>1110</v>
      </c>
    </row>
    <row r="552" s="15" customFormat="1">
      <c r="B552" s="282"/>
      <c r="C552" s="283"/>
      <c r="D552" s="250" t="s">
        <v>224</v>
      </c>
      <c r="E552" s="284" t="s">
        <v>22</v>
      </c>
      <c r="F552" s="285" t="s">
        <v>1111</v>
      </c>
      <c r="G552" s="283"/>
      <c r="H552" s="284" t="s">
        <v>22</v>
      </c>
      <c r="I552" s="286"/>
      <c r="J552" s="283"/>
      <c r="K552" s="283"/>
      <c r="L552" s="287"/>
      <c r="M552" s="288"/>
      <c r="N552" s="289"/>
      <c r="O552" s="289"/>
      <c r="P552" s="289"/>
      <c r="Q552" s="289"/>
      <c r="R552" s="289"/>
      <c r="S552" s="289"/>
      <c r="T552" s="290"/>
      <c r="AT552" s="291" t="s">
        <v>224</v>
      </c>
      <c r="AU552" s="291" t="s">
        <v>82</v>
      </c>
      <c r="AV552" s="15" t="s">
        <v>80</v>
      </c>
      <c r="AW552" s="15" t="s">
        <v>36</v>
      </c>
      <c r="AX552" s="15" t="s">
        <v>73</v>
      </c>
      <c r="AY552" s="291" t="s">
        <v>215</v>
      </c>
    </row>
    <row r="553" s="12" customFormat="1">
      <c r="B553" s="248"/>
      <c r="C553" s="249"/>
      <c r="D553" s="250" t="s">
        <v>224</v>
      </c>
      <c r="E553" s="251" t="s">
        <v>22</v>
      </c>
      <c r="F553" s="252" t="s">
        <v>1112</v>
      </c>
      <c r="G553" s="249"/>
      <c r="H553" s="253">
        <v>19.800000000000001</v>
      </c>
      <c r="I553" s="254"/>
      <c r="J553" s="249"/>
      <c r="K553" s="249"/>
      <c r="L553" s="255"/>
      <c r="M553" s="256"/>
      <c r="N553" s="257"/>
      <c r="O553" s="257"/>
      <c r="P553" s="257"/>
      <c r="Q553" s="257"/>
      <c r="R553" s="257"/>
      <c r="S553" s="257"/>
      <c r="T553" s="258"/>
      <c r="AT553" s="259" t="s">
        <v>224</v>
      </c>
      <c r="AU553" s="259" t="s">
        <v>82</v>
      </c>
      <c r="AV553" s="12" t="s">
        <v>82</v>
      </c>
      <c r="AW553" s="12" t="s">
        <v>36</v>
      </c>
      <c r="AX553" s="12" t="s">
        <v>73</v>
      </c>
      <c r="AY553" s="259" t="s">
        <v>215</v>
      </c>
    </row>
    <row r="554" s="12" customFormat="1">
      <c r="B554" s="248"/>
      <c r="C554" s="249"/>
      <c r="D554" s="250" t="s">
        <v>224</v>
      </c>
      <c r="E554" s="251" t="s">
        <v>22</v>
      </c>
      <c r="F554" s="252" t="s">
        <v>1113</v>
      </c>
      <c r="G554" s="249"/>
      <c r="H554" s="253">
        <v>12.34</v>
      </c>
      <c r="I554" s="254"/>
      <c r="J554" s="249"/>
      <c r="K554" s="249"/>
      <c r="L554" s="255"/>
      <c r="M554" s="256"/>
      <c r="N554" s="257"/>
      <c r="O554" s="257"/>
      <c r="P554" s="257"/>
      <c r="Q554" s="257"/>
      <c r="R554" s="257"/>
      <c r="S554" s="257"/>
      <c r="T554" s="258"/>
      <c r="AT554" s="259" t="s">
        <v>224</v>
      </c>
      <c r="AU554" s="259" t="s">
        <v>82</v>
      </c>
      <c r="AV554" s="12" t="s">
        <v>82</v>
      </c>
      <c r="AW554" s="12" t="s">
        <v>36</v>
      </c>
      <c r="AX554" s="12" t="s">
        <v>73</v>
      </c>
      <c r="AY554" s="259" t="s">
        <v>215</v>
      </c>
    </row>
    <row r="555" s="12" customFormat="1">
      <c r="B555" s="248"/>
      <c r="C555" s="249"/>
      <c r="D555" s="250" t="s">
        <v>224</v>
      </c>
      <c r="E555" s="251" t="s">
        <v>22</v>
      </c>
      <c r="F555" s="252" t="s">
        <v>1114</v>
      </c>
      <c r="G555" s="249"/>
      <c r="H555" s="253">
        <v>10.199999999999999</v>
      </c>
      <c r="I555" s="254"/>
      <c r="J555" s="249"/>
      <c r="K555" s="249"/>
      <c r="L555" s="255"/>
      <c r="M555" s="256"/>
      <c r="N555" s="257"/>
      <c r="O555" s="257"/>
      <c r="P555" s="257"/>
      <c r="Q555" s="257"/>
      <c r="R555" s="257"/>
      <c r="S555" s="257"/>
      <c r="T555" s="258"/>
      <c r="AT555" s="259" t="s">
        <v>224</v>
      </c>
      <c r="AU555" s="259" t="s">
        <v>82</v>
      </c>
      <c r="AV555" s="12" t="s">
        <v>82</v>
      </c>
      <c r="AW555" s="12" t="s">
        <v>36</v>
      </c>
      <c r="AX555" s="12" t="s">
        <v>73</v>
      </c>
      <c r="AY555" s="259" t="s">
        <v>215</v>
      </c>
    </row>
    <row r="556" s="12" customFormat="1">
      <c r="B556" s="248"/>
      <c r="C556" s="249"/>
      <c r="D556" s="250" t="s">
        <v>224</v>
      </c>
      <c r="E556" s="251" t="s">
        <v>22</v>
      </c>
      <c r="F556" s="252" t="s">
        <v>1115</v>
      </c>
      <c r="G556" s="249"/>
      <c r="H556" s="253">
        <v>11.720000000000001</v>
      </c>
      <c r="I556" s="254"/>
      <c r="J556" s="249"/>
      <c r="K556" s="249"/>
      <c r="L556" s="255"/>
      <c r="M556" s="256"/>
      <c r="N556" s="257"/>
      <c r="O556" s="257"/>
      <c r="P556" s="257"/>
      <c r="Q556" s="257"/>
      <c r="R556" s="257"/>
      <c r="S556" s="257"/>
      <c r="T556" s="258"/>
      <c r="AT556" s="259" t="s">
        <v>224</v>
      </c>
      <c r="AU556" s="259" t="s">
        <v>82</v>
      </c>
      <c r="AV556" s="12" t="s">
        <v>82</v>
      </c>
      <c r="AW556" s="12" t="s">
        <v>36</v>
      </c>
      <c r="AX556" s="12" t="s">
        <v>73</v>
      </c>
      <c r="AY556" s="259" t="s">
        <v>215</v>
      </c>
    </row>
    <row r="557" s="12" customFormat="1">
      <c r="B557" s="248"/>
      <c r="C557" s="249"/>
      <c r="D557" s="250" t="s">
        <v>224</v>
      </c>
      <c r="E557" s="251" t="s">
        <v>22</v>
      </c>
      <c r="F557" s="252" t="s">
        <v>1116</v>
      </c>
      <c r="G557" s="249"/>
      <c r="H557" s="253">
        <v>12.1</v>
      </c>
      <c r="I557" s="254"/>
      <c r="J557" s="249"/>
      <c r="K557" s="249"/>
      <c r="L557" s="255"/>
      <c r="M557" s="256"/>
      <c r="N557" s="257"/>
      <c r="O557" s="257"/>
      <c r="P557" s="257"/>
      <c r="Q557" s="257"/>
      <c r="R557" s="257"/>
      <c r="S557" s="257"/>
      <c r="T557" s="258"/>
      <c r="AT557" s="259" t="s">
        <v>224</v>
      </c>
      <c r="AU557" s="259" t="s">
        <v>82</v>
      </c>
      <c r="AV557" s="12" t="s">
        <v>82</v>
      </c>
      <c r="AW557" s="12" t="s">
        <v>36</v>
      </c>
      <c r="AX557" s="12" t="s">
        <v>73</v>
      </c>
      <c r="AY557" s="259" t="s">
        <v>215</v>
      </c>
    </row>
    <row r="558" s="12" customFormat="1">
      <c r="B558" s="248"/>
      <c r="C558" s="249"/>
      <c r="D558" s="250" t="s">
        <v>224</v>
      </c>
      <c r="E558" s="251" t="s">
        <v>22</v>
      </c>
      <c r="F558" s="252" t="s">
        <v>1117</v>
      </c>
      <c r="G558" s="249"/>
      <c r="H558" s="253">
        <v>5.6399999999999997</v>
      </c>
      <c r="I558" s="254"/>
      <c r="J558" s="249"/>
      <c r="K558" s="249"/>
      <c r="L558" s="255"/>
      <c r="M558" s="256"/>
      <c r="N558" s="257"/>
      <c r="O558" s="257"/>
      <c r="P558" s="257"/>
      <c r="Q558" s="257"/>
      <c r="R558" s="257"/>
      <c r="S558" s="257"/>
      <c r="T558" s="258"/>
      <c r="AT558" s="259" t="s">
        <v>224</v>
      </c>
      <c r="AU558" s="259" t="s">
        <v>82</v>
      </c>
      <c r="AV558" s="12" t="s">
        <v>82</v>
      </c>
      <c r="AW558" s="12" t="s">
        <v>36</v>
      </c>
      <c r="AX558" s="12" t="s">
        <v>73</v>
      </c>
      <c r="AY558" s="259" t="s">
        <v>215</v>
      </c>
    </row>
    <row r="559" s="13" customFormat="1">
      <c r="B559" s="260"/>
      <c r="C559" s="261"/>
      <c r="D559" s="250" t="s">
        <v>224</v>
      </c>
      <c r="E559" s="262" t="s">
        <v>22</v>
      </c>
      <c r="F559" s="263" t="s">
        <v>231</v>
      </c>
      <c r="G559" s="261"/>
      <c r="H559" s="264">
        <v>71.799999999999997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AT559" s="270" t="s">
        <v>224</v>
      </c>
      <c r="AU559" s="270" t="s">
        <v>82</v>
      </c>
      <c r="AV559" s="13" t="s">
        <v>222</v>
      </c>
      <c r="AW559" s="13" t="s">
        <v>36</v>
      </c>
      <c r="AX559" s="13" t="s">
        <v>80</v>
      </c>
      <c r="AY559" s="270" t="s">
        <v>215</v>
      </c>
    </row>
    <row r="560" s="1" customFormat="1" ht="16.5" customHeight="1">
      <c r="B560" s="47"/>
      <c r="C560" s="236" t="s">
        <v>1118</v>
      </c>
      <c r="D560" s="236" t="s">
        <v>217</v>
      </c>
      <c r="E560" s="237" t="s">
        <v>1119</v>
      </c>
      <c r="F560" s="238" t="s">
        <v>1120</v>
      </c>
      <c r="G560" s="239" t="s">
        <v>298</v>
      </c>
      <c r="H560" s="240">
        <v>71.799999999999997</v>
      </c>
      <c r="I560" s="241"/>
      <c r="J560" s="242">
        <f>ROUND(I560*H560,2)</f>
        <v>0</v>
      </c>
      <c r="K560" s="238" t="s">
        <v>221</v>
      </c>
      <c r="L560" s="73"/>
      <c r="M560" s="243" t="s">
        <v>22</v>
      </c>
      <c r="N560" s="244" t="s">
        <v>44</v>
      </c>
      <c r="O560" s="48"/>
      <c r="P560" s="245">
        <f>O560*H560</f>
        <v>0</v>
      </c>
      <c r="Q560" s="245">
        <v>0.00014999999999999999</v>
      </c>
      <c r="R560" s="245">
        <f>Q560*H560</f>
        <v>0.010769999999999998</v>
      </c>
      <c r="S560" s="245">
        <v>0</v>
      </c>
      <c r="T560" s="246">
        <f>S560*H560</f>
        <v>0</v>
      </c>
      <c r="AR560" s="25" t="s">
        <v>311</v>
      </c>
      <c r="AT560" s="25" t="s">
        <v>217</v>
      </c>
      <c r="AU560" s="25" t="s">
        <v>82</v>
      </c>
      <c r="AY560" s="25" t="s">
        <v>215</v>
      </c>
      <c r="BE560" s="247">
        <f>IF(N560="základní",J560,0)</f>
        <v>0</v>
      </c>
      <c r="BF560" s="247">
        <f>IF(N560="snížená",J560,0)</f>
        <v>0</v>
      </c>
      <c r="BG560" s="247">
        <f>IF(N560="zákl. přenesená",J560,0)</f>
        <v>0</v>
      </c>
      <c r="BH560" s="247">
        <f>IF(N560="sníž. přenesená",J560,0)</f>
        <v>0</v>
      </c>
      <c r="BI560" s="247">
        <f>IF(N560="nulová",J560,0)</f>
        <v>0</v>
      </c>
      <c r="BJ560" s="25" t="s">
        <v>80</v>
      </c>
      <c r="BK560" s="247">
        <f>ROUND(I560*H560,2)</f>
        <v>0</v>
      </c>
      <c r="BL560" s="25" t="s">
        <v>311</v>
      </c>
      <c r="BM560" s="25" t="s">
        <v>1121</v>
      </c>
    </row>
    <row r="561" s="12" customFormat="1">
      <c r="B561" s="248"/>
      <c r="C561" s="249"/>
      <c r="D561" s="250" t="s">
        <v>224</v>
      </c>
      <c r="E561" s="251" t="s">
        <v>22</v>
      </c>
      <c r="F561" s="252" t="s">
        <v>1122</v>
      </c>
      <c r="G561" s="249"/>
      <c r="H561" s="253">
        <v>71.799999999999997</v>
      </c>
      <c r="I561" s="254"/>
      <c r="J561" s="249"/>
      <c r="K561" s="249"/>
      <c r="L561" s="255"/>
      <c r="M561" s="256"/>
      <c r="N561" s="257"/>
      <c r="O561" s="257"/>
      <c r="P561" s="257"/>
      <c r="Q561" s="257"/>
      <c r="R561" s="257"/>
      <c r="S561" s="257"/>
      <c r="T561" s="258"/>
      <c r="AT561" s="259" t="s">
        <v>224</v>
      </c>
      <c r="AU561" s="259" t="s">
        <v>82</v>
      </c>
      <c r="AV561" s="12" t="s">
        <v>82</v>
      </c>
      <c r="AW561" s="12" t="s">
        <v>36</v>
      </c>
      <c r="AX561" s="12" t="s">
        <v>80</v>
      </c>
      <c r="AY561" s="259" t="s">
        <v>215</v>
      </c>
    </row>
    <row r="562" s="1" customFormat="1" ht="25.5" customHeight="1">
      <c r="B562" s="47"/>
      <c r="C562" s="292" t="s">
        <v>1123</v>
      </c>
      <c r="D562" s="292" t="s">
        <v>289</v>
      </c>
      <c r="E562" s="293" t="s">
        <v>1124</v>
      </c>
      <c r="F562" s="294" t="s">
        <v>1125</v>
      </c>
      <c r="G562" s="295" t="s">
        <v>298</v>
      </c>
      <c r="H562" s="296">
        <v>75.390000000000001</v>
      </c>
      <c r="I562" s="297"/>
      <c r="J562" s="298">
        <f>ROUND(I562*H562,2)</f>
        <v>0</v>
      </c>
      <c r="K562" s="294" t="s">
        <v>951</v>
      </c>
      <c r="L562" s="299"/>
      <c r="M562" s="300" t="s">
        <v>22</v>
      </c>
      <c r="N562" s="301" t="s">
        <v>44</v>
      </c>
      <c r="O562" s="48"/>
      <c r="P562" s="245">
        <f>O562*H562</f>
        <v>0</v>
      </c>
      <c r="Q562" s="245">
        <v>0.00019000000000000001</v>
      </c>
      <c r="R562" s="245">
        <f>Q562*H562</f>
        <v>0.014324100000000001</v>
      </c>
      <c r="S562" s="245">
        <v>0</v>
      </c>
      <c r="T562" s="246">
        <f>S562*H562</f>
        <v>0</v>
      </c>
      <c r="AR562" s="25" t="s">
        <v>405</v>
      </c>
      <c r="AT562" s="25" t="s">
        <v>289</v>
      </c>
      <c r="AU562" s="25" t="s">
        <v>82</v>
      </c>
      <c r="AY562" s="25" t="s">
        <v>215</v>
      </c>
      <c r="BE562" s="247">
        <f>IF(N562="základní",J562,0)</f>
        <v>0</v>
      </c>
      <c r="BF562" s="247">
        <f>IF(N562="snížená",J562,0)</f>
        <v>0</v>
      </c>
      <c r="BG562" s="247">
        <f>IF(N562="zákl. přenesená",J562,0)</f>
        <v>0</v>
      </c>
      <c r="BH562" s="247">
        <f>IF(N562="sníž. přenesená",J562,0)</f>
        <v>0</v>
      </c>
      <c r="BI562" s="247">
        <f>IF(N562="nulová",J562,0)</f>
        <v>0</v>
      </c>
      <c r="BJ562" s="25" t="s">
        <v>80</v>
      </c>
      <c r="BK562" s="247">
        <f>ROUND(I562*H562,2)</f>
        <v>0</v>
      </c>
      <c r="BL562" s="25" t="s">
        <v>311</v>
      </c>
      <c r="BM562" s="25" t="s">
        <v>1126</v>
      </c>
    </row>
    <row r="563" s="12" customFormat="1">
      <c r="B563" s="248"/>
      <c r="C563" s="249"/>
      <c r="D563" s="250" t="s">
        <v>224</v>
      </c>
      <c r="E563" s="251" t="s">
        <v>22</v>
      </c>
      <c r="F563" s="252" t="s">
        <v>1127</v>
      </c>
      <c r="G563" s="249"/>
      <c r="H563" s="253">
        <v>75.390000000000001</v>
      </c>
      <c r="I563" s="254"/>
      <c r="J563" s="249"/>
      <c r="K563" s="249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224</v>
      </c>
      <c r="AU563" s="259" t="s">
        <v>82</v>
      </c>
      <c r="AV563" s="12" t="s">
        <v>82</v>
      </c>
      <c r="AW563" s="12" t="s">
        <v>36</v>
      </c>
      <c r="AX563" s="12" t="s">
        <v>80</v>
      </c>
      <c r="AY563" s="259" t="s">
        <v>215</v>
      </c>
    </row>
    <row r="564" s="1" customFormat="1" ht="16.5" customHeight="1">
      <c r="B564" s="47"/>
      <c r="C564" s="236" t="s">
        <v>1128</v>
      </c>
      <c r="D564" s="236" t="s">
        <v>217</v>
      </c>
      <c r="E564" s="237" t="s">
        <v>1129</v>
      </c>
      <c r="F564" s="238" t="s">
        <v>1130</v>
      </c>
      <c r="G564" s="239" t="s">
        <v>304</v>
      </c>
      <c r="H564" s="240">
        <v>64.599999999999994</v>
      </c>
      <c r="I564" s="241"/>
      <c r="J564" s="242">
        <f>ROUND(I564*H564,2)</f>
        <v>0</v>
      </c>
      <c r="K564" s="238" t="s">
        <v>221</v>
      </c>
      <c r="L564" s="73"/>
      <c r="M564" s="243" t="s">
        <v>22</v>
      </c>
      <c r="N564" s="244" t="s">
        <v>44</v>
      </c>
      <c r="O564" s="48"/>
      <c r="P564" s="245">
        <f>O564*H564</f>
        <v>0</v>
      </c>
      <c r="Q564" s="245">
        <v>0.00014999999999999999</v>
      </c>
      <c r="R564" s="245">
        <f>Q564*H564</f>
        <v>0.009689999999999999</v>
      </c>
      <c r="S564" s="245">
        <v>0</v>
      </c>
      <c r="T564" s="246">
        <f>S564*H564</f>
        <v>0</v>
      </c>
      <c r="AR564" s="25" t="s">
        <v>311</v>
      </c>
      <c r="AT564" s="25" t="s">
        <v>217</v>
      </c>
      <c r="AU564" s="25" t="s">
        <v>82</v>
      </c>
      <c r="AY564" s="25" t="s">
        <v>215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25" t="s">
        <v>80</v>
      </c>
      <c r="BK564" s="247">
        <f>ROUND(I564*H564,2)</f>
        <v>0</v>
      </c>
      <c r="BL564" s="25" t="s">
        <v>311</v>
      </c>
      <c r="BM564" s="25" t="s">
        <v>1131</v>
      </c>
    </row>
    <row r="565" s="12" customFormat="1">
      <c r="B565" s="248"/>
      <c r="C565" s="249"/>
      <c r="D565" s="250" t="s">
        <v>224</v>
      </c>
      <c r="E565" s="251" t="s">
        <v>22</v>
      </c>
      <c r="F565" s="252" t="s">
        <v>1132</v>
      </c>
      <c r="G565" s="249"/>
      <c r="H565" s="253">
        <v>64.599999999999994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224</v>
      </c>
      <c r="AU565" s="259" t="s">
        <v>82</v>
      </c>
      <c r="AV565" s="12" t="s">
        <v>82</v>
      </c>
      <c r="AW565" s="12" t="s">
        <v>36</v>
      </c>
      <c r="AX565" s="12" t="s">
        <v>80</v>
      </c>
      <c r="AY565" s="259" t="s">
        <v>215</v>
      </c>
    </row>
    <row r="566" s="1" customFormat="1" ht="25.5" customHeight="1">
      <c r="B566" s="47"/>
      <c r="C566" s="236" t="s">
        <v>1133</v>
      </c>
      <c r="D566" s="236" t="s">
        <v>217</v>
      </c>
      <c r="E566" s="237" t="s">
        <v>1134</v>
      </c>
      <c r="F566" s="238" t="s">
        <v>1135</v>
      </c>
      <c r="G566" s="239" t="s">
        <v>304</v>
      </c>
      <c r="H566" s="240">
        <v>77.631</v>
      </c>
      <c r="I566" s="241"/>
      <c r="J566" s="242">
        <f>ROUND(I566*H566,2)</f>
        <v>0</v>
      </c>
      <c r="K566" s="238" t="s">
        <v>951</v>
      </c>
      <c r="L566" s="73"/>
      <c r="M566" s="243" t="s">
        <v>22</v>
      </c>
      <c r="N566" s="244" t="s">
        <v>44</v>
      </c>
      <c r="O566" s="48"/>
      <c r="P566" s="245">
        <f>O566*H566</f>
        <v>0</v>
      </c>
      <c r="Q566" s="245">
        <v>0.00050000000000000001</v>
      </c>
      <c r="R566" s="245">
        <f>Q566*H566</f>
        <v>0.038815500000000003</v>
      </c>
      <c r="S566" s="245">
        <v>0</v>
      </c>
      <c r="T566" s="246">
        <f>S566*H566</f>
        <v>0</v>
      </c>
      <c r="AR566" s="25" t="s">
        <v>311</v>
      </c>
      <c r="AT566" s="25" t="s">
        <v>217</v>
      </c>
      <c r="AU566" s="25" t="s">
        <v>82</v>
      </c>
      <c r="AY566" s="25" t="s">
        <v>215</v>
      </c>
      <c r="BE566" s="247">
        <f>IF(N566="základní",J566,0)</f>
        <v>0</v>
      </c>
      <c r="BF566" s="247">
        <f>IF(N566="snížená",J566,0)</f>
        <v>0</v>
      </c>
      <c r="BG566" s="247">
        <f>IF(N566="zákl. přenesená",J566,0)</f>
        <v>0</v>
      </c>
      <c r="BH566" s="247">
        <f>IF(N566="sníž. přenesená",J566,0)</f>
        <v>0</v>
      </c>
      <c r="BI566" s="247">
        <f>IF(N566="nulová",J566,0)</f>
        <v>0</v>
      </c>
      <c r="BJ566" s="25" t="s">
        <v>80</v>
      </c>
      <c r="BK566" s="247">
        <f>ROUND(I566*H566,2)</f>
        <v>0</v>
      </c>
      <c r="BL566" s="25" t="s">
        <v>311</v>
      </c>
      <c r="BM566" s="25" t="s">
        <v>1136</v>
      </c>
    </row>
    <row r="567" s="12" customFormat="1">
      <c r="B567" s="248"/>
      <c r="C567" s="249"/>
      <c r="D567" s="250" t="s">
        <v>224</v>
      </c>
      <c r="E567" s="251" t="s">
        <v>22</v>
      </c>
      <c r="F567" s="252" t="s">
        <v>1137</v>
      </c>
      <c r="G567" s="249"/>
      <c r="H567" s="253">
        <v>77.631</v>
      </c>
      <c r="I567" s="254"/>
      <c r="J567" s="249"/>
      <c r="K567" s="249"/>
      <c r="L567" s="255"/>
      <c r="M567" s="256"/>
      <c r="N567" s="257"/>
      <c r="O567" s="257"/>
      <c r="P567" s="257"/>
      <c r="Q567" s="257"/>
      <c r="R567" s="257"/>
      <c r="S567" s="257"/>
      <c r="T567" s="258"/>
      <c r="AT567" s="259" t="s">
        <v>224</v>
      </c>
      <c r="AU567" s="259" t="s">
        <v>82</v>
      </c>
      <c r="AV567" s="12" t="s">
        <v>82</v>
      </c>
      <c r="AW567" s="12" t="s">
        <v>36</v>
      </c>
      <c r="AX567" s="12" t="s">
        <v>80</v>
      </c>
      <c r="AY567" s="259" t="s">
        <v>215</v>
      </c>
    </row>
    <row r="568" s="1" customFormat="1" ht="25.5" customHeight="1">
      <c r="B568" s="47"/>
      <c r="C568" s="236" t="s">
        <v>1138</v>
      </c>
      <c r="D568" s="236" t="s">
        <v>217</v>
      </c>
      <c r="E568" s="237" t="s">
        <v>1139</v>
      </c>
      <c r="F568" s="238" t="s">
        <v>1140</v>
      </c>
      <c r="G568" s="239" t="s">
        <v>876</v>
      </c>
      <c r="H568" s="302"/>
      <c r="I568" s="241"/>
      <c r="J568" s="242">
        <f>ROUND(I568*H568,2)</f>
        <v>0</v>
      </c>
      <c r="K568" s="238" t="s">
        <v>221</v>
      </c>
      <c r="L568" s="73"/>
      <c r="M568" s="243" t="s">
        <v>22</v>
      </c>
      <c r="N568" s="244" t="s">
        <v>44</v>
      </c>
      <c r="O568" s="48"/>
      <c r="P568" s="245">
        <f>O568*H568</f>
        <v>0</v>
      </c>
      <c r="Q568" s="245">
        <v>0</v>
      </c>
      <c r="R568" s="245">
        <f>Q568*H568</f>
        <v>0</v>
      </c>
      <c r="S568" s="245">
        <v>0</v>
      </c>
      <c r="T568" s="246">
        <f>S568*H568</f>
        <v>0</v>
      </c>
      <c r="AR568" s="25" t="s">
        <v>311</v>
      </c>
      <c r="AT568" s="25" t="s">
        <v>217</v>
      </c>
      <c r="AU568" s="25" t="s">
        <v>82</v>
      </c>
      <c r="AY568" s="25" t="s">
        <v>215</v>
      </c>
      <c r="BE568" s="247">
        <f>IF(N568="základní",J568,0)</f>
        <v>0</v>
      </c>
      <c r="BF568" s="247">
        <f>IF(N568="snížená",J568,0)</f>
        <v>0</v>
      </c>
      <c r="BG568" s="247">
        <f>IF(N568="zákl. přenesená",J568,0)</f>
        <v>0</v>
      </c>
      <c r="BH568" s="247">
        <f>IF(N568="sníž. přenesená",J568,0)</f>
        <v>0</v>
      </c>
      <c r="BI568" s="247">
        <f>IF(N568="nulová",J568,0)</f>
        <v>0</v>
      </c>
      <c r="BJ568" s="25" t="s">
        <v>80</v>
      </c>
      <c r="BK568" s="247">
        <f>ROUND(I568*H568,2)</f>
        <v>0</v>
      </c>
      <c r="BL568" s="25" t="s">
        <v>311</v>
      </c>
      <c r="BM568" s="25" t="s">
        <v>1141</v>
      </c>
    </row>
    <row r="569" s="1" customFormat="1" ht="25.5" customHeight="1">
      <c r="B569" s="47"/>
      <c r="C569" s="236" t="s">
        <v>1142</v>
      </c>
      <c r="D569" s="236" t="s">
        <v>217</v>
      </c>
      <c r="E569" s="237" t="s">
        <v>1143</v>
      </c>
      <c r="F569" s="238" t="s">
        <v>1144</v>
      </c>
      <c r="G569" s="239" t="s">
        <v>304</v>
      </c>
      <c r="H569" s="240">
        <v>64.599999999999994</v>
      </c>
      <c r="I569" s="241"/>
      <c r="J569" s="242">
        <f>ROUND(I569*H569,2)</f>
        <v>0</v>
      </c>
      <c r="K569" s="238" t="s">
        <v>221</v>
      </c>
      <c r="L569" s="73"/>
      <c r="M569" s="243" t="s">
        <v>22</v>
      </c>
      <c r="N569" s="244" t="s">
        <v>44</v>
      </c>
      <c r="O569" s="48"/>
      <c r="P569" s="245">
        <f>O569*H569</f>
        <v>0</v>
      </c>
      <c r="Q569" s="245">
        <v>0.0075799999999999999</v>
      </c>
      <c r="R569" s="245">
        <f>Q569*H569</f>
        <v>0.48966799999999994</v>
      </c>
      <c r="S569" s="245">
        <v>0</v>
      </c>
      <c r="T569" s="246">
        <f>S569*H569</f>
        <v>0</v>
      </c>
      <c r="AR569" s="25" t="s">
        <v>311</v>
      </c>
      <c r="AT569" s="25" t="s">
        <v>217</v>
      </c>
      <c r="AU569" s="25" t="s">
        <v>82</v>
      </c>
      <c r="AY569" s="25" t="s">
        <v>215</v>
      </c>
      <c r="BE569" s="247">
        <f>IF(N569="základní",J569,0)</f>
        <v>0</v>
      </c>
      <c r="BF569" s="247">
        <f>IF(N569="snížená",J569,0)</f>
        <v>0</v>
      </c>
      <c r="BG569" s="247">
        <f>IF(N569="zákl. přenesená",J569,0)</f>
        <v>0</v>
      </c>
      <c r="BH569" s="247">
        <f>IF(N569="sníž. přenesená",J569,0)</f>
        <v>0</v>
      </c>
      <c r="BI569" s="247">
        <f>IF(N569="nulová",J569,0)</f>
        <v>0</v>
      </c>
      <c r="BJ569" s="25" t="s">
        <v>80</v>
      </c>
      <c r="BK569" s="247">
        <f>ROUND(I569*H569,2)</f>
        <v>0</v>
      </c>
      <c r="BL569" s="25" t="s">
        <v>311</v>
      </c>
      <c r="BM569" s="25" t="s">
        <v>1145</v>
      </c>
    </row>
    <row r="570" s="12" customFormat="1">
      <c r="B570" s="248"/>
      <c r="C570" s="249"/>
      <c r="D570" s="250" t="s">
        <v>224</v>
      </c>
      <c r="E570" s="251" t="s">
        <v>22</v>
      </c>
      <c r="F570" s="252" t="s">
        <v>1102</v>
      </c>
      <c r="G570" s="249"/>
      <c r="H570" s="253">
        <v>64.599999999999994</v>
      </c>
      <c r="I570" s="254"/>
      <c r="J570" s="249"/>
      <c r="K570" s="249"/>
      <c r="L570" s="255"/>
      <c r="M570" s="256"/>
      <c r="N570" s="257"/>
      <c r="O570" s="257"/>
      <c r="P570" s="257"/>
      <c r="Q570" s="257"/>
      <c r="R570" s="257"/>
      <c r="S570" s="257"/>
      <c r="T570" s="258"/>
      <c r="AT570" s="259" t="s">
        <v>224</v>
      </c>
      <c r="AU570" s="259" t="s">
        <v>82</v>
      </c>
      <c r="AV570" s="12" t="s">
        <v>82</v>
      </c>
      <c r="AW570" s="12" t="s">
        <v>36</v>
      </c>
      <c r="AX570" s="12" t="s">
        <v>80</v>
      </c>
      <c r="AY570" s="259" t="s">
        <v>215</v>
      </c>
    </row>
    <row r="571" s="11" customFormat="1" ht="29.88" customHeight="1">
      <c r="B571" s="220"/>
      <c r="C571" s="221"/>
      <c r="D571" s="222" t="s">
        <v>72</v>
      </c>
      <c r="E571" s="234" t="s">
        <v>1146</v>
      </c>
      <c r="F571" s="234" t="s">
        <v>1147</v>
      </c>
      <c r="G571" s="221"/>
      <c r="H571" s="221"/>
      <c r="I571" s="224"/>
      <c r="J571" s="235">
        <f>BK571</f>
        <v>0</v>
      </c>
      <c r="K571" s="221"/>
      <c r="L571" s="226"/>
      <c r="M571" s="227"/>
      <c r="N571" s="228"/>
      <c r="O571" s="228"/>
      <c r="P571" s="229">
        <f>SUM(P572:P592)</f>
        <v>0</v>
      </c>
      <c r="Q571" s="228"/>
      <c r="R571" s="229">
        <f>SUM(R572:R592)</f>
        <v>1.3877928000000002</v>
      </c>
      <c r="S571" s="228"/>
      <c r="T571" s="230">
        <f>SUM(T572:T592)</f>
        <v>0</v>
      </c>
      <c r="AR571" s="231" t="s">
        <v>82</v>
      </c>
      <c r="AT571" s="232" t="s">
        <v>72</v>
      </c>
      <c r="AU571" s="232" t="s">
        <v>80</v>
      </c>
      <c r="AY571" s="231" t="s">
        <v>215</v>
      </c>
      <c r="BK571" s="233">
        <f>SUM(BK572:BK592)</f>
        <v>0</v>
      </c>
    </row>
    <row r="572" s="1" customFormat="1" ht="25.5" customHeight="1">
      <c r="B572" s="47"/>
      <c r="C572" s="236" t="s">
        <v>1148</v>
      </c>
      <c r="D572" s="236" t="s">
        <v>217</v>
      </c>
      <c r="E572" s="237" t="s">
        <v>1149</v>
      </c>
      <c r="F572" s="238" t="s">
        <v>1150</v>
      </c>
      <c r="G572" s="239" t="s">
        <v>304</v>
      </c>
      <c r="H572" s="240">
        <v>69.367000000000004</v>
      </c>
      <c r="I572" s="241"/>
      <c r="J572" s="242">
        <f>ROUND(I572*H572,2)</f>
        <v>0</v>
      </c>
      <c r="K572" s="238" t="s">
        <v>221</v>
      </c>
      <c r="L572" s="73"/>
      <c r="M572" s="243" t="s">
        <v>22</v>
      </c>
      <c r="N572" s="244" t="s">
        <v>44</v>
      </c>
      <c r="O572" s="48"/>
      <c r="P572" s="245">
        <f>O572*H572</f>
        <v>0</v>
      </c>
      <c r="Q572" s="245">
        <v>0.0030000000000000001</v>
      </c>
      <c r="R572" s="245">
        <f>Q572*H572</f>
        <v>0.20810100000000001</v>
      </c>
      <c r="S572" s="245">
        <v>0</v>
      </c>
      <c r="T572" s="246">
        <f>S572*H572</f>
        <v>0</v>
      </c>
      <c r="AR572" s="25" t="s">
        <v>311</v>
      </c>
      <c r="AT572" s="25" t="s">
        <v>217</v>
      </c>
      <c r="AU572" s="25" t="s">
        <v>82</v>
      </c>
      <c r="AY572" s="25" t="s">
        <v>215</v>
      </c>
      <c r="BE572" s="247">
        <f>IF(N572="základní",J572,0)</f>
        <v>0</v>
      </c>
      <c r="BF572" s="247">
        <f>IF(N572="snížená",J572,0)</f>
        <v>0</v>
      </c>
      <c r="BG572" s="247">
        <f>IF(N572="zákl. přenesená",J572,0)</f>
        <v>0</v>
      </c>
      <c r="BH572" s="247">
        <f>IF(N572="sníž. přenesená",J572,0)</f>
        <v>0</v>
      </c>
      <c r="BI572" s="247">
        <f>IF(N572="nulová",J572,0)</f>
        <v>0</v>
      </c>
      <c r="BJ572" s="25" t="s">
        <v>80</v>
      </c>
      <c r="BK572" s="247">
        <f>ROUND(I572*H572,2)</f>
        <v>0</v>
      </c>
      <c r="BL572" s="25" t="s">
        <v>311</v>
      </c>
      <c r="BM572" s="25" t="s">
        <v>1151</v>
      </c>
    </row>
    <row r="573" s="12" customFormat="1">
      <c r="B573" s="248"/>
      <c r="C573" s="249"/>
      <c r="D573" s="250" t="s">
        <v>224</v>
      </c>
      <c r="E573" s="251" t="s">
        <v>22</v>
      </c>
      <c r="F573" s="252" t="s">
        <v>1152</v>
      </c>
      <c r="G573" s="249"/>
      <c r="H573" s="253">
        <v>3.8370000000000002</v>
      </c>
      <c r="I573" s="254"/>
      <c r="J573" s="249"/>
      <c r="K573" s="249"/>
      <c r="L573" s="255"/>
      <c r="M573" s="256"/>
      <c r="N573" s="257"/>
      <c r="O573" s="257"/>
      <c r="P573" s="257"/>
      <c r="Q573" s="257"/>
      <c r="R573" s="257"/>
      <c r="S573" s="257"/>
      <c r="T573" s="258"/>
      <c r="AT573" s="259" t="s">
        <v>224</v>
      </c>
      <c r="AU573" s="259" t="s">
        <v>82</v>
      </c>
      <c r="AV573" s="12" t="s">
        <v>82</v>
      </c>
      <c r="AW573" s="12" t="s">
        <v>36</v>
      </c>
      <c r="AX573" s="12" t="s">
        <v>73</v>
      </c>
      <c r="AY573" s="259" t="s">
        <v>215</v>
      </c>
    </row>
    <row r="574" s="12" customFormat="1">
      <c r="B574" s="248"/>
      <c r="C574" s="249"/>
      <c r="D574" s="250" t="s">
        <v>224</v>
      </c>
      <c r="E574" s="251" t="s">
        <v>22</v>
      </c>
      <c r="F574" s="252" t="s">
        <v>1153</v>
      </c>
      <c r="G574" s="249"/>
      <c r="H574" s="253">
        <v>20.390999999999998</v>
      </c>
      <c r="I574" s="254"/>
      <c r="J574" s="249"/>
      <c r="K574" s="249"/>
      <c r="L574" s="255"/>
      <c r="M574" s="256"/>
      <c r="N574" s="257"/>
      <c r="O574" s="257"/>
      <c r="P574" s="257"/>
      <c r="Q574" s="257"/>
      <c r="R574" s="257"/>
      <c r="S574" s="257"/>
      <c r="T574" s="258"/>
      <c r="AT574" s="259" t="s">
        <v>224</v>
      </c>
      <c r="AU574" s="259" t="s">
        <v>82</v>
      </c>
      <c r="AV574" s="12" t="s">
        <v>82</v>
      </c>
      <c r="AW574" s="12" t="s">
        <v>36</v>
      </c>
      <c r="AX574" s="12" t="s">
        <v>73</v>
      </c>
      <c r="AY574" s="259" t="s">
        <v>215</v>
      </c>
    </row>
    <row r="575" s="12" customFormat="1">
      <c r="B575" s="248"/>
      <c r="C575" s="249"/>
      <c r="D575" s="250" t="s">
        <v>224</v>
      </c>
      <c r="E575" s="251" t="s">
        <v>22</v>
      </c>
      <c r="F575" s="252" t="s">
        <v>1154</v>
      </c>
      <c r="G575" s="249"/>
      <c r="H575" s="253">
        <v>21.266999999999999</v>
      </c>
      <c r="I575" s="254"/>
      <c r="J575" s="249"/>
      <c r="K575" s="249"/>
      <c r="L575" s="255"/>
      <c r="M575" s="256"/>
      <c r="N575" s="257"/>
      <c r="O575" s="257"/>
      <c r="P575" s="257"/>
      <c r="Q575" s="257"/>
      <c r="R575" s="257"/>
      <c r="S575" s="257"/>
      <c r="T575" s="258"/>
      <c r="AT575" s="259" t="s">
        <v>224</v>
      </c>
      <c r="AU575" s="259" t="s">
        <v>82</v>
      </c>
      <c r="AV575" s="12" t="s">
        <v>82</v>
      </c>
      <c r="AW575" s="12" t="s">
        <v>36</v>
      </c>
      <c r="AX575" s="12" t="s">
        <v>73</v>
      </c>
      <c r="AY575" s="259" t="s">
        <v>215</v>
      </c>
    </row>
    <row r="576" s="12" customFormat="1">
      <c r="B576" s="248"/>
      <c r="C576" s="249"/>
      <c r="D576" s="250" t="s">
        <v>224</v>
      </c>
      <c r="E576" s="251" t="s">
        <v>22</v>
      </c>
      <c r="F576" s="252" t="s">
        <v>1155</v>
      </c>
      <c r="G576" s="249"/>
      <c r="H576" s="253">
        <v>15.412000000000001</v>
      </c>
      <c r="I576" s="254"/>
      <c r="J576" s="249"/>
      <c r="K576" s="249"/>
      <c r="L576" s="255"/>
      <c r="M576" s="256"/>
      <c r="N576" s="257"/>
      <c r="O576" s="257"/>
      <c r="P576" s="257"/>
      <c r="Q576" s="257"/>
      <c r="R576" s="257"/>
      <c r="S576" s="257"/>
      <c r="T576" s="258"/>
      <c r="AT576" s="259" t="s">
        <v>224</v>
      </c>
      <c r="AU576" s="259" t="s">
        <v>82</v>
      </c>
      <c r="AV576" s="12" t="s">
        <v>82</v>
      </c>
      <c r="AW576" s="12" t="s">
        <v>36</v>
      </c>
      <c r="AX576" s="12" t="s">
        <v>73</v>
      </c>
      <c r="AY576" s="259" t="s">
        <v>215</v>
      </c>
    </row>
    <row r="577" s="12" customFormat="1">
      <c r="B577" s="248"/>
      <c r="C577" s="249"/>
      <c r="D577" s="250" t="s">
        <v>224</v>
      </c>
      <c r="E577" s="251" t="s">
        <v>22</v>
      </c>
      <c r="F577" s="252" t="s">
        <v>1156</v>
      </c>
      <c r="G577" s="249"/>
      <c r="H577" s="253">
        <v>8.4600000000000009</v>
      </c>
      <c r="I577" s="254"/>
      <c r="J577" s="249"/>
      <c r="K577" s="249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224</v>
      </c>
      <c r="AU577" s="259" t="s">
        <v>82</v>
      </c>
      <c r="AV577" s="12" t="s">
        <v>82</v>
      </c>
      <c r="AW577" s="12" t="s">
        <v>36</v>
      </c>
      <c r="AX577" s="12" t="s">
        <v>73</v>
      </c>
      <c r="AY577" s="259" t="s">
        <v>215</v>
      </c>
    </row>
    <row r="578" s="13" customFormat="1">
      <c r="B578" s="260"/>
      <c r="C578" s="261"/>
      <c r="D578" s="250" t="s">
        <v>224</v>
      </c>
      <c r="E578" s="262" t="s">
        <v>22</v>
      </c>
      <c r="F578" s="263" t="s">
        <v>231</v>
      </c>
      <c r="G578" s="261"/>
      <c r="H578" s="264">
        <v>69.367000000000004</v>
      </c>
      <c r="I578" s="265"/>
      <c r="J578" s="261"/>
      <c r="K578" s="261"/>
      <c r="L578" s="266"/>
      <c r="M578" s="267"/>
      <c r="N578" s="268"/>
      <c r="O578" s="268"/>
      <c r="P578" s="268"/>
      <c r="Q578" s="268"/>
      <c r="R578" s="268"/>
      <c r="S578" s="268"/>
      <c r="T578" s="269"/>
      <c r="AT578" s="270" t="s">
        <v>224</v>
      </c>
      <c r="AU578" s="270" t="s">
        <v>82</v>
      </c>
      <c r="AV578" s="13" t="s">
        <v>222</v>
      </c>
      <c r="AW578" s="13" t="s">
        <v>36</v>
      </c>
      <c r="AX578" s="13" t="s">
        <v>80</v>
      </c>
      <c r="AY578" s="270" t="s">
        <v>215</v>
      </c>
    </row>
    <row r="579" s="1" customFormat="1" ht="25.5" customHeight="1">
      <c r="B579" s="47"/>
      <c r="C579" s="292" t="s">
        <v>1157</v>
      </c>
      <c r="D579" s="292" t="s">
        <v>289</v>
      </c>
      <c r="E579" s="293" t="s">
        <v>1158</v>
      </c>
      <c r="F579" s="294" t="s">
        <v>1159</v>
      </c>
      <c r="G579" s="295" t="s">
        <v>304</v>
      </c>
      <c r="H579" s="296">
        <v>76.304000000000002</v>
      </c>
      <c r="I579" s="297"/>
      <c r="J579" s="298">
        <f>ROUND(I579*H579,2)</f>
        <v>0</v>
      </c>
      <c r="K579" s="294" t="s">
        <v>951</v>
      </c>
      <c r="L579" s="299"/>
      <c r="M579" s="300" t="s">
        <v>22</v>
      </c>
      <c r="N579" s="301" t="s">
        <v>44</v>
      </c>
      <c r="O579" s="48"/>
      <c r="P579" s="245">
        <f>O579*H579</f>
        <v>0</v>
      </c>
      <c r="Q579" s="245">
        <v>0.0126</v>
      </c>
      <c r="R579" s="245">
        <f>Q579*H579</f>
        <v>0.96143040000000002</v>
      </c>
      <c r="S579" s="245">
        <v>0</v>
      </c>
      <c r="T579" s="246">
        <f>S579*H579</f>
        <v>0</v>
      </c>
      <c r="AR579" s="25" t="s">
        <v>405</v>
      </c>
      <c r="AT579" s="25" t="s">
        <v>289</v>
      </c>
      <c r="AU579" s="25" t="s">
        <v>82</v>
      </c>
      <c r="AY579" s="25" t="s">
        <v>215</v>
      </c>
      <c r="BE579" s="247">
        <f>IF(N579="základní",J579,0)</f>
        <v>0</v>
      </c>
      <c r="BF579" s="247">
        <f>IF(N579="snížená",J579,0)</f>
        <v>0</v>
      </c>
      <c r="BG579" s="247">
        <f>IF(N579="zákl. přenesená",J579,0)</f>
        <v>0</v>
      </c>
      <c r="BH579" s="247">
        <f>IF(N579="sníž. přenesená",J579,0)</f>
        <v>0</v>
      </c>
      <c r="BI579" s="247">
        <f>IF(N579="nulová",J579,0)</f>
        <v>0</v>
      </c>
      <c r="BJ579" s="25" t="s">
        <v>80</v>
      </c>
      <c r="BK579" s="247">
        <f>ROUND(I579*H579,2)</f>
        <v>0</v>
      </c>
      <c r="BL579" s="25" t="s">
        <v>311</v>
      </c>
      <c r="BM579" s="25" t="s">
        <v>1160</v>
      </c>
    </row>
    <row r="580" s="12" customFormat="1">
      <c r="B580" s="248"/>
      <c r="C580" s="249"/>
      <c r="D580" s="250" t="s">
        <v>224</v>
      </c>
      <c r="E580" s="251" t="s">
        <v>22</v>
      </c>
      <c r="F580" s="252" t="s">
        <v>1161</v>
      </c>
      <c r="G580" s="249"/>
      <c r="H580" s="253">
        <v>76.304000000000002</v>
      </c>
      <c r="I580" s="254"/>
      <c r="J580" s="249"/>
      <c r="K580" s="249"/>
      <c r="L580" s="255"/>
      <c r="M580" s="256"/>
      <c r="N580" s="257"/>
      <c r="O580" s="257"/>
      <c r="P580" s="257"/>
      <c r="Q580" s="257"/>
      <c r="R580" s="257"/>
      <c r="S580" s="257"/>
      <c r="T580" s="258"/>
      <c r="AT580" s="259" t="s">
        <v>224</v>
      </c>
      <c r="AU580" s="259" t="s">
        <v>82</v>
      </c>
      <c r="AV580" s="12" t="s">
        <v>82</v>
      </c>
      <c r="AW580" s="12" t="s">
        <v>36</v>
      </c>
      <c r="AX580" s="12" t="s">
        <v>80</v>
      </c>
      <c r="AY580" s="259" t="s">
        <v>215</v>
      </c>
    </row>
    <row r="581" s="1" customFormat="1" ht="16.5" customHeight="1">
      <c r="B581" s="47"/>
      <c r="C581" s="292" t="s">
        <v>1162</v>
      </c>
      <c r="D581" s="292" t="s">
        <v>289</v>
      </c>
      <c r="E581" s="293" t="s">
        <v>1163</v>
      </c>
      <c r="F581" s="294" t="s">
        <v>1164</v>
      </c>
      <c r="G581" s="295" t="s">
        <v>304</v>
      </c>
      <c r="H581" s="296">
        <v>69.367000000000004</v>
      </c>
      <c r="I581" s="297"/>
      <c r="J581" s="298">
        <f>ROUND(I581*H581,2)</f>
        <v>0</v>
      </c>
      <c r="K581" s="294" t="s">
        <v>951</v>
      </c>
      <c r="L581" s="299"/>
      <c r="M581" s="300" t="s">
        <v>22</v>
      </c>
      <c r="N581" s="301" t="s">
        <v>44</v>
      </c>
      <c r="O581" s="48"/>
      <c r="P581" s="245">
        <f>O581*H581</f>
        <v>0</v>
      </c>
      <c r="Q581" s="245">
        <v>0</v>
      </c>
      <c r="R581" s="245">
        <f>Q581*H581</f>
        <v>0</v>
      </c>
      <c r="S581" s="245">
        <v>0</v>
      </c>
      <c r="T581" s="246">
        <f>S581*H581</f>
        <v>0</v>
      </c>
      <c r="AR581" s="25" t="s">
        <v>405</v>
      </c>
      <c r="AT581" s="25" t="s">
        <v>289</v>
      </c>
      <c r="AU581" s="25" t="s">
        <v>82</v>
      </c>
      <c r="AY581" s="25" t="s">
        <v>215</v>
      </c>
      <c r="BE581" s="247">
        <f>IF(N581="základní",J581,0)</f>
        <v>0</v>
      </c>
      <c r="BF581" s="247">
        <f>IF(N581="snížená",J581,0)</f>
        <v>0</v>
      </c>
      <c r="BG581" s="247">
        <f>IF(N581="zákl. přenesená",J581,0)</f>
        <v>0</v>
      </c>
      <c r="BH581" s="247">
        <f>IF(N581="sníž. přenesená",J581,0)</f>
        <v>0</v>
      </c>
      <c r="BI581" s="247">
        <f>IF(N581="nulová",J581,0)</f>
        <v>0</v>
      </c>
      <c r="BJ581" s="25" t="s">
        <v>80</v>
      </c>
      <c r="BK581" s="247">
        <f>ROUND(I581*H581,2)</f>
        <v>0</v>
      </c>
      <c r="BL581" s="25" t="s">
        <v>311</v>
      </c>
      <c r="BM581" s="25" t="s">
        <v>1165</v>
      </c>
    </row>
    <row r="582" s="12" customFormat="1">
      <c r="B582" s="248"/>
      <c r="C582" s="249"/>
      <c r="D582" s="250" t="s">
        <v>224</v>
      </c>
      <c r="E582" s="251" t="s">
        <v>22</v>
      </c>
      <c r="F582" s="252" t="s">
        <v>1166</v>
      </c>
      <c r="G582" s="249"/>
      <c r="H582" s="253">
        <v>69.367000000000004</v>
      </c>
      <c r="I582" s="254"/>
      <c r="J582" s="249"/>
      <c r="K582" s="249"/>
      <c r="L582" s="255"/>
      <c r="M582" s="256"/>
      <c r="N582" s="257"/>
      <c r="O582" s="257"/>
      <c r="P582" s="257"/>
      <c r="Q582" s="257"/>
      <c r="R582" s="257"/>
      <c r="S582" s="257"/>
      <c r="T582" s="258"/>
      <c r="AT582" s="259" t="s">
        <v>224</v>
      </c>
      <c r="AU582" s="259" t="s">
        <v>82</v>
      </c>
      <c r="AV582" s="12" t="s">
        <v>82</v>
      </c>
      <c r="AW582" s="12" t="s">
        <v>36</v>
      </c>
      <c r="AX582" s="12" t="s">
        <v>80</v>
      </c>
      <c r="AY582" s="259" t="s">
        <v>215</v>
      </c>
    </row>
    <row r="583" s="1" customFormat="1" ht="16.5" customHeight="1">
      <c r="B583" s="47"/>
      <c r="C583" s="236" t="s">
        <v>1167</v>
      </c>
      <c r="D583" s="236" t="s">
        <v>217</v>
      </c>
      <c r="E583" s="237" t="s">
        <v>1168</v>
      </c>
      <c r="F583" s="238" t="s">
        <v>1169</v>
      </c>
      <c r="G583" s="239" t="s">
        <v>304</v>
      </c>
      <c r="H583" s="240">
        <v>51.966999999999999</v>
      </c>
      <c r="I583" s="241"/>
      <c r="J583" s="242">
        <f>ROUND(I583*H583,2)</f>
        <v>0</v>
      </c>
      <c r="K583" s="238" t="s">
        <v>951</v>
      </c>
      <c r="L583" s="73"/>
      <c r="M583" s="243" t="s">
        <v>22</v>
      </c>
      <c r="N583" s="244" t="s">
        <v>44</v>
      </c>
      <c r="O583" s="48"/>
      <c r="P583" s="245">
        <f>O583*H583</f>
        <v>0</v>
      </c>
      <c r="Q583" s="245">
        <v>0.0041999999999999997</v>
      </c>
      <c r="R583" s="245">
        <f>Q583*H583</f>
        <v>0.21826139999999999</v>
      </c>
      <c r="S583" s="245">
        <v>0</v>
      </c>
      <c r="T583" s="246">
        <f>S583*H583</f>
        <v>0</v>
      </c>
      <c r="AR583" s="25" t="s">
        <v>311</v>
      </c>
      <c r="AT583" s="25" t="s">
        <v>217</v>
      </c>
      <c r="AU583" s="25" t="s">
        <v>82</v>
      </c>
      <c r="AY583" s="25" t="s">
        <v>215</v>
      </c>
      <c r="BE583" s="247">
        <f>IF(N583="základní",J583,0)</f>
        <v>0</v>
      </c>
      <c r="BF583" s="247">
        <f>IF(N583="snížená",J583,0)</f>
        <v>0</v>
      </c>
      <c r="BG583" s="247">
        <f>IF(N583="zákl. přenesená",J583,0)</f>
        <v>0</v>
      </c>
      <c r="BH583" s="247">
        <f>IF(N583="sníž. přenesená",J583,0)</f>
        <v>0</v>
      </c>
      <c r="BI583" s="247">
        <f>IF(N583="nulová",J583,0)</f>
        <v>0</v>
      </c>
      <c r="BJ583" s="25" t="s">
        <v>80</v>
      </c>
      <c r="BK583" s="247">
        <f>ROUND(I583*H583,2)</f>
        <v>0</v>
      </c>
      <c r="BL583" s="25" t="s">
        <v>311</v>
      </c>
      <c r="BM583" s="25" t="s">
        <v>1170</v>
      </c>
    </row>
    <row r="584" s="12" customFormat="1">
      <c r="B584" s="248"/>
      <c r="C584" s="249"/>
      <c r="D584" s="250" t="s">
        <v>224</v>
      </c>
      <c r="E584" s="251" t="s">
        <v>22</v>
      </c>
      <c r="F584" s="252" t="s">
        <v>537</v>
      </c>
      <c r="G584" s="249"/>
      <c r="H584" s="253">
        <v>7.0499999999999998</v>
      </c>
      <c r="I584" s="254"/>
      <c r="J584" s="249"/>
      <c r="K584" s="249"/>
      <c r="L584" s="255"/>
      <c r="M584" s="256"/>
      <c r="N584" s="257"/>
      <c r="O584" s="257"/>
      <c r="P584" s="257"/>
      <c r="Q584" s="257"/>
      <c r="R584" s="257"/>
      <c r="S584" s="257"/>
      <c r="T584" s="258"/>
      <c r="AT584" s="259" t="s">
        <v>224</v>
      </c>
      <c r="AU584" s="259" t="s">
        <v>82</v>
      </c>
      <c r="AV584" s="12" t="s">
        <v>82</v>
      </c>
      <c r="AW584" s="12" t="s">
        <v>36</v>
      </c>
      <c r="AX584" s="12" t="s">
        <v>73</v>
      </c>
      <c r="AY584" s="259" t="s">
        <v>215</v>
      </c>
    </row>
    <row r="585" s="12" customFormat="1">
      <c r="B585" s="248"/>
      <c r="C585" s="249"/>
      <c r="D585" s="250" t="s">
        <v>224</v>
      </c>
      <c r="E585" s="251" t="s">
        <v>22</v>
      </c>
      <c r="F585" s="252" t="s">
        <v>538</v>
      </c>
      <c r="G585" s="249"/>
      <c r="H585" s="253">
        <v>17.573</v>
      </c>
      <c r="I585" s="254"/>
      <c r="J585" s="249"/>
      <c r="K585" s="249"/>
      <c r="L585" s="255"/>
      <c r="M585" s="256"/>
      <c r="N585" s="257"/>
      <c r="O585" s="257"/>
      <c r="P585" s="257"/>
      <c r="Q585" s="257"/>
      <c r="R585" s="257"/>
      <c r="S585" s="257"/>
      <c r="T585" s="258"/>
      <c r="AT585" s="259" t="s">
        <v>224</v>
      </c>
      <c r="AU585" s="259" t="s">
        <v>82</v>
      </c>
      <c r="AV585" s="12" t="s">
        <v>82</v>
      </c>
      <c r="AW585" s="12" t="s">
        <v>36</v>
      </c>
      <c r="AX585" s="12" t="s">
        <v>73</v>
      </c>
      <c r="AY585" s="259" t="s">
        <v>215</v>
      </c>
    </row>
    <row r="586" s="12" customFormat="1">
      <c r="B586" s="248"/>
      <c r="C586" s="249"/>
      <c r="D586" s="250" t="s">
        <v>224</v>
      </c>
      <c r="E586" s="251" t="s">
        <v>22</v>
      </c>
      <c r="F586" s="252" t="s">
        <v>539</v>
      </c>
      <c r="G586" s="249"/>
      <c r="H586" s="253">
        <v>8.1999999999999993</v>
      </c>
      <c r="I586" s="254"/>
      <c r="J586" s="249"/>
      <c r="K586" s="249"/>
      <c r="L586" s="255"/>
      <c r="M586" s="256"/>
      <c r="N586" s="257"/>
      <c r="O586" s="257"/>
      <c r="P586" s="257"/>
      <c r="Q586" s="257"/>
      <c r="R586" s="257"/>
      <c r="S586" s="257"/>
      <c r="T586" s="258"/>
      <c r="AT586" s="259" t="s">
        <v>224</v>
      </c>
      <c r="AU586" s="259" t="s">
        <v>82</v>
      </c>
      <c r="AV586" s="12" t="s">
        <v>82</v>
      </c>
      <c r="AW586" s="12" t="s">
        <v>36</v>
      </c>
      <c r="AX586" s="12" t="s">
        <v>73</v>
      </c>
      <c r="AY586" s="259" t="s">
        <v>215</v>
      </c>
    </row>
    <row r="587" s="12" customFormat="1">
      <c r="B587" s="248"/>
      <c r="C587" s="249"/>
      <c r="D587" s="250" t="s">
        <v>224</v>
      </c>
      <c r="E587" s="251" t="s">
        <v>22</v>
      </c>
      <c r="F587" s="252" t="s">
        <v>540</v>
      </c>
      <c r="G587" s="249"/>
      <c r="H587" s="253">
        <v>14.300000000000001</v>
      </c>
      <c r="I587" s="254"/>
      <c r="J587" s="249"/>
      <c r="K587" s="249"/>
      <c r="L587" s="255"/>
      <c r="M587" s="256"/>
      <c r="N587" s="257"/>
      <c r="O587" s="257"/>
      <c r="P587" s="257"/>
      <c r="Q587" s="257"/>
      <c r="R587" s="257"/>
      <c r="S587" s="257"/>
      <c r="T587" s="258"/>
      <c r="AT587" s="259" t="s">
        <v>224</v>
      </c>
      <c r="AU587" s="259" t="s">
        <v>82</v>
      </c>
      <c r="AV587" s="12" t="s">
        <v>82</v>
      </c>
      <c r="AW587" s="12" t="s">
        <v>36</v>
      </c>
      <c r="AX587" s="12" t="s">
        <v>73</v>
      </c>
      <c r="AY587" s="259" t="s">
        <v>215</v>
      </c>
    </row>
    <row r="588" s="12" customFormat="1">
      <c r="B588" s="248"/>
      <c r="C588" s="249"/>
      <c r="D588" s="250" t="s">
        <v>224</v>
      </c>
      <c r="E588" s="251" t="s">
        <v>22</v>
      </c>
      <c r="F588" s="252" t="s">
        <v>1171</v>
      </c>
      <c r="G588" s="249"/>
      <c r="H588" s="253">
        <v>4.8440000000000003</v>
      </c>
      <c r="I588" s="254"/>
      <c r="J588" s="249"/>
      <c r="K588" s="249"/>
      <c r="L588" s="255"/>
      <c r="M588" s="256"/>
      <c r="N588" s="257"/>
      <c r="O588" s="257"/>
      <c r="P588" s="257"/>
      <c r="Q588" s="257"/>
      <c r="R588" s="257"/>
      <c r="S588" s="257"/>
      <c r="T588" s="258"/>
      <c r="AT588" s="259" t="s">
        <v>224</v>
      </c>
      <c r="AU588" s="259" t="s">
        <v>82</v>
      </c>
      <c r="AV588" s="12" t="s">
        <v>82</v>
      </c>
      <c r="AW588" s="12" t="s">
        <v>36</v>
      </c>
      <c r="AX588" s="12" t="s">
        <v>73</v>
      </c>
      <c r="AY588" s="259" t="s">
        <v>215</v>
      </c>
    </row>
    <row r="589" s="14" customFormat="1">
      <c r="B589" s="271"/>
      <c r="C589" s="272"/>
      <c r="D589" s="250" t="s">
        <v>224</v>
      </c>
      <c r="E589" s="273" t="s">
        <v>22</v>
      </c>
      <c r="F589" s="274" t="s">
        <v>242</v>
      </c>
      <c r="G589" s="272"/>
      <c r="H589" s="275">
        <v>51.966999999999999</v>
      </c>
      <c r="I589" s="276"/>
      <c r="J589" s="272"/>
      <c r="K589" s="272"/>
      <c r="L589" s="277"/>
      <c r="M589" s="278"/>
      <c r="N589" s="279"/>
      <c r="O589" s="279"/>
      <c r="P589" s="279"/>
      <c r="Q589" s="279"/>
      <c r="R589" s="279"/>
      <c r="S589" s="279"/>
      <c r="T589" s="280"/>
      <c r="AT589" s="281" t="s">
        <v>224</v>
      </c>
      <c r="AU589" s="281" t="s">
        <v>82</v>
      </c>
      <c r="AV589" s="14" t="s">
        <v>236</v>
      </c>
      <c r="AW589" s="14" t="s">
        <v>36</v>
      </c>
      <c r="AX589" s="14" t="s">
        <v>80</v>
      </c>
      <c r="AY589" s="281" t="s">
        <v>215</v>
      </c>
    </row>
    <row r="590" s="1" customFormat="1" ht="16.5" customHeight="1">
      <c r="B590" s="47"/>
      <c r="C590" s="292" t="s">
        <v>1172</v>
      </c>
      <c r="D590" s="292" t="s">
        <v>289</v>
      </c>
      <c r="E590" s="293" t="s">
        <v>1173</v>
      </c>
      <c r="F590" s="294" t="s">
        <v>1174</v>
      </c>
      <c r="G590" s="295" t="s">
        <v>304</v>
      </c>
      <c r="H590" s="296">
        <v>54.564999999999998</v>
      </c>
      <c r="I590" s="297"/>
      <c r="J590" s="298">
        <f>ROUND(I590*H590,2)</f>
        <v>0</v>
      </c>
      <c r="K590" s="294" t="s">
        <v>951</v>
      </c>
      <c r="L590" s="299"/>
      <c r="M590" s="300" t="s">
        <v>22</v>
      </c>
      <c r="N590" s="301" t="s">
        <v>44</v>
      </c>
      <c r="O590" s="48"/>
      <c r="P590" s="245">
        <f>O590*H590</f>
        <v>0</v>
      </c>
      <c r="Q590" s="245">
        <v>0</v>
      </c>
      <c r="R590" s="245">
        <f>Q590*H590</f>
        <v>0</v>
      </c>
      <c r="S590" s="245">
        <v>0</v>
      </c>
      <c r="T590" s="246">
        <f>S590*H590</f>
        <v>0</v>
      </c>
      <c r="AR590" s="25" t="s">
        <v>405</v>
      </c>
      <c r="AT590" s="25" t="s">
        <v>289</v>
      </c>
      <c r="AU590" s="25" t="s">
        <v>82</v>
      </c>
      <c r="AY590" s="25" t="s">
        <v>215</v>
      </c>
      <c r="BE590" s="247">
        <f>IF(N590="základní",J590,0)</f>
        <v>0</v>
      </c>
      <c r="BF590" s="247">
        <f>IF(N590="snížená",J590,0)</f>
        <v>0</v>
      </c>
      <c r="BG590" s="247">
        <f>IF(N590="zákl. přenesená",J590,0)</f>
        <v>0</v>
      </c>
      <c r="BH590" s="247">
        <f>IF(N590="sníž. přenesená",J590,0)</f>
        <v>0</v>
      </c>
      <c r="BI590" s="247">
        <f>IF(N590="nulová",J590,0)</f>
        <v>0</v>
      </c>
      <c r="BJ590" s="25" t="s">
        <v>80</v>
      </c>
      <c r="BK590" s="247">
        <f>ROUND(I590*H590,2)</f>
        <v>0</v>
      </c>
      <c r="BL590" s="25" t="s">
        <v>311</v>
      </c>
      <c r="BM590" s="25" t="s">
        <v>1175</v>
      </c>
    </row>
    <row r="591" s="12" customFormat="1">
      <c r="B591" s="248"/>
      <c r="C591" s="249"/>
      <c r="D591" s="250" t="s">
        <v>224</v>
      </c>
      <c r="E591" s="251" t="s">
        <v>22</v>
      </c>
      <c r="F591" s="252" t="s">
        <v>1176</v>
      </c>
      <c r="G591" s="249"/>
      <c r="H591" s="253">
        <v>54.564999999999998</v>
      </c>
      <c r="I591" s="254"/>
      <c r="J591" s="249"/>
      <c r="K591" s="249"/>
      <c r="L591" s="255"/>
      <c r="M591" s="256"/>
      <c r="N591" s="257"/>
      <c r="O591" s="257"/>
      <c r="P591" s="257"/>
      <c r="Q591" s="257"/>
      <c r="R591" s="257"/>
      <c r="S591" s="257"/>
      <c r="T591" s="258"/>
      <c r="AT591" s="259" t="s">
        <v>224</v>
      </c>
      <c r="AU591" s="259" t="s">
        <v>82</v>
      </c>
      <c r="AV591" s="12" t="s">
        <v>82</v>
      </c>
      <c r="AW591" s="12" t="s">
        <v>36</v>
      </c>
      <c r="AX591" s="12" t="s">
        <v>80</v>
      </c>
      <c r="AY591" s="259" t="s">
        <v>215</v>
      </c>
    </row>
    <row r="592" s="1" customFormat="1" ht="25.5" customHeight="1">
      <c r="B592" s="47"/>
      <c r="C592" s="236" t="s">
        <v>1177</v>
      </c>
      <c r="D592" s="236" t="s">
        <v>217</v>
      </c>
      <c r="E592" s="237" t="s">
        <v>1178</v>
      </c>
      <c r="F592" s="238" t="s">
        <v>1179</v>
      </c>
      <c r="G592" s="239" t="s">
        <v>876</v>
      </c>
      <c r="H592" s="302"/>
      <c r="I592" s="241"/>
      <c r="J592" s="242">
        <f>ROUND(I592*H592,2)</f>
        <v>0</v>
      </c>
      <c r="K592" s="238" t="s">
        <v>221</v>
      </c>
      <c r="L592" s="73"/>
      <c r="M592" s="243" t="s">
        <v>22</v>
      </c>
      <c r="N592" s="244" t="s">
        <v>44</v>
      </c>
      <c r="O592" s="48"/>
      <c r="P592" s="245">
        <f>O592*H592</f>
        <v>0</v>
      </c>
      <c r="Q592" s="245">
        <v>0</v>
      </c>
      <c r="R592" s="245">
        <f>Q592*H592</f>
        <v>0</v>
      </c>
      <c r="S592" s="245">
        <v>0</v>
      </c>
      <c r="T592" s="246">
        <f>S592*H592</f>
        <v>0</v>
      </c>
      <c r="AR592" s="25" t="s">
        <v>311</v>
      </c>
      <c r="AT592" s="25" t="s">
        <v>217</v>
      </c>
      <c r="AU592" s="25" t="s">
        <v>82</v>
      </c>
      <c r="AY592" s="25" t="s">
        <v>215</v>
      </c>
      <c r="BE592" s="247">
        <f>IF(N592="základní",J592,0)</f>
        <v>0</v>
      </c>
      <c r="BF592" s="247">
        <f>IF(N592="snížená",J592,0)</f>
        <v>0</v>
      </c>
      <c r="BG592" s="247">
        <f>IF(N592="zákl. přenesená",J592,0)</f>
        <v>0</v>
      </c>
      <c r="BH592" s="247">
        <f>IF(N592="sníž. přenesená",J592,0)</f>
        <v>0</v>
      </c>
      <c r="BI592" s="247">
        <f>IF(N592="nulová",J592,0)</f>
        <v>0</v>
      </c>
      <c r="BJ592" s="25" t="s">
        <v>80</v>
      </c>
      <c r="BK592" s="247">
        <f>ROUND(I592*H592,2)</f>
        <v>0</v>
      </c>
      <c r="BL592" s="25" t="s">
        <v>311</v>
      </c>
      <c r="BM592" s="25" t="s">
        <v>1180</v>
      </c>
    </row>
    <row r="593" s="11" customFormat="1" ht="29.88" customHeight="1">
      <c r="B593" s="220"/>
      <c r="C593" s="221"/>
      <c r="D593" s="222" t="s">
        <v>72</v>
      </c>
      <c r="E593" s="234" t="s">
        <v>1181</v>
      </c>
      <c r="F593" s="234" t="s">
        <v>1182</v>
      </c>
      <c r="G593" s="221"/>
      <c r="H593" s="221"/>
      <c r="I593" s="224"/>
      <c r="J593" s="235">
        <f>BK593</f>
        <v>0</v>
      </c>
      <c r="K593" s="221"/>
      <c r="L593" s="226"/>
      <c r="M593" s="227"/>
      <c r="N593" s="228"/>
      <c r="O593" s="228"/>
      <c r="P593" s="229">
        <f>SUM(P594:P597)</f>
        <v>0</v>
      </c>
      <c r="Q593" s="228"/>
      <c r="R593" s="229">
        <f>SUM(R594:R597)</f>
        <v>0.001392</v>
      </c>
      <c r="S593" s="228"/>
      <c r="T593" s="230">
        <f>SUM(T594:T597)</f>
        <v>0</v>
      </c>
      <c r="AR593" s="231" t="s">
        <v>82</v>
      </c>
      <c r="AT593" s="232" t="s">
        <v>72</v>
      </c>
      <c r="AU593" s="232" t="s">
        <v>80</v>
      </c>
      <c r="AY593" s="231" t="s">
        <v>215</v>
      </c>
      <c r="BK593" s="233">
        <f>SUM(BK594:BK597)</f>
        <v>0</v>
      </c>
    </row>
    <row r="594" s="1" customFormat="1" ht="16.5" customHeight="1">
      <c r="B594" s="47"/>
      <c r="C594" s="236" t="s">
        <v>1183</v>
      </c>
      <c r="D594" s="236" t="s">
        <v>217</v>
      </c>
      <c r="E594" s="237" t="s">
        <v>1184</v>
      </c>
      <c r="F594" s="238" t="s">
        <v>1185</v>
      </c>
      <c r="G594" s="239" t="s">
        <v>304</v>
      </c>
      <c r="H594" s="240">
        <v>4.7999999999999998</v>
      </c>
      <c r="I594" s="241"/>
      <c r="J594" s="242">
        <f>ROUND(I594*H594,2)</f>
        <v>0</v>
      </c>
      <c r="K594" s="238" t="s">
        <v>221</v>
      </c>
      <c r="L594" s="73"/>
      <c r="M594" s="243" t="s">
        <v>22</v>
      </c>
      <c r="N594" s="244" t="s">
        <v>44</v>
      </c>
      <c r="O594" s="48"/>
      <c r="P594" s="245">
        <f>O594*H594</f>
        <v>0</v>
      </c>
      <c r="Q594" s="245">
        <v>0.00017000000000000001</v>
      </c>
      <c r="R594" s="245">
        <f>Q594*H594</f>
        <v>0.00081599999999999999</v>
      </c>
      <c r="S594" s="245">
        <v>0</v>
      </c>
      <c r="T594" s="246">
        <f>S594*H594</f>
        <v>0</v>
      </c>
      <c r="AR594" s="25" t="s">
        <v>311</v>
      </c>
      <c r="AT594" s="25" t="s">
        <v>217</v>
      </c>
      <c r="AU594" s="25" t="s">
        <v>82</v>
      </c>
      <c r="AY594" s="25" t="s">
        <v>215</v>
      </c>
      <c r="BE594" s="247">
        <f>IF(N594="základní",J594,0)</f>
        <v>0</v>
      </c>
      <c r="BF594" s="247">
        <f>IF(N594="snížená",J594,0)</f>
        <v>0</v>
      </c>
      <c r="BG594" s="247">
        <f>IF(N594="zákl. přenesená",J594,0)</f>
        <v>0</v>
      </c>
      <c r="BH594" s="247">
        <f>IF(N594="sníž. přenesená",J594,0)</f>
        <v>0</v>
      </c>
      <c r="BI594" s="247">
        <f>IF(N594="nulová",J594,0)</f>
        <v>0</v>
      </c>
      <c r="BJ594" s="25" t="s">
        <v>80</v>
      </c>
      <c r="BK594" s="247">
        <f>ROUND(I594*H594,2)</f>
        <v>0</v>
      </c>
      <c r="BL594" s="25" t="s">
        <v>311</v>
      </c>
      <c r="BM594" s="25" t="s">
        <v>1186</v>
      </c>
    </row>
    <row r="595" s="12" customFormat="1">
      <c r="B595" s="248"/>
      <c r="C595" s="249"/>
      <c r="D595" s="250" t="s">
        <v>224</v>
      </c>
      <c r="E595" s="251" t="s">
        <v>22</v>
      </c>
      <c r="F595" s="252" t="s">
        <v>1187</v>
      </c>
      <c r="G595" s="249"/>
      <c r="H595" s="253">
        <v>4.7999999999999998</v>
      </c>
      <c r="I595" s="254"/>
      <c r="J595" s="249"/>
      <c r="K595" s="249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224</v>
      </c>
      <c r="AU595" s="259" t="s">
        <v>82</v>
      </c>
      <c r="AV595" s="12" t="s">
        <v>82</v>
      </c>
      <c r="AW595" s="12" t="s">
        <v>36</v>
      </c>
      <c r="AX595" s="12" t="s">
        <v>80</v>
      </c>
      <c r="AY595" s="259" t="s">
        <v>215</v>
      </c>
    </row>
    <row r="596" s="1" customFormat="1" ht="25.5" customHeight="1">
      <c r="B596" s="47"/>
      <c r="C596" s="236" t="s">
        <v>1188</v>
      </c>
      <c r="D596" s="236" t="s">
        <v>217</v>
      </c>
      <c r="E596" s="237" t="s">
        <v>1189</v>
      </c>
      <c r="F596" s="238" t="s">
        <v>1190</v>
      </c>
      <c r="G596" s="239" t="s">
        <v>304</v>
      </c>
      <c r="H596" s="240">
        <v>4.7999999999999998</v>
      </c>
      <c r="I596" s="241"/>
      <c r="J596" s="242">
        <f>ROUND(I596*H596,2)</f>
        <v>0</v>
      </c>
      <c r="K596" s="238" t="s">
        <v>221</v>
      </c>
      <c r="L596" s="73"/>
      <c r="M596" s="243" t="s">
        <v>22</v>
      </c>
      <c r="N596" s="244" t="s">
        <v>44</v>
      </c>
      <c r="O596" s="48"/>
      <c r="P596" s="245">
        <f>O596*H596</f>
        <v>0</v>
      </c>
      <c r="Q596" s="245">
        <v>0.00012</v>
      </c>
      <c r="R596" s="245">
        <f>Q596*H596</f>
        <v>0.00057600000000000001</v>
      </c>
      <c r="S596" s="245">
        <v>0</v>
      </c>
      <c r="T596" s="246">
        <f>S596*H596</f>
        <v>0</v>
      </c>
      <c r="AR596" s="25" t="s">
        <v>311</v>
      </c>
      <c r="AT596" s="25" t="s">
        <v>217</v>
      </c>
      <c r="AU596" s="25" t="s">
        <v>82</v>
      </c>
      <c r="AY596" s="25" t="s">
        <v>215</v>
      </c>
      <c r="BE596" s="247">
        <f>IF(N596="základní",J596,0)</f>
        <v>0</v>
      </c>
      <c r="BF596" s="247">
        <f>IF(N596="snížená",J596,0)</f>
        <v>0</v>
      </c>
      <c r="BG596" s="247">
        <f>IF(N596="zákl. přenesená",J596,0)</f>
        <v>0</v>
      </c>
      <c r="BH596" s="247">
        <f>IF(N596="sníž. přenesená",J596,0)</f>
        <v>0</v>
      </c>
      <c r="BI596" s="247">
        <f>IF(N596="nulová",J596,0)</f>
        <v>0</v>
      </c>
      <c r="BJ596" s="25" t="s">
        <v>80</v>
      </c>
      <c r="BK596" s="247">
        <f>ROUND(I596*H596,2)</f>
        <v>0</v>
      </c>
      <c r="BL596" s="25" t="s">
        <v>311</v>
      </c>
      <c r="BM596" s="25" t="s">
        <v>1191</v>
      </c>
    </row>
    <row r="597" s="12" customFormat="1">
      <c r="B597" s="248"/>
      <c r="C597" s="249"/>
      <c r="D597" s="250" t="s">
        <v>224</v>
      </c>
      <c r="E597" s="251" t="s">
        <v>22</v>
      </c>
      <c r="F597" s="252" t="s">
        <v>1192</v>
      </c>
      <c r="G597" s="249"/>
      <c r="H597" s="253">
        <v>4.7999999999999998</v>
      </c>
      <c r="I597" s="254"/>
      <c r="J597" s="249"/>
      <c r="K597" s="249"/>
      <c r="L597" s="255"/>
      <c r="M597" s="256"/>
      <c r="N597" s="257"/>
      <c r="O597" s="257"/>
      <c r="P597" s="257"/>
      <c r="Q597" s="257"/>
      <c r="R597" s="257"/>
      <c r="S597" s="257"/>
      <c r="T597" s="258"/>
      <c r="AT597" s="259" t="s">
        <v>224</v>
      </c>
      <c r="AU597" s="259" t="s">
        <v>82</v>
      </c>
      <c r="AV597" s="12" t="s">
        <v>82</v>
      </c>
      <c r="AW597" s="12" t="s">
        <v>36</v>
      </c>
      <c r="AX597" s="12" t="s">
        <v>80</v>
      </c>
      <c r="AY597" s="259" t="s">
        <v>215</v>
      </c>
    </row>
    <row r="598" s="11" customFormat="1" ht="29.88" customHeight="1">
      <c r="B598" s="220"/>
      <c r="C598" s="221"/>
      <c r="D598" s="222" t="s">
        <v>72</v>
      </c>
      <c r="E598" s="234" t="s">
        <v>1193</v>
      </c>
      <c r="F598" s="234" t="s">
        <v>1194</v>
      </c>
      <c r="G598" s="221"/>
      <c r="H598" s="221"/>
      <c r="I598" s="224"/>
      <c r="J598" s="235">
        <f>BK598</f>
        <v>0</v>
      </c>
      <c r="K598" s="221"/>
      <c r="L598" s="226"/>
      <c r="M598" s="227"/>
      <c r="N598" s="228"/>
      <c r="O598" s="228"/>
      <c r="P598" s="229">
        <f>SUM(P599:P612)</f>
        <v>0</v>
      </c>
      <c r="Q598" s="228"/>
      <c r="R598" s="229">
        <f>SUM(R599:R612)</f>
        <v>0.031677619999999997</v>
      </c>
      <c r="S598" s="228"/>
      <c r="T598" s="230">
        <f>SUM(T599:T612)</f>
        <v>0</v>
      </c>
      <c r="AR598" s="231" t="s">
        <v>82</v>
      </c>
      <c r="AT598" s="232" t="s">
        <v>72</v>
      </c>
      <c r="AU598" s="232" t="s">
        <v>80</v>
      </c>
      <c r="AY598" s="231" t="s">
        <v>215</v>
      </c>
      <c r="BK598" s="233">
        <f>SUM(BK599:BK612)</f>
        <v>0</v>
      </c>
    </row>
    <row r="599" s="1" customFormat="1" ht="38.25" customHeight="1">
      <c r="B599" s="47"/>
      <c r="C599" s="236" t="s">
        <v>1195</v>
      </c>
      <c r="D599" s="236" t="s">
        <v>217</v>
      </c>
      <c r="E599" s="237" t="s">
        <v>1196</v>
      </c>
      <c r="F599" s="238" t="s">
        <v>1197</v>
      </c>
      <c r="G599" s="239" t="s">
        <v>304</v>
      </c>
      <c r="H599" s="240">
        <v>243.67400000000001</v>
      </c>
      <c r="I599" s="241"/>
      <c r="J599" s="242">
        <f>ROUND(I599*H599,2)</f>
        <v>0</v>
      </c>
      <c r="K599" s="238" t="s">
        <v>221</v>
      </c>
      <c r="L599" s="73"/>
      <c r="M599" s="243" t="s">
        <v>22</v>
      </c>
      <c r="N599" s="244" t="s">
        <v>44</v>
      </c>
      <c r="O599" s="48"/>
      <c r="P599" s="245">
        <f>O599*H599</f>
        <v>0</v>
      </c>
      <c r="Q599" s="245">
        <v>0.00012999999999999999</v>
      </c>
      <c r="R599" s="245">
        <f>Q599*H599</f>
        <v>0.031677619999999997</v>
      </c>
      <c r="S599" s="245">
        <v>0</v>
      </c>
      <c r="T599" s="246">
        <f>S599*H599</f>
        <v>0</v>
      </c>
      <c r="AR599" s="25" t="s">
        <v>311</v>
      </c>
      <c r="AT599" s="25" t="s">
        <v>217</v>
      </c>
      <c r="AU599" s="25" t="s">
        <v>82</v>
      </c>
      <c r="AY599" s="25" t="s">
        <v>215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25" t="s">
        <v>80</v>
      </c>
      <c r="BK599" s="247">
        <f>ROUND(I599*H599,2)</f>
        <v>0</v>
      </c>
      <c r="BL599" s="25" t="s">
        <v>311</v>
      </c>
      <c r="BM599" s="25" t="s">
        <v>1198</v>
      </c>
    </row>
    <row r="600" s="12" customFormat="1">
      <c r="B600" s="248"/>
      <c r="C600" s="249"/>
      <c r="D600" s="250" t="s">
        <v>224</v>
      </c>
      <c r="E600" s="251" t="s">
        <v>22</v>
      </c>
      <c r="F600" s="252" t="s">
        <v>1199</v>
      </c>
      <c r="G600" s="249"/>
      <c r="H600" s="253">
        <v>77.400000000000006</v>
      </c>
      <c r="I600" s="254"/>
      <c r="J600" s="249"/>
      <c r="K600" s="249"/>
      <c r="L600" s="255"/>
      <c r="M600" s="256"/>
      <c r="N600" s="257"/>
      <c r="O600" s="257"/>
      <c r="P600" s="257"/>
      <c r="Q600" s="257"/>
      <c r="R600" s="257"/>
      <c r="S600" s="257"/>
      <c r="T600" s="258"/>
      <c r="AT600" s="259" t="s">
        <v>224</v>
      </c>
      <c r="AU600" s="259" t="s">
        <v>82</v>
      </c>
      <c r="AV600" s="12" t="s">
        <v>82</v>
      </c>
      <c r="AW600" s="12" t="s">
        <v>36</v>
      </c>
      <c r="AX600" s="12" t="s">
        <v>73</v>
      </c>
      <c r="AY600" s="259" t="s">
        <v>215</v>
      </c>
    </row>
    <row r="601" s="15" customFormat="1">
      <c r="B601" s="282"/>
      <c r="C601" s="283"/>
      <c r="D601" s="250" t="s">
        <v>224</v>
      </c>
      <c r="E601" s="284" t="s">
        <v>22</v>
      </c>
      <c r="F601" s="285" t="s">
        <v>1200</v>
      </c>
      <c r="G601" s="283"/>
      <c r="H601" s="284" t="s">
        <v>22</v>
      </c>
      <c r="I601" s="286"/>
      <c r="J601" s="283"/>
      <c r="K601" s="283"/>
      <c r="L601" s="287"/>
      <c r="M601" s="288"/>
      <c r="N601" s="289"/>
      <c r="O601" s="289"/>
      <c r="P601" s="289"/>
      <c r="Q601" s="289"/>
      <c r="R601" s="289"/>
      <c r="S601" s="289"/>
      <c r="T601" s="290"/>
      <c r="AT601" s="291" t="s">
        <v>224</v>
      </c>
      <c r="AU601" s="291" t="s">
        <v>82</v>
      </c>
      <c r="AV601" s="15" t="s">
        <v>80</v>
      </c>
      <c r="AW601" s="15" t="s">
        <v>36</v>
      </c>
      <c r="AX601" s="15" t="s">
        <v>73</v>
      </c>
      <c r="AY601" s="291" t="s">
        <v>215</v>
      </c>
    </row>
    <row r="602" s="12" customFormat="1">
      <c r="B602" s="248"/>
      <c r="C602" s="249"/>
      <c r="D602" s="250" t="s">
        <v>224</v>
      </c>
      <c r="E602" s="251" t="s">
        <v>22</v>
      </c>
      <c r="F602" s="252" t="s">
        <v>479</v>
      </c>
      <c r="G602" s="249"/>
      <c r="H602" s="253">
        <v>31.786000000000001</v>
      </c>
      <c r="I602" s="254"/>
      <c r="J602" s="249"/>
      <c r="K602" s="249"/>
      <c r="L602" s="255"/>
      <c r="M602" s="256"/>
      <c r="N602" s="257"/>
      <c r="O602" s="257"/>
      <c r="P602" s="257"/>
      <c r="Q602" s="257"/>
      <c r="R602" s="257"/>
      <c r="S602" s="257"/>
      <c r="T602" s="258"/>
      <c r="AT602" s="259" t="s">
        <v>224</v>
      </c>
      <c r="AU602" s="259" t="s">
        <v>82</v>
      </c>
      <c r="AV602" s="12" t="s">
        <v>82</v>
      </c>
      <c r="AW602" s="12" t="s">
        <v>36</v>
      </c>
      <c r="AX602" s="12" t="s">
        <v>73</v>
      </c>
      <c r="AY602" s="259" t="s">
        <v>215</v>
      </c>
    </row>
    <row r="603" s="12" customFormat="1">
      <c r="B603" s="248"/>
      <c r="C603" s="249"/>
      <c r="D603" s="250" t="s">
        <v>224</v>
      </c>
      <c r="E603" s="251" t="s">
        <v>22</v>
      </c>
      <c r="F603" s="252" t="s">
        <v>480</v>
      </c>
      <c r="G603" s="249"/>
      <c r="H603" s="253">
        <v>30.448</v>
      </c>
      <c r="I603" s="254"/>
      <c r="J603" s="249"/>
      <c r="K603" s="249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224</v>
      </c>
      <c r="AU603" s="259" t="s">
        <v>82</v>
      </c>
      <c r="AV603" s="12" t="s">
        <v>82</v>
      </c>
      <c r="AW603" s="12" t="s">
        <v>36</v>
      </c>
      <c r="AX603" s="12" t="s">
        <v>73</v>
      </c>
      <c r="AY603" s="259" t="s">
        <v>215</v>
      </c>
    </row>
    <row r="604" s="12" customFormat="1">
      <c r="B604" s="248"/>
      <c r="C604" s="249"/>
      <c r="D604" s="250" t="s">
        <v>224</v>
      </c>
      <c r="E604" s="251" t="s">
        <v>22</v>
      </c>
      <c r="F604" s="252" t="s">
        <v>481</v>
      </c>
      <c r="G604" s="249"/>
      <c r="H604" s="253">
        <v>47.079999999999998</v>
      </c>
      <c r="I604" s="254"/>
      <c r="J604" s="249"/>
      <c r="K604" s="249"/>
      <c r="L604" s="255"/>
      <c r="M604" s="256"/>
      <c r="N604" s="257"/>
      <c r="O604" s="257"/>
      <c r="P604" s="257"/>
      <c r="Q604" s="257"/>
      <c r="R604" s="257"/>
      <c r="S604" s="257"/>
      <c r="T604" s="258"/>
      <c r="AT604" s="259" t="s">
        <v>224</v>
      </c>
      <c r="AU604" s="259" t="s">
        <v>82</v>
      </c>
      <c r="AV604" s="12" t="s">
        <v>82</v>
      </c>
      <c r="AW604" s="12" t="s">
        <v>36</v>
      </c>
      <c r="AX604" s="12" t="s">
        <v>73</v>
      </c>
      <c r="AY604" s="259" t="s">
        <v>215</v>
      </c>
    </row>
    <row r="605" s="12" customFormat="1">
      <c r="B605" s="248"/>
      <c r="C605" s="249"/>
      <c r="D605" s="250" t="s">
        <v>224</v>
      </c>
      <c r="E605" s="251" t="s">
        <v>22</v>
      </c>
      <c r="F605" s="252" t="s">
        <v>482</v>
      </c>
      <c r="G605" s="249"/>
      <c r="H605" s="253">
        <v>27.719999999999999</v>
      </c>
      <c r="I605" s="254"/>
      <c r="J605" s="249"/>
      <c r="K605" s="249"/>
      <c r="L605" s="255"/>
      <c r="M605" s="256"/>
      <c r="N605" s="257"/>
      <c r="O605" s="257"/>
      <c r="P605" s="257"/>
      <c r="Q605" s="257"/>
      <c r="R605" s="257"/>
      <c r="S605" s="257"/>
      <c r="T605" s="258"/>
      <c r="AT605" s="259" t="s">
        <v>224</v>
      </c>
      <c r="AU605" s="259" t="s">
        <v>82</v>
      </c>
      <c r="AV605" s="12" t="s">
        <v>82</v>
      </c>
      <c r="AW605" s="12" t="s">
        <v>36</v>
      </c>
      <c r="AX605" s="12" t="s">
        <v>73</v>
      </c>
      <c r="AY605" s="259" t="s">
        <v>215</v>
      </c>
    </row>
    <row r="606" s="12" customFormat="1">
      <c r="B606" s="248"/>
      <c r="C606" s="249"/>
      <c r="D606" s="250" t="s">
        <v>224</v>
      </c>
      <c r="E606" s="251" t="s">
        <v>22</v>
      </c>
      <c r="F606" s="252" t="s">
        <v>483</v>
      </c>
      <c r="G606" s="249"/>
      <c r="H606" s="253">
        <v>28.379999999999999</v>
      </c>
      <c r="I606" s="254"/>
      <c r="J606" s="249"/>
      <c r="K606" s="249"/>
      <c r="L606" s="255"/>
      <c r="M606" s="256"/>
      <c r="N606" s="257"/>
      <c r="O606" s="257"/>
      <c r="P606" s="257"/>
      <c r="Q606" s="257"/>
      <c r="R606" s="257"/>
      <c r="S606" s="257"/>
      <c r="T606" s="258"/>
      <c r="AT606" s="259" t="s">
        <v>224</v>
      </c>
      <c r="AU606" s="259" t="s">
        <v>82</v>
      </c>
      <c r="AV606" s="12" t="s">
        <v>82</v>
      </c>
      <c r="AW606" s="12" t="s">
        <v>36</v>
      </c>
      <c r="AX606" s="12" t="s">
        <v>73</v>
      </c>
      <c r="AY606" s="259" t="s">
        <v>215</v>
      </c>
    </row>
    <row r="607" s="12" customFormat="1">
      <c r="B607" s="248"/>
      <c r="C607" s="249"/>
      <c r="D607" s="250" t="s">
        <v>224</v>
      </c>
      <c r="E607" s="251" t="s">
        <v>22</v>
      </c>
      <c r="F607" s="252" t="s">
        <v>484</v>
      </c>
      <c r="G607" s="249"/>
      <c r="H607" s="253">
        <v>22.440000000000001</v>
      </c>
      <c r="I607" s="254"/>
      <c r="J607" s="249"/>
      <c r="K607" s="249"/>
      <c r="L607" s="255"/>
      <c r="M607" s="256"/>
      <c r="N607" s="257"/>
      <c r="O607" s="257"/>
      <c r="P607" s="257"/>
      <c r="Q607" s="257"/>
      <c r="R607" s="257"/>
      <c r="S607" s="257"/>
      <c r="T607" s="258"/>
      <c r="AT607" s="259" t="s">
        <v>224</v>
      </c>
      <c r="AU607" s="259" t="s">
        <v>82</v>
      </c>
      <c r="AV607" s="12" t="s">
        <v>82</v>
      </c>
      <c r="AW607" s="12" t="s">
        <v>36</v>
      </c>
      <c r="AX607" s="12" t="s">
        <v>73</v>
      </c>
      <c r="AY607" s="259" t="s">
        <v>215</v>
      </c>
    </row>
    <row r="608" s="12" customFormat="1">
      <c r="B608" s="248"/>
      <c r="C608" s="249"/>
      <c r="D608" s="250" t="s">
        <v>224</v>
      </c>
      <c r="E608" s="251" t="s">
        <v>22</v>
      </c>
      <c r="F608" s="252" t="s">
        <v>485</v>
      </c>
      <c r="G608" s="249"/>
      <c r="H608" s="253">
        <v>18.920000000000002</v>
      </c>
      <c r="I608" s="254"/>
      <c r="J608" s="249"/>
      <c r="K608" s="249"/>
      <c r="L608" s="255"/>
      <c r="M608" s="256"/>
      <c r="N608" s="257"/>
      <c r="O608" s="257"/>
      <c r="P608" s="257"/>
      <c r="Q608" s="257"/>
      <c r="R608" s="257"/>
      <c r="S608" s="257"/>
      <c r="T608" s="258"/>
      <c r="AT608" s="259" t="s">
        <v>224</v>
      </c>
      <c r="AU608" s="259" t="s">
        <v>82</v>
      </c>
      <c r="AV608" s="12" t="s">
        <v>82</v>
      </c>
      <c r="AW608" s="12" t="s">
        <v>36</v>
      </c>
      <c r="AX608" s="12" t="s">
        <v>73</v>
      </c>
      <c r="AY608" s="259" t="s">
        <v>215</v>
      </c>
    </row>
    <row r="609" s="12" customFormat="1">
      <c r="B609" s="248"/>
      <c r="C609" s="249"/>
      <c r="D609" s="250" t="s">
        <v>224</v>
      </c>
      <c r="E609" s="251" t="s">
        <v>22</v>
      </c>
      <c r="F609" s="252" t="s">
        <v>486</v>
      </c>
      <c r="G609" s="249"/>
      <c r="H609" s="253">
        <v>12.1</v>
      </c>
      <c r="I609" s="254"/>
      <c r="J609" s="249"/>
      <c r="K609" s="249"/>
      <c r="L609" s="255"/>
      <c r="M609" s="256"/>
      <c r="N609" s="257"/>
      <c r="O609" s="257"/>
      <c r="P609" s="257"/>
      <c r="Q609" s="257"/>
      <c r="R609" s="257"/>
      <c r="S609" s="257"/>
      <c r="T609" s="258"/>
      <c r="AT609" s="259" t="s">
        <v>224</v>
      </c>
      <c r="AU609" s="259" t="s">
        <v>82</v>
      </c>
      <c r="AV609" s="12" t="s">
        <v>82</v>
      </c>
      <c r="AW609" s="12" t="s">
        <v>36</v>
      </c>
      <c r="AX609" s="12" t="s">
        <v>73</v>
      </c>
      <c r="AY609" s="259" t="s">
        <v>215</v>
      </c>
    </row>
    <row r="610" s="12" customFormat="1">
      <c r="B610" s="248"/>
      <c r="C610" s="249"/>
      <c r="D610" s="250" t="s">
        <v>224</v>
      </c>
      <c r="E610" s="251" t="s">
        <v>22</v>
      </c>
      <c r="F610" s="252" t="s">
        <v>1201</v>
      </c>
      <c r="G610" s="249"/>
      <c r="H610" s="253">
        <v>8.4000000000000004</v>
      </c>
      <c r="I610" s="254"/>
      <c r="J610" s="249"/>
      <c r="K610" s="249"/>
      <c r="L610" s="255"/>
      <c r="M610" s="256"/>
      <c r="N610" s="257"/>
      <c r="O610" s="257"/>
      <c r="P610" s="257"/>
      <c r="Q610" s="257"/>
      <c r="R610" s="257"/>
      <c r="S610" s="257"/>
      <c r="T610" s="258"/>
      <c r="AT610" s="259" t="s">
        <v>224</v>
      </c>
      <c r="AU610" s="259" t="s">
        <v>82</v>
      </c>
      <c r="AV610" s="12" t="s">
        <v>82</v>
      </c>
      <c r="AW610" s="12" t="s">
        <v>36</v>
      </c>
      <c r="AX610" s="12" t="s">
        <v>73</v>
      </c>
      <c r="AY610" s="259" t="s">
        <v>215</v>
      </c>
    </row>
    <row r="611" s="12" customFormat="1">
      <c r="B611" s="248"/>
      <c r="C611" s="249"/>
      <c r="D611" s="250" t="s">
        <v>224</v>
      </c>
      <c r="E611" s="251" t="s">
        <v>22</v>
      </c>
      <c r="F611" s="252" t="s">
        <v>1202</v>
      </c>
      <c r="G611" s="249"/>
      <c r="H611" s="253">
        <v>-61</v>
      </c>
      <c r="I611" s="254"/>
      <c r="J611" s="249"/>
      <c r="K611" s="249"/>
      <c r="L611" s="255"/>
      <c r="M611" s="256"/>
      <c r="N611" s="257"/>
      <c r="O611" s="257"/>
      <c r="P611" s="257"/>
      <c r="Q611" s="257"/>
      <c r="R611" s="257"/>
      <c r="S611" s="257"/>
      <c r="T611" s="258"/>
      <c r="AT611" s="259" t="s">
        <v>224</v>
      </c>
      <c r="AU611" s="259" t="s">
        <v>82</v>
      </c>
      <c r="AV611" s="12" t="s">
        <v>82</v>
      </c>
      <c r="AW611" s="12" t="s">
        <v>36</v>
      </c>
      <c r="AX611" s="12" t="s">
        <v>73</v>
      </c>
      <c r="AY611" s="259" t="s">
        <v>215</v>
      </c>
    </row>
    <row r="612" s="13" customFormat="1">
      <c r="B612" s="260"/>
      <c r="C612" s="261"/>
      <c r="D612" s="250" t="s">
        <v>224</v>
      </c>
      <c r="E612" s="262" t="s">
        <v>22</v>
      </c>
      <c r="F612" s="263" t="s">
        <v>231</v>
      </c>
      <c r="G612" s="261"/>
      <c r="H612" s="264">
        <v>243.67400000000001</v>
      </c>
      <c r="I612" s="265"/>
      <c r="J612" s="261"/>
      <c r="K612" s="261"/>
      <c r="L612" s="266"/>
      <c r="M612" s="267"/>
      <c r="N612" s="268"/>
      <c r="O612" s="268"/>
      <c r="P612" s="268"/>
      <c r="Q612" s="268"/>
      <c r="R612" s="268"/>
      <c r="S612" s="268"/>
      <c r="T612" s="269"/>
      <c r="AT612" s="270" t="s">
        <v>224</v>
      </c>
      <c r="AU612" s="270" t="s">
        <v>82</v>
      </c>
      <c r="AV612" s="13" t="s">
        <v>222</v>
      </c>
      <c r="AW612" s="13" t="s">
        <v>36</v>
      </c>
      <c r="AX612" s="13" t="s">
        <v>80</v>
      </c>
      <c r="AY612" s="270" t="s">
        <v>215</v>
      </c>
    </row>
    <row r="613" s="11" customFormat="1" ht="29.88" customHeight="1">
      <c r="B613" s="220"/>
      <c r="C613" s="221"/>
      <c r="D613" s="222" t="s">
        <v>72</v>
      </c>
      <c r="E613" s="234" t="s">
        <v>1203</v>
      </c>
      <c r="F613" s="234" t="s">
        <v>1204</v>
      </c>
      <c r="G613" s="221"/>
      <c r="H613" s="221"/>
      <c r="I613" s="224"/>
      <c r="J613" s="235">
        <f>BK613</f>
        <v>0</v>
      </c>
      <c r="K613" s="221"/>
      <c r="L613" s="226"/>
      <c r="M613" s="227"/>
      <c r="N613" s="228"/>
      <c r="O613" s="228"/>
      <c r="P613" s="229">
        <f>SUM(P614:P617)</f>
        <v>0</v>
      </c>
      <c r="Q613" s="228"/>
      <c r="R613" s="229">
        <f>SUM(R614:R617)</f>
        <v>0</v>
      </c>
      <c r="S613" s="228"/>
      <c r="T613" s="230">
        <f>SUM(T614:T617)</f>
        <v>0</v>
      </c>
      <c r="AR613" s="231" t="s">
        <v>222</v>
      </c>
      <c r="AT613" s="232" t="s">
        <v>72</v>
      </c>
      <c r="AU613" s="232" t="s">
        <v>80</v>
      </c>
      <c r="AY613" s="231" t="s">
        <v>215</v>
      </c>
      <c r="BK613" s="233">
        <f>SUM(BK614:BK617)</f>
        <v>0</v>
      </c>
    </row>
    <row r="614" s="1" customFormat="1" ht="16.5" customHeight="1">
      <c r="B614" s="47"/>
      <c r="C614" s="236" t="s">
        <v>1205</v>
      </c>
      <c r="D614" s="236" t="s">
        <v>217</v>
      </c>
      <c r="E614" s="237" t="s">
        <v>1206</v>
      </c>
      <c r="F614" s="238" t="s">
        <v>1207</v>
      </c>
      <c r="G614" s="239" t="s">
        <v>1010</v>
      </c>
      <c r="H614" s="240">
        <v>-1</v>
      </c>
      <c r="I614" s="241"/>
      <c r="J614" s="242">
        <f>ROUND(I614*H614,2)</f>
        <v>0</v>
      </c>
      <c r="K614" s="238" t="s">
        <v>22</v>
      </c>
      <c r="L614" s="73"/>
      <c r="M614" s="243" t="s">
        <v>22</v>
      </c>
      <c r="N614" s="244" t="s">
        <v>44</v>
      </c>
      <c r="O614" s="48"/>
      <c r="P614" s="245">
        <f>O614*H614</f>
        <v>0</v>
      </c>
      <c r="Q614" s="245">
        <v>0</v>
      </c>
      <c r="R614" s="245">
        <f>Q614*H614</f>
        <v>0</v>
      </c>
      <c r="S614" s="245">
        <v>0</v>
      </c>
      <c r="T614" s="246">
        <f>S614*H614</f>
        <v>0</v>
      </c>
      <c r="AR614" s="25" t="s">
        <v>1208</v>
      </c>
      <c r="AT614" s="25" t="s">
        <v>217</v>
      </c>
      <c r="AU614" s="25" t="s">
        <v>82</v>
      </c>
      <c r="AY614" s="25" t="s">
        <v>215</v>
      </c>
      <c r="BE614" s="247">
        <f>IF(N614="základní",J614,0)</f>
        <v>0</v>
      </c>
      <c r="BF614" s="247">
        <f>IF(N614="snížená",J614,0)</f>
        <v>0</v>
      </c>
      <c r="BG614" s="247">
        <f>IF(N614="zákl. přenesená",J614,0)</f>
        <v>0</v>
      </c>
      <c r="BH614" s="247">
        <f>IF(N614="sníž. přenesená",J614,0)</f>
        <v>0</v>
      </c>
      <c r="BI614" s="247">
        <f>IF(N614="nulová",J614,0)</f>
        <v>0</v>
      </c>
      <c r="BJ614" s="25" t="s">
        <v>80</v>
      </c>
      <c r="BK614" s="247">
        <f>ROUND(I614*H614,2)</f>
        <v>0</v>
      </c>
      <c r="BL614" s="25" t="s">
        <v>1208</v>
      </c>
      <c r="BM614" s="25" t="s">
        <v>1209</v>
      </c>
    </row>
    <row r="615" s="12" customFormat="1">
      <c r="B615" s="248"/>
      <c r="C615" s="249"/>
      <c r="D615" s="250" t="s">
        <v>224</v>
      </c>
      <c r="E615" s="251" t="s">
        <v>22</v>
      </c>
      <c r="F615" s="252" t="s">
        <v>177</v>
      </c>
      <c r="G615" s="249"/>
      <c r="H615" s="253">
        <v>-1</v>
      </c>
      <c r="I615" s="254"/>
      <c r="J615" s="249"/>
      <c r="K615" s="249"/>
      <c r="L615" s="255"/>
      <c r="M615" s="256"/>
      <c r="N615" s="257"/>
      <c r="O615" s="257"/>
      <c r="P615" s="257"/>
      <c r="Q615" s="257"/>
      <c r="R615" s="257"/>
      <c r="S615" s="257"/>
      <c r="T615" s="258"/>
      <c r="AT615" s="259" t="s">
        <v>224</v>
      </c>
      <c r="AU615" s="259" t="s">
        <v>82</v>
      </c>
      <c r="AV615" s="12" t="s">
        <v>82</v>
      </c>
      <c r="AW615" s="12" t="s">
        <v>36</v>
      </c>
      <c r="AX615" s="12" t="s">
        <v>80</v>
      </c>
      <c r="AY615" s="259" t="s">
        <v>215</v>
      </c>
    </row>
    <row r="616" s="1" customFormat="1" ht="25.5" customHeight="1">
      <c r="B616" s="47"/>
      <c r="C616" s="236" t="s">
        <v>1210</v>
      </c>
      <c r="D616" s="236" t="s">
        <v>217</v>
      </c>
      <c r="E616" s="237" t="s">
        <v>1008</v>
      </c>
      <c r="F616" s="238" t="s">
        <v>1009</v>
      </c>
      <c r="G616" s="239" t="s">
        <v>1010</v>
      </c>
      <c r="H616" s="240">
        <v>-1</v>
      </c>
      <c r="I616" s="241"/>
      <c r="J616" s="242">
        <f>ROUND(I616*H616,2)</f>
        <v>0</v>
      </c>
      <c r="K616" s="238" t="s">
        <v>951</v>
      </c>
      <c r="L616" s="73"/>
      <c r="M616" s="243" t="s">
        <v>22</v>
      </c>
      <c r="N616" s="244" t="s">
        <v>44</v>
      </c>
      <c r="O616" s="48"/>
      <c r="P616" s="245">
        <f>O616*H616</f>
        <v>0</v>
      </c>
      <c r="Q616" s="245">
        <v>0</v>
      </c>
      <c r="R616" s="245">
        <f>Q616*H616</f>
        <v>0</v>
      </c>
      <c r="S616" s="245">
        <v>0</v>
      </c>
      <c r="T616" s="246">
        <f>S616*H616</f>
        <v>0</v>
      </c>
      <c r="AR616" s="25" t="s">
        <v>311</v>
      </c>
      <c r="AT616" s="25" t="s">
        <v>217</v>
      </c>
      <c r="AU616" s="25" t="s">
        <v>82</v>
      </c>
      <c r="AY616" s="25" t="s">
        <v>215</v>
      </c>
      <c r="BE616" s="247">
        <f>IF(N616="základní",J616,0)</f>
        <v>0</v>
      </c>
      <c r="BF616" s="247">
        <f>IF(N616="snížená",J616,0)</f>
        <v>0</v>
      </c>
      <c r="BG616" s="247">
        <f>IF(N616="zákl. přenesená",J616,0)</f>
        <v>0</v>
      </c>
      <c r="BH616" s="247">
        <f>IF(N616="sníž. přenesená",J616,0)</f>
        <v>0</v>
      </c>
      <c r="BI616" s="247">
        <f>IF(N616="nulová",J616,0)</f>
        <v>0</v>
      </c>
      <c r="BJ616" s="25" t="s">
        <v>80</v>
      </c>
      <c r="BK616" s="247">
        <f>ROUND(I616*H616,2)</f>
        <v>0</v>
      </c>
      <c r="BL616" s="25" t="s">
        <v>311</v>
      </c>
      <c r="BM616" s="25" t="s">
        <v>1211</v>
      </c>
    </row>
    <row r="617" s="12" customFormat="1">
      <c r="B617" s="248"/>
      <c r="C617" s="249"/>
      <c r="D617" s="250" t="s">
        <v>224</v>
      </c>
      <c r="E617" s="251" t="s">
        <v>22</v>
      </c>
      <c r="F617" s="252" t="s">
        <v>177</v>
      </c>
      <c r="G617" s="249"/>
      <c r="H617" s="253">
        <v>-1</v>
      </c>
      <c r="I617" s="254"/>
      <c r="J617" s="249"/>
      <c r="K617" s="249"/>
      <c r="L617" s="255"/>
      <c r="M617" s="303"/>
      <c r="N617" s="304"/>
      <c r="O617" s="304"/>
      <c r="P617" s="304"/>
      <c r="Q617" s="304"/>
      <c r="R617" s="304"/>
      <c r="S617" s="304"/>
      <c r="T617" s="305"/>
      <c r="AT617" s="259" t="s">
        <v>224</v>
      </c>
      <c r="AU617" s="259" t="s">
        <v>82</v>
      </c>
      <c r="AV617" s="12" t="s">
        <v>82</v>
      </c>
      <c r="AW617" s="12" t="s">
        <v>36</v>
      </c>
      <c r="AX617" s="12" t="s">
        <v>80</v>
      </c>
      <c r="AY617" s="259" t="s">
        <v>215</v>
      </c>
    </row>
    <row r="618" s="1" customFormat="1" ht="6.96" customHeight="1">
      <c r="B618" s="68"/>
      <c r="C618" s="69"/>
      <c r="D618" s="69"/>
      <c r="E618" s="69"/>
      <c r="F618" s="69"/>
      <c r="G618" s="69"/>
      <c r="H618" s="69"/>
      <c r="I618" s="179"/>
      <c r="J618" s="69"/>
      <c r="K618" s="69"/>
      <c r="L618" s="73"/>
    </row>
  </sheetData>
  <sheetProtection sheet="1" autoFilter="0" formatColumns="0" formatRows="0" objects="1" scenarios="1" spinCount="100000" saltValue="UpGEcoAZYpsgFH9gk3BvL4gGg/VL/Fjq4teNR2rEr8qmQnsf8IiylZvpeEo2+wXDbMs57tUmbQag2ibfna0bZw==" hashValue="MzxUGQy/C+s6cXO+veCtePnTXno9H4kdLCS7RfdORojRsBrqMN8KTpAXtEhmOt/Qhc7gEiGkP6ORfXGZlEuYuA==" algorithmName="SHA-512" password="CC35"/>
  <autoFilter ref="C102:K61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1:H91"/>
    <mergeCell ref="E93:H93"/>
    <mergeCell ref="E95:H95"/>
    <mergeCell ref="G1:H1"/>
    <mergeCell ref="L2:V2"/>
  </mergeCells>
  <hyperlinks>
    <hyperlink ref="F1:G1" location="C2" display="1) Krycí list soupisu"/>
    <hyperlink ref="G1:H1" location="C58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1212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1213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1214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ROUND(J89,2)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ROUND(SUM(BE89:BE173), 2)</f>
        <v>0</v>
      </c>
      <c r="G32" s="48"/>
      <c r="H32" s="48"/>
      <c r="I32" s="171">
        <v>0.20999999999999999</v>
      </c>
      <c r="J32" s="170">
        <f>ROUND(ROUND((SUM(BE89:BE173)),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ROUND(SUM(BF89:BF173), 2)</f>
        <v>0</v>
      </c>
      <c r="G33" s="48"/>
      <c r="H33" s="48"/>
      <c r="I33" s="171">
        <v>0.14999999999999999</v>
      </c>
      <c r="J33" s="170">
        <f>ROUND(ROUND((SUM(BF89:BF173)),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ROUND(SUM(BG89:BG173),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ROUND(SUM(BH89:BH173),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ROUND(SUM(BI89:BI173),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zzstemnydulUTČP241PP - VYTÁPĚNÍ OBJEKTU č.p.24 - 1.PP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na parcele 314/4, k.ú. 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Ondřej Zikán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J89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187</v>
      </c>
      <c r="E61" s="193"/>
      <c r="F61" s="193"/>
      <c r="G61" s="193"/>
      <c r="H61" s="193"/>
      <c r="I61" s="194"/>
      <c r="J61" s="195">
        <f>J90</f>
        <v>0</v>
      </c>
      <c r="K61" s="196"/>
    </row>
    <row r="62" s="9" customFormat="1" ht="19.92" customHeight="1">
      <c r="B62" s="197"/>
      <c r="C62" s="198"/>
      <c r="D62" s="199" t="s">
        <v>189</v>
      </c>
      <c r="E62" s="200"/>
      <c r="F62" s="200"/>
      <c r="G62" s="200"/>
      <c r="H62" s="200"/>
      <c r="I62" s="201"/>
      <c r="J62" s="202">
        <f>J91</f>
        <v>0</v>
      </c>
      <c r="K62" s="203"/>
    </row>
    <row r="63" s="9" customFormat="1" ht="19.92" customHeight="1">
      <c r="B63" s="197"/>
      <c r="C63" s="198"/>
      <c r="D63" s="199" t="s">
        <v>1215</v>
      </c>
      <c r="E63" s="200"/>
      <c r="F63" s="200"/>
      <c r="G63" s="200"/>
      <c r="H63" s="200"/>
      <c r="I63" s="201"/>
      <c r="J63" s="202">
        <f>J103</f>
        <v>0</v>
      </c>
      <c r="K63" s="203"/>
    </row>
    <row r="64" s="9" customFormat="1" ht="19.92" customHeight="1">
      <c r="B64" s="197"/>
      <c r="C64" s="198"/>
      <c r="D64" s="199" t="s">
        <v>1216</v>
      </c>
      <c r="E64" s="200"/>
      <c r="F64" s="200"/>
      <c r="G64" s="200"/>
      <c r="H64" s="200"/>
      <c r="I64" s="201"/>
      <c r="J64" s="202">
        <f>J113</f>
        <v>0</v>
      </c>
      <c r="K64" s="203"/>
    </row>
    <row r="65" s="9" customFormat="1" ht="19.92" customHeight="1">
      <c r="B65" s="197"/>
      <c r="C65" s="198"/>
      <c r="D65" s="199" t="s">
        <v>1217</v>
      </c>
      <c r="E65" s="200"/>
      <c r="F65" s="200"/>
      <c r="G65" s="200"/>
      <c r="H65" s="200"/>
      <c r="I65" s="201"/>
      <c r="J65" s="202">
        <f>J122</f>
        <v>0</v>
      </c>
      <c r="K65" s="203"/>
    </row>
    <row r="66" s="9" customFormat="1" ht="19.92" customHeight="1">
      <c r="B66" s="197"/>
      <c r="C66" s="198"/>
      <c r="D66" s="199" t="s">
        <v>1218</v>
      </c>
      <c r="E66" s="200"/>
      <c r="F66" s="200"/>
      <c r="G66" s="200"/>
      <c r="H66" s="200"/>
      <c r="I66" s="201"/>
      <c r="J66" s="202">
        <f>J138</f>
        <v>0</v>
      </c>
      <c r="K66" s="203"/>
    </row>
    <row r="67" s="9" customFormat="1" ht="19.92" customHeight="1">
      <c r="B67" s="197"/>
      <c r="C67" s="198"/>
      <c r="D67" s="199" t="s">
        <v>1219</v>
      </c>
      <c r="E67" s="200"/>
      <c r="F67" s="200"/>
      <c r="G67" s="200"/>
      <c r="H67" s="200"/>
      <c r="I67" s="201"/>
      <c r="J67" s="202">
        <f>J160</f>
        <v>0</v>
      </c>
      <c r="K67" s="203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7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79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2"/>
      <c r="J73" s="72"/>
      <c r="K73" s="72"/>
      <c r="L73" s="73"/>
    </row>
    <row r="74" s="1" customFormat="1" ht="36.96" customHeight="1">
      <c r="B74" s="47"/>
      <c r="C74" s="74" t="s">
        <v>199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6.5" customHeight="1">
      <c r="B77" s="47"/>
      <c r="C77" s="75"/>
      <c r="D77" s="75"/>
      <c r="E77" s="205" t="str">
        <f>E7</f>
        <v>5.TEMNÝ DŮL- VÝCVIKOVÉ STŘEDISKO-obj.24 -CÚ 2018/1</v>
      </c>
      <c r="F77" s="77"/>
      <c r="G77" s="77"/>
      <c r="H77" s="77"/>
      <c r="I77" s="204"/>
      <c r="J77" s="75"/>
      <c r="K77" s="75"/>
      <c r="L77" s="73"/>
    </row>
    <row r="78">
      <c r="B78" s="29"/>
      <c r="C78" s="77" t="s">
        <v>168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s="1" customFormat="1" ht="16.5" customHeight="1">
      <c r="B79" s="47"/>
      <c r="C79" s="75"/>
      <c r="D79" s="75"/>
      <c r="E79" s="205" t="s">
        <v>169</v>
      </c>
      <c r="F79" s="75"/>
      <c r="G79" s="75"/>
      <c r="H79" s="75"/>
      <c r="I79" s="204"/>
      <c r="J79" s="75"/>
      <c r="K79" s="75"/>
      <c r="L79" s="73"/>
    </row>
    <row r="80" s="1" customFormat="1" ht="14.4" customHeight="1">
      <c r="B80" s="47"/>
      <c r="C80" s="77" t="s">
        <v>170</v>
      </c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7.25" customHeight="1">
      <c r="B81" s="47"/>
      <c r="C81" s="75"/>
      <c r="D81" s="75"/>
      <c r="E81" s="83" t="str">
        <f>E11</f>
        <v xml:space="preserve">zzstemnydulUTČP241PP - VYTÁPĚNÍ OBJEKTU č.p.24 - 1.PP  CÚ 2018/1</v>
      </c>
      <c r="F81" s="75"/>
      <c r="G81" s="75"/>
      <c r="H81" s="75"/>
      <c r="I81" s="204"/>
      <c r="J81" s="75"/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8" customHeight="1">
      <c r="B83" s="47"/>
      <c r="C83" s="77" t="s">
        <v>24</v>
      </c>
      <c r="D83" s="75"/>
      <c r="E83" s="75"/>
      <c r="F83" s="208" t="str">
        <f>F14</f>
        <v>na parcele 314/4, k.ú. Temný Důl</v>
      </c>
      <c r="G83" s="75"/>
      <c r="H83" s="75"/>
      <c r="I83" s="209" t="s">
        <v>26</v>
      </c>
      <c r="J83" s="86" t="str">
        <f>IF(J14="","",J14)</f>
        <v>12. 4. 2018</v>
      </c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>
      <c r="B85" s="47"/>
      <c r="C85" s="77" t="s">
        <v>28</v>
      </c>
      <c r="D85" s="75"/>
      <c r="E85" s="75"/>
      <c r="F85" s="208" t="str">
        <f>E17</f>
        <v xml:space="preserve"> </v>
      </c>
      <c r="G85" s="75"/>
      <c r="H85" s="75"/>
      <c r="I85" s="209" t="s">
        <v>34</v>
      </c>
      <c r="J85" s="208" t="str">
        <f>E23</f>
        <v>Ondřej Zikán</v>
      </c>
      <c r="K85" s="75"/>
      <c r="L85" s="73"/>
    </row>
    <row r="86" s="1" customFormat="1" ht="14.4" customHeight="1">
      <c r="B86" s="47"/>
      <c r="C86" s="77" t="s">
        <v>32</v>
      </c>
      <c r="D86" s="75"/>
      <c r="E86" s="75"/>
      <c r="F86" s="208" t="str">
        <f>IF(E20="","",E20)</f>
        <v/>
      </c>
      <c r="G86" s="75"/>
      <c r="H86" s="75"/>
      <c r="I86" s="204"/>
      <c r="J86" s="75"/>
      <c r="K86" s="75"/>
      <c r="L86" s="73"/>
    </row>
    <row r="87" s="1" customFormat="1" ht="10.32" customHeight="1">
      <c r="B87" s="47"/>
      <c r="C87" s="75"/>
      <c r="D87" s="75"/>
      <c r="E87" s="75"/>
      <c r="F87" s="75"/>
      <c r="G87" s="75"/>
      <c r="H87" s="75"/>
      <c r="I87" s="204"/>
      <c r="J87" s="75"/>
      <c r="K87" s="75"/>
      <c r="L87" s="73"/>
    </row>
    <row r="88" s="10" customFormat="1" ht="29.28" customHeight="1">
      <c r="B88" s="210"/>
      <c r="C88" s="211" t="s">
        <v>200</v>
      </c>
      <c r="D88" s="212" t="s">
        <v>58</v>
      </c>
      <c r="E88" s="212" t="s">
        <v>54</v>
      </c>
      <c r="F88" s="212" t="s">
        <v>201</v>
      </c>
      <c r="G88" s="212" t="s">
        <v>202</v>
      </c>
      <c r="H88" s="212" t="s">
        <v>203</v>
      </c>
      <c r="I88" s="213" t="s">
        <v>204</v>
      </c>
      <c r="J88" s="212" t="s">
        <v>175</v>
      </c>
      <c r="K88" s="214" t="s">
        <v>205</v>
      </c>
      <c r="L88" s="215"/>
      <c r="M88" s="103" t="s">
        <v>206</v>
      </c>
      <c r="N88" s="104" t="s">
        <v>43</v>
      </c>
      <c r="O88" s="104" t="s">
        <v>207</v>
      </c>
      <c r="P88" s="104" t="s">
        <v>208</v>
      </c>
      <c r="Q88" s="104" t="s">
        <v>209</v>
      </c>
      <c r="R88" s="104" t="s">
        <v>210</v>
      </c>
      <c r="S88" s="104" t="s">
        <v>211</v>
      </c>
      <c r="T88" s="105" t="s">
        <v>212</v>
      </c>
    </row>
    <row r="89" s="1" customFormat="1" ht="29.28" customHeight="1">
      <c r="B89" s="47"/>
      <c r="C89" s="109" t="s">
        <v>176</v>
      </c>
      <c r="D89" s="75"/>
      <c r="E89" s="75"/>
      <c r="F89" s="75"/>
      <c r="G89" s="75"/>
      <c r="H89" s="75"/>
      <c r="I89" s="204"/>
      <c r="J89" s="216">
        <f>BK89</f>
        <v>0</v>
      </c>
      <c r="K89" s="75"/>
      <c r="L89" s="73"/>
      <c r="M89" s="106"/>
      <c r="N89" s="107"/>
      <c r="O89" s="107"/>
      <c r="P89" s="217">
        <f>P90</f>
        <v>0</v>
      </c>
      <c r="Q89" s="107"/>
      <c r="R89" s="217">
        <f>R90</f>
        <v>0.82841999999999993</v>
      </c>
      <c r="S89" s="107"/>
      <c r="T89" s="218">
        <f>T90</f>
        <v>0</v>
      </c>
      <c r="AT89" s="25" t="s">
        <v>72</v>
      </c>
      <c r="AU89" s="25" t="s">
        <v>177</v>
      </c>
      <c r="BK89" s="219">
        <f>BK90</f>
        <v>0</v>
      </c>
    </row>
    <row r="90" s="11" customFormat="1" ht="37.44" customHeight="1">
      <c r="B90" s="220"/>
      <c r="C90" s="221"/>
      <c r="D90" s="222" t="s">
        <v>72</v>
      </c>
      <c r="E90" s="223" t="s">
        <v>825</v>
      </c>
      <c r="F90" s="223" t="s">
        <v>826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P91+P103+P113+P122+P138+P160</f>
        <v>0</v>
      </c>
      <c r="Q90" s="228"/>
      <c r="R90" s="229">
        <f>R91+R103+R113+R122+R138+R160</f>
        <v>0.82841999999999993</v>
      </c>
      <c r="S90" s="228"/>
      <c r="T90" s="230">
        <f>T91+T103+T113+T122+T138+T160</f>
        <v>0</v>
      </c>
      <c r="AR90" s="231" t="s">
        <v>82</v>
      </c>
      <c r="AT90" s="232" t="s">
        <v>72</v>
      </c>
      <c r="AU90" s="232" t="s">
        <v>73</v>
      </c>
      <c r="AY90" s="231" t="s">
        <v>215</v>
      </c>
      <c r="BK90" s="233">
        <f>BK91+BK103+BK113+BK122+BK138+BK160</f>
        <v>0</v>
      </c>
    </row>
    <row r="91" s="11" customFormat="1" ht="19.92" customHeight="1">
      <c r="B91" s="220"/>
      <c r="C91" s="221"/>
      <c r="D91" s="222" t="s">
        <v>72</v>
      </c>
      <c r="E91" s="234" t="s">
        <v>878</v>
      </c>
      <c r="F91" s="234" t="s">
        <v>879</v>
      </c>
      <c r="G91" s="221"/>
      <c r="H91" s="221"/>
      <c r="I91" s="224"/>
      <c r="J91" s="235">
        <f>BK91</f>
        <v>0</v>
      </c>
      <c r="K91" s="221"/>
      <c r="L91" s="226"/>
      <c r="M91" s="227"/>
      <c r="N91" s="228"/>
      <c r="O91" s="228"/>
      <c r="P91" s="229">
        <f>SUM(P92:P102)</f>
        <v>0</v>
      </c>
      <c r="Q91" s="228"/>
      <c r="R91" s="229">
        <f>SUM(R92:R102)</f>
        <v>0.0218</v>
      </c>
      <c r="S91" s="228"/>
      <c r="T91" s="230">
        <f>SUM(T92:T102)</f>
        <v>0</v>
      </c>
      <c r="AR91" s="231" t="s">
        <v>82</v>
      </c>
      <c r="AT91" s="232" t="s">
        <v>72</v>
      </c>
      <c r="AU91" s="232" t="s">
        <v>80</v>
      </c>
      <c r="AY91" s="231" t="s">
        <v>215</v>
      </c>
      <c r="BK91" s="233">
        <f>SUM(BK92:BK102)</f>
        <v>0</v>
      </c>
    </row>
    <row r="92" s="1" customFormat="1" ht="25.5" customHeight="1">
      <c r="B92" s="47"/>
      <c r="C92" s="292" t="s">
        <v>80</v>
      </c>
      <c r="D92" s="292" t="s">
        <v>289</v>
      </c>
      <c r="E92" s="293" t="s">
        <v>1220</v>
      </c>
      <c r="F92" s="294" t="s">
        <v>1221</v>
      </c>
      <c r="G92" s="295" t="s">
        <v>298</v>
      </c>
      <c r="H92" s="296">
        <v>42</v>
      </c>
      <c r="I92" s="297"/>
      <c r="J92" s="298">
        <f>ROUND(I92*H92,2)</f>
        <v>0</v>
      </c>
      <c r="K92" s="294" t="s">
        <v>221</v>
      </c>
      <c r="L92" s="299"/>
      <c r="M92" s="300" t="s">
        <v>22</v>
      </c>
      <c r="N92" s="301" t="s">
        <v>44</v>
      </c>
      <c r="O92" s="48"/>
      <c r="P92" s="245">
        <f>O92*H92</f>
        <v>0</v>
      </c>
      <c r="Q92" s="245">
        <v>2.0000000000000002E-05</v>
      </c>
      <c r="R92" s="245">
        <f>Q92*H92</f>
        <v>0.00084000000000000003</v>
      </c>
      <c r="S92" s="245">
        <v>0</v>
      </c>
      <c r="T92" s="246">
        <f>S92*H92</f>
        <v>0</v>
      </c>
      <c r="AR92" s="25" t="s">
        <v>405</v>
      </c>
      <c r="AT92" s="25" t="s">
        <v>289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311</v>
      </c>
      <c r="BM92" s="25" t="s">
        <v>1222</v>
      </c>
    </row>
    <row r="93" s="1" customFormat="1" ht="25.5" customHeight="1">
      <c r="B93" s="47"/>
      <c r="C93" s="292" t="s">
        <v>82</v>
      </c>
      <c r="D93" s="292" t="s">
        <v>289</v>
      </c>
      <c r="E93" s="293" t="s">
        <v>1223</v>
      </c>
      <c r="F93" s="294" t="s">
        <v>1224</v>
      </c>
      <c r="G93" s="295" t="s">
        <v>298</v>
      </c>
      <c r="H93" s="296">
        <v>18</v>
      </c>
      <c r="I93" s="297"/>
      <c r="J93" s="298">
        <f>ROUND(I93*H93,2)</f>
        <v>0</v>
      </c>
      <c r="K93" s="294" t="s">
        <v>221</v>
      </c>
      <c r="L93" s="299"/>
      <c r="M93" s="300" t="s">
        <v>22</v>
      </c>
      <c r="N93" s="301" t="s">
        <v>44</v>
      </c>
      <c r="O93" s="48"/>
      <c r="P93" s="245">
        <f>O93*H93</f>
        <v>0</v>
      </c>
      <c r="Q93" s="245">
        <v>2.0000000000000002E-05</v>
      </c>
      <c r="R93" s="245">
        <f>Q93*H93</f>
        <v>0.00036000000000000002</v>
      </c>
      <c r="S93" s="245">
        <v>0</v>
      </c>
      <c r="T93" s="246">
        <f>S93*H93</f>
        <v>0</v>
      </c>
      <c r="AR93" s="25" t="s">
        <v>405</v>
      </c>
      <c r="AT93" s="25" t="s">
        <v>289</v>
      </c>
      <c r="AU93" s="25" t="s">
        <v>82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311</v>
      </c>
      <c r="BM93" s="25" t="s">
        <v>1225</v>
      </c>
    </row>
    <row r="94" s="1" customFormat="1" ht="25.5" customHeight="1">
      <c r="B94" s="47"/>
      <c r="C94" s="292" t="s">
        <v>236</v>
      </c>
      <c r="D94" s="292" t="s">
        <v>289</v>
      </c>
      <c r="E94" s="293" t="s">
        <v>1226</v>
      </c>
      <c r="F94" s="294" t="s">
        <v>1227</v>
      </c>
      <c r="G94" s="295" t="s">
        <v>298</v>
      </c>
      <c r="H94" s="296">
        <v>24</v>
      </c>
      <c r="I94" s="297"/>
      <c r="J94" s="298">
        <f>ROUND(I94*H94,2)</f>
        <v>0</v>
      </c>
      <c r="K94" s="294" t="s">
        <v>221</v>
      </c>
      <c r="L94" s="299"/>
      <c r="M94" s="300" t="s">
        <v>22</v>
      </c>
      <c r="N94" s="301" t="s">
        <v>44</v>
      </c>
      <c r="O94" s="48"/>
      <c r="P94" s="245">
        <f>O94*H94</f>
        <v>0</v>
      </c>
      <c r="Q94" s="245">
        <v>4.0000000000000003E-05</v>
      </c>
      <c r="R94" s="245">
        <f>Q94*H94</f>
        <v>0.00096000000000000013</v>
      </c>
      <c r="S94" s="245">
        <v>0</v>
      </c>
      <c r="T94" s="246">
        <f>S94*H94</f>
        <v>0</v>
      </c>
      <c r="AR94" s="25" t="s">
        <v>405</v>
      </c>
      <c r="AT94" s="25" t="s">
        <v>289</v>
      </c>
      <c r="AU94" s="25" t="s">
        <v>82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311</v>
      </c>
      <c r="BM94" s="25" t="s">
        <v>1228</v>
      </c>
    </row>
    <row r="95" s="1" customFormat="1" ht="16.5" customHeight="1">
      <c r="B95" s="47"/>
      <c r="C95" s="292" t="s">
        <v>222</v>
      </c>
      <c r="D95" s="292" t="s">
        <v>289</v>
      </c>
      <c r="E95" s="293" t="s">
        <v>1229</v>
      </c>
      <c r="F95" s="294" t="s">
        <v>1230</v>
      </c>
      <c r="G95" s="295" t="s">
        <v>298</v>
      </c>
      <c r="H95" s="296">
        <v>36</v>
      </c>
      <c r="I95" s="297"/>
      <c r="J95" s="298">
        <f>ROUND(I95*H95,2)</f>
        <v>0</v>
      </c>
      <c r="K95" s="294" t="s">
        <v>221</v>
      </c>
      <c r="L95" s="299"/>
      <c r="M95" s="300" t="s">
        <v>22</v>
      </c>
      <c r="N95" s="301" t="s">
        <v>44</v>
      </c>
      <c r="O95" s="48"/>
      <c r="P95" s="245">
        <f>O95*H95</f>
        <v>0</v>
      </c>
      <c r="Q95" s="245">
        <v>9.0000000000000006E-05</v>
      </c>
      <c r="R95" s="245">
        <f>Q95*H95</f>
        <v>0.0032400000000000003</v>
      </c>
      <c r="S95" s="245">
        <v>0</v>
      </c>
      <c r="T95" s="246">
        <f>S95*H95</f>
        <v>0</v>
      </c>
      <c r="AR95" s="25" t="s">
        <v>405</v>
      </c>
      <c r="AT95" s="25" t="s">
        <v>289</v>
      </c>
      <c r="AU95" s="25" t="s">
        <v>82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311</v>
      </c>
      <c r="BM95" s="25" t="s">
        <v>1231</v>
      </c>
    </row>
    <row r="96" s="1" customFormat="1" ht="25.5" customHeight="1">
      <c r="B96" s="47"/>
      <c r="C96" s="292" t="s">
        <v>248</v>
      </c>
      <c r="D96" s="292" t="s">
        <v>289</v>
      </c>
      <c r="E96" s="293" t="s">
        <v>1232</v>
      </c>
      <c r="F96" s="294" t="s">
        <v>1233</v>
      </c>
      <c r="G96" s="295" t="s">
        <v>298</v>
      </c>
      <c r="H96" s="296">
        <v>42</v>
      </c>
      <c r="I96" s="297"/>
      <c r="J96" s="298">
        <f>ROUND(I96*H96,2)</f>
        <v>0</v>
      </c>
      <c r="K96" s="294" t="s">
        <v>221</v>
      </c>
      <c r="L96" s="299"/>
      <c r="M96" s="300" t="s">
        <v>22</v>
      </c>
      <c r="N96" s="301" t="s">
        <v>44</v>
      </c>
      <c r="O96" s="48"/>
      <c r="P96" s="245">
        <f>O96*H96</f>
        <v>0</v>
      </c>
      <c r="Q96" s="245">
        <v>0.00013999999999999999</v>
      </c>
      <c r="R96" s="245">
        <f>Q96*H96</f>
        <v>0.0058799999999999998</v>
      </c>
      <c r="S96" s="245">
        <v>0</v>
      </c>
      <c r="T96" s="246">
        <f>S96*H96</f>
        <v>0</v>
      </c>
      <c r="AR96" s="25" t="s">
        <v>405</v>
      </c>
      <c r="AT96" s="25" t="s">
        <v>289</v>
      </c>
      <c r="AU96" s="25" t="s">
        <v>82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311</v>
      </c>
      <c r="BM96" s="25" t="s">
        <v>1234</v>
      </c>
    </row>
    <row r="97" s="1" customFormat="1" ht="16.5" customHeight="1">
      <c r="B97" s="47"/>
      <c r="C97" s="292" t="s">
        <v>252</v>
      </c>
      <c r="D97" s="292" t="s">
        <v>289</v>
      </c>
      <c r="E97" s="293" t="s">
        <v>1235</v>
      </c>
      <c r="F97" s="294" t="s">
        <v>1236</v>
      </c>
      <c r="G97" s="295" t="s">
        <v>426</v>
      </c>
      <c r="H97" s="296">
        <v>200</v>
      </c>
      <c r="I97" s="297"/>
      <c r="J97" s="298">
        <f>ROUND(I97*H97,2)</f>
        <v>0</v>
      </c>
      <c r="K97" s="294" t="s">
        <v>221</v>
      </c>
      <c r="L97" s="299"/>
      <c r="M97" s="300" t="s">
        <v>22</v>
      </c>
      <c r="N97" s="301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405</v>
      </c>
      <c r="AT97" s="25" t="s">
        <v>289</v>
      </c>
      <c r="AU97" s="25" t="s">
        <v>82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311</v>
      </c>
      <c r="BM97" s="25" t="s">
        <v>1237</v>
      </c>
    </row>
    <row r="98" s="1" customFormat="1" ht="25.5" customHeight="1">
      <c r="B98" s="47"/>
      <c r="C98" s="292" t="s">
        <v>257</v>
      </c>
      <c r="D98" s="292" t="s">
        <v>289</v>
      </c>
      <c r="E98" s="293" t="s">
        <v>1238</v>
      </c>
      <c r="F98" s="294" t="s">
        <v>1239</v>
      </c>
      <c r="G98" s="295" t="s">
        <v>426</v>
      </c>
      <c r="H98" s="296">
        <v>2</v>
      </c>
      <c r="I98" s="297"/>
      <c r="J98" s="298">
        <f>ROUND(I98*H98,2)</f>
        <v>0</v>
      </c>
      <c r="K98" s="294" t="s">
        <v>221</v>
      </c>
      <c r="L98" s="299"/>
      <c r="M98" s="300" t="s">
        <v>22</v>
      </c>
      <c r="N98" s="301" t="s">
        <v>44</v>
      </c>
      <c r="O98" s="48"/>
      <c r="P98" s="245">
        <f>O98*H98</f>
        <v>0</v>
      </c>
      <c r="Q98" s="245">
        <v>0.00040000000000000002</v>
      </c>
      <c r="R98" s="245">
        <f>Q98*H98</f>
        <v>0.00080000000000000004</v>
      </c>
      <c r="S98" s="245">
        <v>0</v>
      </c>
      <c r="T98" s="246">
        <f>S98*H98</f>
        <v>0</v>
      </c>
      <c r="AR98" s="25" t="s">
        <v>405</v>
      </c>
      <c r="AT98" s="25" t="s">
        <v>289</v>
      </c>
      <c r="AU98" s="25" t="s">
        <v>82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311</v>
      </c>
      <c r="BM98" s="25" t="s">
        <v>1240</v>
      </c>
    </row>
    <row r="99" s="1" customFormat="1" ht="25.5" customHeight="1">
      <c r="B99" s="47"/>
      <c r="C99" s="236" t="s">
        <v>261</v>
      </c>
      <c r="D99" s="236" t="s">
        <v>217</v>
      </c>
      <c r="E99" s="237" t="s">
        <v>1241</v>
      </c>
      <c r="F99" s="238" t="s">
        <v>1242</v>
      </c>
      <c r="G99" s="239" t="s">
        <v>298</v>
      </c>
      <c r="H99" s="240">
        <v>162</v>
      </c>
      <c r="I99" s="241"/>
      <c r="J99" s="242">
        <f>ROUND(I99*H99,2)</f>
        <v>0</v>
      </c>
      <c r="K99" s="238" t="s">
        <v>221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6.0000000000000002E-05</v>
      </c>
      <c r="R99" s="245">
        <f>Q99*H99</f>
        <v>0.0097199999999999995</v>
      </c>
      <c r="S99" s="245">
        <v>0</v>
      </c>
      <c r="T99" s="246">
        <f>S99*H99</f>
        <v>0</v>
      </c>
      <c r="AR99" s="25" t="s">
        <v>311</v>
      </c>
      <c r="AT99" s="25" t="s">
        <v>217</v>
      </c>
      <c r="AU99" s="25" t="s">
        <v>82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311</v>
      </c>
      <c r="BM99" s="25" t="s">
        <v>1243</v>
      </c>
    </row>
    <row r="100" s="12" customFormat="1">
      <c r="B100" s="248"/>
      <c r="C100" s="249"/>
      <c r="D100" s="250" t="s">
        <v>224</v>
      </c>
      <c r="E100" s="251" t="s">
        <v>22</v>
      </c>
      <c r="F100" s="252" t="s">
        <v>1244</v>
      </c>
      <c r="G100" s="249"/>
      <c r="H100" s="253">
        <v>162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224</v>
      </c>
      <c r="AU100" s="259" t="s">
        <v>82</v>
      </c>
      <c r="AV100" s="12" t="s">
        <v>82</v>
      </c>
      <c r="AW100" s="12" t="s">
        <v>36</v>
      </c>
      <c r="AX100" s="12" t="s">
        <v>80</v>
      </c>
      <c r="AY100" s="259" t="s">
        <v>215</v>
      </c>
    </row>
    <row r="101" s="1" customFormat="1" ht="16.5" customHeight="1">
      <c r="B101" s="47"/>
      <c r="C101" s="236" t="s">
        <v>266</v>
      </c>
      <c r="D101" s="236" t="s">
        <v>217</v>
      </c>
      <c r="E101" s="237" t="s">
        <v>1245</v>
      </c>
      <c r="F101" s="238" t="s">
        <v>1246</v>
      </c>
      <c r="G101" s="239" t="s">
        <v>274</v>
      </c>
      <c r="H101" s="240">
        <v>0.024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311</v>
      </c>
      <c r="AT101" s="25" t="s">
        <v>217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311</v>
      </c>
      <c r="BM101" s="25" t="s">
        <v>1247</v>
      </c>
    </row>
    <row r="102" s="1" customFormat="1" ht="16.5" customHeight="1">
      <c r="B102" s="47"/>
      <c r="C102" s="236" t="s">
        <v>271</v>
      </c>
      <c r="D102" s="236" t="s">
        <v>217</v>
      </c>
      <c r="E102" s="237" t="s">
        <v>1248</v>
      </c>
      <c r="F102" s="238" t="s">
        <v>1249</v>
      </c>
      <c r="G102" s="239" t="s">
        <v>274</v>
      </c>
      <c r="H102" s="240">
        <v>0.024</v>
      </c>
      <c r="I102" s="241"/>
      <c r="J102" s="242">
        <f>ROUND(I102*H102,2)</f>
        <v>0</v>
      </c>
      <c r="K102" s="238" t="s">
        <v>221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311</v>
      </c>
      <c r="AT102" s="25" t="s">
        <v>217</v>
      </c>
      <c r="AU102" s="25" t="s">
        <v>82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311</v>
      </c>
      <c r="BM102" s="25" t="s">
        <v>1250</v>
      </c>
    </row>
    <row r="103" s="11" customFormat="1" ht="29.88" customHeight="1">
      <c r="B103" s="220"/>
      <c r="C103" s="221"/>
      <c r="D103" s="222" t="s">
        <v>72</v>
      </c>
      <c r="E103" s="234" t="s">
        <v>1251</v>
      </c>
      <c r="F103" s="234" t="s">
        <v>1252</v>
      </c>
      <c r="G103" s="221"/>
      <c r="H103" s="221"/>
      <c r="I103" s="224"/>
      <c r="J103" s="235">
        <f>BK103</f>
        <v>0</v>
      </c>
      <c r="K103" s="221"/>
      <c r="L103" s="226"/>
      <c r="M103" s="227"/>
      <c r="N103" s="228"/>
      <c r="O103" s="228"/>
      <c r="P103" s="229">
        <f>SUM(P104:P112)</f>
        <v>0</v>
      </c>
      <c r="Q103" s="228"/>
      <c r="R103" s="229">
        <f>SUM(R104:R112)</f>
        <v>0.23029999999999998</v>
      </c>
      <c r="S103" s="228"/>
      <c r="T103" s="230">
        <f>SUM(T104:T112)</f>
        <v>0</v>
      </c>
      <c r="AR103" s="231" t="s">
        <v>82</v>
      </c>
      <c r="AT103" s="232" t="s">
        <v>72</v>
      </c>
      <c r="AU103" s="232" t="s">
        <v>80</v>
      </c>
      <c r="AY103" s="231" t="s">
        <v>215</v>
      </c>
      <c r="BK103" s="233">
        <f>SUM(BK104:BK112)</f>
        <v>0</v>
      </c>
    </row>
    <row r="104" s="1" customFormat="1" ht="76.5" customHeight="1">
      <c r="B104" s="47"/>
      <c r="C104" s="292" t="s">
        <v>277</v>
      </c>
      <c r="D104" s="292" t="s">
        <v>289</v>
      </c>
      <c r="E104" s="293" t="s">
        <v>1253</v>
      </c>
      <c r="F104" s="294" t="s">
        <v>1254</v>
      </c>
      <c r="G104" s="295" t="s">
        <v>426</v>
      </c>
      <c r="H104" s="296">
        <v>1</v>
      </c>
      <c r="I104" s="297"/>
      <c r="J104" s="298">
        <f>ROUND(I104*H104,2)</f>
        <v>0</v>
      </c>
      <c r="K104" s="294" t="s">
        <v>1255</v>
      </c>
      <c r="L104" s="299"/>
      <c r="M104" s="300" t="s">
        <v>22</v>
      </c>
      <c r="N104" s="301" t="s">
        <v>44</v>
      </c>
      <c r="O104" s="48"/>
      <c r="P104" s="245">
        <f>O104*H104</f>
        <v>0</v>
      </c>
      <c r="Q104" s="245">
        <v>0.044999999999999998</v>
      </c>
      <c r="R104" s="245">
        <f>Q104*H104</f>
        <v>0.044999999999999998</v>
      </c>
      <c r="S104" s="245">
        <v>0</v>
      </c>
      <c r="T104" s="246">
        <f>S104*H104</f>
        <v>0</v>
      </c>
      <c r="AR104" s="25" t="s">
        <v>405</v>
      </c>
      <c r="AT104" s="25" t="s">
        <v>289</v>
      </c>
      <c r="AU104" s="25" t="s">
        <v>82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311</v>
      </c>
      <c r="BM104" s="25" t="s">
        <v>1256</v>
      </c>
    </row>
    <row r="105" s="12" customFormat="1">
      <c r="B105" s="248"/>
      <c r="C105" s="249"/>
      <c r="D105" s="250" t="s">
        <v>224</v>
      </c>
      <c r="E105" s="251" t="s">
        <v>22</v>
      </c>
      <c r="F105" s="252" t="s">
        <v>1257</v>
      </c>
      <c r="G105" s="249"/>
      <c r="H105" s="253">
        <v>1</v>
      </c>
      <c r="I105" s="254"/>
      <c r="J105" s="249"/>
      <c r="K105" s="249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224</v>
      </c>
      <c r="AU105" s="259" t="s">
        <v>82</v>
      </c>
      <c r="AV105" s="12" t="s">
        <v>82</v>
      </c>
      <c r="AW105" s="12" t="s">
        <v>36</v>
      </c>
      <c r="AX105" s="12" t="s">
        <v>80</v>
      </c>
      <c r="AY105" s="259" t="s">
        <v>215</v>
      </c>
    </row>
    <row r="106" s="1" customFormat="1" ht="63.75" customHeight="1">
      <c r="B106" s="47"/>
      <c r="C106" s="292" t="s">
        <v>288</v>
      </c>
      <c r="D106" s="292" t="s">
        <v>289</v>
      </c>
      <c r="E106" s="293" t="s">
        <v>1258</v>
      </c>
      <c r="F106" s="294" t="s">
        <v>1259</v>
      </c>
      <c r="G106" s="295" t="s">
        <v>1260</v>
      </c>
      <c r="H106" s="296">
        <v>1</v>
      </c>
      <c r="I106" s="297"/>
      <c r="J106" s="298">
        <f>ROUND(I106*H106,2)</f>
        <v>0</v>
      </c>
      <c r="K106" s="294" t="s">
        <v>1255</v>
      </c>
      <c r="L106" s="299"/>
      <c r="M106" s="300" t="s">
        <v>22</v>
      </c>
      <c r="N106" s="301" t="s">
        <v>44</v>
      </c>
      <c r="O106" s="48"/>
      <c r="P106" s="245">
        <f>O106*H106</f>
        <v>0</v>
      </c>
      <c r="Q106" s="245">
        <v>0.044999999999999998</v>
      </c>
      <c r="R106" s="245">
        <f>Q106*H106</f>
        <v>0.044999999999999998</v>
      </c>
      <c r="S106" s="245">
        <v>0</v>
      </c>
      <c r="T106" s="246">
        <f>S106*H106</f>
        <v>0</v>
      </c>
      <c r="AR106" s="25" t="s">
        <v>405</v>
      </c>
      <c r="AT106" s="25" t="s">
        <v>289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311</v>
      </c>
      <c r="BM106" s="25" t="s">
        <v>1261</v>
      </c>
    </row>
    <row r="107" s="1" customFormat="1" ht="16.5" customHeight="1">
      <c r="B107" s="47"/>
      <c r="C107" s="292" t="s">
        <v>295</v>
      </c>
      <c r="D107" s="292" t="s">
        <v>289</v>
      </c>
      <c r="E107" s="293" t="s">
        <v>1262</v>
      </c>
      <c r="F107" s="294" t="s">
        <v>1263</v>
      </c>
      <c r="G107" s="295" t="s">
        <v>1260</v>
      </c>
      <c r="H107" s="296">
        <v>1</v>
      </c>
      <c r="I107" s="297"/>
      <c r="J107" s="298">
        <f>ROUND(I107*H107,2)</f>
        <v>0</v>
      </c>
      <c r="K107" s="294" t="s">
        <v>1255</v>
      </c>
      <c r="L107" s="299"/>
      <c r="M107" s="300" t="s">
        <v>22</v>
      </c>
      <c r="N107" s="301" t="s">
        <v>44</v>
      </c>
      <c r="O107" s="48"/>
      <c r="P107" s="245">
        <f>O107*H107</f>
        <v>0</v>
      </c>
      <c r="Q107" s="245">
        <v>0.044999999999999998</v>
      </c>
      <c r="R107" s="245">
        <f>Q107*H107</f>
        <v>0.044999999999999998</v>
      </c>
      <c r="S107" s="245">
        <v>0</v>
      </c>
      <c r="T107" s="246">
        <f>S107*H107</f>
        <v>0</v>
      </c>
      <c r="AR107" s="25" t="s">
        <v>405</v>
      </c>
      <c r="AT107" s="25" t="s">
        <v>289</v>
      </c>
      <c r="AU107" s="25" t="s">
        <v>82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311</v>
      </c>
      <c r="BM107" s="25" t="s">
        <v>1264</v>
      </c>
    </row>
    <row r="108" s="1" customFormat="1" ht="16.5" customHeight="1">
      <c r="B108" s="47"/>
      <c r="C108" s="292" t="s">
        <v>301</v>
      </c>
      <c r="D108" s="292" t="s">
        <v>289</v>
      </c>
      <c r="E108" s="293" t="s">
        <v>1265</v>
      </c>
      <c r="F108" s="294" t="s">
        <v>1263</v>
      </c>
      <c r="G108" s="295" t="s">
        <v>1260</v>
      </c>
      <c r="H108" s="296">
        <v>1</v>
      </c>
      <c r="I108" s="297"/>
      <c r="J108" s="298">
        <f>ROUND(I108*H108,2)</f>
        <v>0</v>
      </c>
      <c r="K108" s="294" t="s">
        <v>1255</v>
      </c>
      <c r="L108" s="299"/>
      <c r="M108" s="300" t="s">
        <v>22</v>
      </c>
      <c r="N108" s="301" t="s">
        <v>44</v>
      </c>
      <c r="O108" s="48"/>
      <c r="P108" s="245">
        <f>O108*H108</f>
        <v>0</v>
      </c>
      <c r="Q108" s="245">
        <v>0.044999999999999998</v>
      </c>
      <c r="R108" s="245">
        <f>Q108*H108</f>
        <v>0.044999999999999998</v>
      </c>
      <c r="S108" s="245">
        <v>0</v>
      </c>
      <c r="T108" s="246">
        <f>S108*H108</f>
        <v>0</v>
      </c>
      <c r="AR108" s="25" t="s">
        <v>405</v>
      </c>
      <c r="AT108" s="25" t="s">
        <v>289</v>
      </c>
      <c r="AU108" s="25" t="s">
        <v>82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311</v>
      </c>
      <c r="BM108" s="25" t="s">
        <v>1266</v>
      </c>
    </row>
    <row r="109" s="1" customFormat="1" ht="16.5" customHeight="1">
      <c r="B109" s="47"/>
      <c r="C109" s="292" t="s">
        <v>10</v>
      </c>
      <c r="D109" s="292" t="s">
        <v>289</v>
      </c>
      <c r="E109" s="293" t="s">
        <v>1267</v>
      </c>
      <c r="F109" s="294" t="s">
        <v>1268</v>
      </c>
      <c r="G109" s="295" t="s">
        <v>1260</v>
      </c>
      <c r="H109" s="296">
        <v>1</v>
      </c>
      <c r="I109" s="297"/>
      <c r="J109" s="298">
        <f>ROUND(I109*H109,2)</f>
        <v>0</v>
      </c>
      <c r="K109" s="294" t="s">
        <v>1255</v>
      </c>
      <c r="L109" s="299"/>
      <c r="M109" s="300" t="s">
        <v>22</v>
      </c>
      <c r="N109" s="301" t="s">
        <v>44</v>
      </c>
      <c r="O109" s="48"/>
      <c r="P109" s="245">
        <f>O109*H109</f>
        <v>0</v>
      </c>
      <c r="Q109" s="245">
        <v>0.044999999999999998</v>
      </c>
      <c r="R109" s="245">
        <f>Q109*H109</f>
        <v>0.044999999999999998</v>
      </c>
      <c r="S109" s="245">
        <v>0</v>
      </c>
      <c r="T109" s="246">
        <f>S109*H109</f>
        <v>0</v>
      </c>
      <c r="AR109" s="25" t="s">
        <v>405</v>
      </c>
      <c r="AT109" s="25" t="s">
        <v>289</v>
      </c>
      <c r="AU109" s="25" t="s">
        <v>82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311</v>
      </c>
      <c r="BM109" s="25" t="s">
        <v>1269</v>
      </c>
    </row>
    <row r="110" s="1" customFormat="1" ht="16.5" customHeight="1">
      <c r="B110" s="47"/>
      <c r="C110" s="236" t="s">
        <v>311</v>
      </c>
      <c r="D110" s="236" t="s">
        <v>217</v>
      </c>
      <c r="E110" s="237" t="s">
        <v>1270</v>
      </c>
      <c r="F110" s="238" t="s">
        <v>1271</v>
      </c>
      <c r="G110" s="239" t="s">
        <v>298</v>
      </c>
      <c r="H110" s="240">
        <v>10</v>
      </c>
      <c r="I110" s="241"/>
      <c r="J110" s="242">
        <f>ROUND(I110*H110,2)</f>
        <v>0</v>
      </c>
      <c r="K110" s="238" t="s">
        <v>221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0.00052999999999999998</v>
      </c>
      <c r="R110" s="245">
        <f>Q110*H110</f>
        <v>0.0053</v>
      </c>
      <c r="S110" s="245">
        <v>0</v>
      </c>
      <c r="T110" s="246">
        <f>S110*H110</f>
        <v>0</v>
      </c>
      <c r="AR110" s="25" t="s">
        <v>311</v>
      </c>
      <c r="AT110" s="25" t="s">
        <v>217</v>
      </c>
      <c r="AU110" s="25" t="s">
        <v>82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311</v>
      </c>
      <c r="BM110" s="25" t="s">
        <v>1272</v>
      </c>
    </row>
    <row r="111" s="1" customFormat="1" ht="16.5" customHeight="1">
      <c r="B111" s="47"/>
      <c r="C111" s="236" t="s">
        <v>318</v>
      </c>
      <c r="D111" s="236" t="s">
        <v>217</v>
      </c>
      <c r="E111" s="237" t="s">
        <v>1273</v>
      </c>
      <c r="F111" s="238" t="s">
        <v>1274</v>
      </c>
      <c r="G111" s="239" t="s">
        <v>274</v>
      </c>
      <c r="H111" s="240">
        <v>0.20000000000000001</v>
      </c>
      <c r="I111" s="241"/>
      <c r="J111" s="242">
        <f>ROUND(I111*H111,2)</f>
        <v>0</v>
      </c>
      <c r="K111" s="238" t="s">
        <v>221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311</v>
      </c>
      <c r="AT111" s="25" t="s">
        <v>217</v>
      </c>
      <c r="AU111" s="25" t="s">
        <v>82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311</v>
      </c>
      <c r="BM111" s="25" t="s">
        <v>1275</v>
      </c>
    </row>
    <row r="112" s="1" customFormat="1" ht="16.5" customHeight="1">
      <c r="B112" s="47"/>
      <c r="C112" s="236" t="s">
        <v>326</v>
      </c>
      <c r="D112" s="236" t="s">
        <v>217</v>
      </c>
      <c r="E112" s="237" t="s">
        <v>1276</v>
      </c>
      <c r="F112" s="238" t="s">
        <v>1277</v>
      </c>
      <c r="G112" s="239" t="s">
        <v>274</v>
      </c>
      <c r="H112" s="240">
        <v>0.20000000000000001</v>
      </c>
      <c r="I112" s="241"/>
      <c r="J112" s="242">
        <f>ROUND(I112*H112,2)</f>
        <v>0</v>
      </c>
      <c r="K112" s="238" t="s">
        <v>221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311</v>
      </c>
      <c r="AT112" s="25" t="s">
        <v>217</v>
      </c>
      <c r="AU112" s="25" t="s">
        <v>82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311</v>
      </c>
      <c r="BM112" s="25" t="s">
        <v>1278</v>
      </c>
    </row>
    <row r="113" s="11" customFormat="1" ht="29.88" customHeight="1">
      <c r="B113" s="220"/>
      <c r="C113" s="221"/>
      <c r="D113" s="222" t="s">
        <v>72</v>
      </c>
      <c r="E113" s="234" t="s">
        <v>1279</v>
      </c>
      <c r="F113" s="234" t="s">
        <v>1280</v>
      </c>
      <c r="G113" s="221"/>
      <c r="H113" s="221"/>
      <c r="I113" s="224"/>
      <c r="J113" s="235">
        <f>BK113</f>
        <v>0</v>
      </c>
      <c r="K113" s="221"/>
      <c r="L113" s="226"/>
      <c r="M113" s="227"/>
      <c r="N113" s="228"/>
      <c r="O113" s="228"/>
      <c r="P113" s="229">
        <f>SUM(P114:P121)</f>
        <v>0</v>
      </c>
      <c r="Q113" s="228"/>
      <c r="R113" s="229">
        <f>SUM(R114:R121)</f>
        <v>0.32142999999999994</v>
      </c>
      <c r="S113" s="228"/>
      <c r="T113" s="230">
        <f>SUM(T114:T121)</f>
        <v>0</v>
      </c>
      <c r="AR113" s="231" t="s">
        <v>82</v>
      </c>
      <c r="AT113" s="232" t="s">
        <v>72</v>
      </c>
      <c r="AU113" s="232" t="s">
        <v>80</v>
      </c>
      <c r="AY113" s="231" t="s">
        <v>215</v>
      </c>
      <c r="BK113" s="233">
        <f>SUM(BK114:BK121)</f>
        <v>0</v>
      </c>
    </row>
    <row r="114" s="1" customFormat="1" ht="25.5" customHeight="1">
      <c r="B114" s="47"/>
      <c r="C114" s="236" t="s">
        <v>331</v>
      </c>
      <c r="D114" s="236" t="s">
        <v>217</v>
      </c>
      <c r="E114" s="237" t="s">
        <v>1281</v>
      </c>
      <c r="F114" s="238" t="s">
        <v>1282</v>
      </c>
      <c r="G114" s="239" t="s">
        <v>426</v>
      </c>
      <c r="H114" s="240">
        <v>1</v>
      </c>
      <c r="I114" s="241"/>
      <c r="J114" s="242">
        <f>ROUND(I114*H114,2)</f>
        <v>0</v>
      </c>
      <c r="K114" s="238" t="s">
        <v>221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0.042439999999999999</v>
      </c>
      <c r="R114" s="245">
        <f>Q114*H114</f>
        <v>0.042439999999999999</v>
      </c>
      <c r="S114" s="245">
        <v>0</v>
      </c>
      <c r="T114" s="246">
        <f>S114*H114</f>
        <v>0</v>
      </c>
      <c r="AR114" s="25" t="s">
        <v>311</v>
      </c>
      <c r="AT114" s="25" t="s">
        <v>217</v>
      </c>
      <c r="AU114" s="25" t="s">
        <v>82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311</v>
      </c>
      <c r="BM114" s="25" t="s">
        <v>1283</v>
      </c>
    </row>
    <row r="115" s="1" customFormat="1" ht="16.5" customHeight="1">
      <c r="B115" s="47"/>
      <c r="C115" s="236" t="s">
        <v>336</v>
      </c>
      <c r="D115" s="236" t="s">
        <v>217</v>
      </c>
      <c r="E115" s="237" t="s">
        <v>1284</v>
      </c>
      <c r="F115" s="238" t="s">
        <v>1285</v>
      </c>
      <c r="G115" s="239" t="s">
        <v>1260</v>
      </c>
      <c r="H115" s="240">
        <v>10</v>
      </c>
      <c r="I115" s="241"/>
      <c r="J115" s="242">
        <f>ROUND(I115*H115,2)</f>
        <v>0</v>
      </c>
      <c r="K115" s="238" t="s">
        <v>22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0.0011299999999999999</v>
      </c>
      <c r="R115" s="245">
        <f>Q115*H115</f>
        <v>0.011299999999999999</v>
      </c>
      <c r="S115" s="245">
        <v>0</v>
      </c>
      <c r="T115" s="246">
        <f>S115*H115</f>
        <v>0</v>
      </c>
      <c r="AR115" s="25" t="s">
        <v>311</v>
      </c>
      <c r="AT115" s="25" t="s">
        <v>217</v>
      </c>
      <c r="AU115" s="25" t="s">
        <v>82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311</v>
      </c>
      <c r="BM115" s="25" t="s">
        <v>1286</v>
      </c>
    </row>
    <row r="116" s="1" customFormat="1" ht="38.25" customHeight="1">
      <c r="B116" s="47"/>
      <c r="C116" s="236" t="s">
        <v>9</v>
      </c>
      <c r="D116" s="236" t="s">
        <v>217</v>
      </c>
      <c r="E116" s="237" t="s">
        <v>1287</v>
      </c>
      <c r="F116" s="238" t="s">
        <v>1288</v>
      </c>
      <c r="G116" s="239" t="s">
        <v>426</v>
      </c>
      <c r="H116" s="240">
        <v>1</v>
      </c>
      <c r="I116" s="241"/>
      <c r="J116" s="242">
        <f>ROUND(I116*H116,2)</f>
        <v>0</v>
      </c>
      <c r="K116" s="238" t="s">
        <v>1255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0.15290000000000001</v>
      </c>
      <c r="R116" s="245">
        <f>Q116*H116</f>
        <v>0.15290000000000001</v>
      </c>
      <c r="S116" s="245">
        <v>0</v>
      </c>
      <c r="T116" s="246">
        <f>S116*H116</f>
        <v>0</v>
      </c>
      <c r="AR116" s="25" t="s">
        <v>311</v>
      </c>
      <c r="AT116" s="25" t="s">
        <v>217</v>
      </c>
      <c r="AU116" s="25" t="s">
        <v>82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311</v>
      </c>
      <c r="BM116" s="25" t="s">
        <v>1289</v>
      </c>
    </row>
    <row r="117" s="1" customFormat="1" ht="25.5" customHeight="1">
      <c r="B117" s="47"/>
      <c r="C117" s="236" t="s">
        <v>346</v>
      </c>
      <c r="D117" s="236" t="s">
        <v>217</v>
      </c>
      <c r="E117" s="237" t="s">
        <v>1290</v>
      </c>
      <c r="F117" s="238" t="s">
        <v>1291</v>
      </c>
      <c r="G117" s="239" t="s">
        <v>426</v>
      </c>
      <c r="H117" s="240">
        <v>1</v>
      </c>
      <c r="I117" s="241"/>
      <c r="J117" s="242">
        <f>ROUND(I117*H117,2)</f>
        <v>0</v>
      </c>
      <c r="K117" s="238" t="s">
        <v>1255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0.10274</v>
      </c>
      <c r="R117" s="245">
        <f>Q117*H117</f>
        <v>0.10274</v>
      </c>
      <c r="S117" s="245">
        <v>0</v>
      </c>
      <c r="T117" s="246">
        <f>S117*H117</f>
        <v>0</v>
      </c>
      <c r="AR117" s="25" t="s">
        <v>311</v>
      </c>
      <c r="AT117" s="25" t="s">
        <v>217</v>
      </c>
      <c r="AU117" s="25" t="s">
        <v>82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311</v>
      </c>
      <c r="BM117" s="25" t="s">
        <v>1292</v>
      </c>
    </row>
    <row r="118" s="1" customFormat="1" ht="25.5" customHeight="1">
      <c r="B118" s="47"/>
      <c r="C118" s="236" t="s">
        <v>352</v>
      </c>
      <c r="D118" s="236" t="s">
        <v>217</v>
      </c>
      <c r="E118" s="237" t="s">
        <v>1293</v>
      </c>
      <c r="F118" s="238" t="s">
        <v>1294</v>
      </c>
      <c r="G118" s="239" t="s">
        <v>426</v>
      </c>
      <c r="H118" s="240">
        <v>1</v>
      </c>
      <c r="I118" s="241"/>
      <c r="J118" s="242">
        <f>ROUND(I118*H118,2)</f>
        <v>0</v>
      </c>
      <c r="K118" s="238" t="s">
        <v>1255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0.00547</v>
      </c>
      <c r="R118" s="245">
        <f>Q118*H118</f>
        <v>0.00547</v>
      </c>
      <c r="S118" s="245">
        <v>0</v>
      </c>
      <c r="T118" s="246">
        <f>S118*H118</f>
        <v>0</v>
      </c>
      <c r="AR118" s="25" t="s">
        <v>311</v>
      </c>
      <c r="AT118" s="25" t="s">
        <v>217</v>
      </c>
      <c r="AU118" s="25" t="s">
        <v>82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311</v>
      </c>
      <c r="BM118" s="25" t="s">
        <v>1295</v>
      </c>
    </row>
    <row r="119" s="1" customFormat="1" ht="51" customHeight="1">
      <c r="B119" s="47"/>
      <c r="C119" s="236" t="s">
        <v>357</v>
      </c>
      <c r="D119" s="236" t="s">
        <v>217</v>
      </c>
      <c r="E119" s="237" t="s">
        <v>1296</v>
      </c>
      <c r="F119" s="238" t="s">
        <v>1297</v>
      </c>
      <c r="G119" s="239" t="s">
        <v>426</v>
      </c>
      <c r="H119" s="240">
        <v>2</v>
      </c>
      <c r="I119" s="241"/>
      <c r="J119" s="242">
        <f>ROUND(I119*H119,2)</f>
        <v>0</v>
      </c>
      <c r="K119" s="238" t="s">
        <v>1255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0.00329</v>
      </c>
      <c r="R119" s="245">
        <f>Q119*H119</f>
        <v>0.0065799999999999999</v>
      </c>
      <c r="S119" s="245">
        <v>0</v>
      </c>
      <c r="T119" s="246">
        <f>S119*H119</f>
        <v>0</v>
      </c>
      <c r="AR119" s="25" t="s">
        <v>311</v>
      </c>
      <c r="AT119" s="25" t="s">
        <v>217</v>
      </c>
      <c r="AU119" s="25" t="s">
        <v>82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311</v>
      </c>
      <c r="BM119" s="25" t="s">
        <v>1298</v>
      </c>
    </row>
    <row r="120" s="1" customFormat="1" ht="16.5" customHeight="1">
      <c r="B120" s="47"/>
      <c r="C120" s="236" t="s">
        <v>362</v>
      </c>
      <c r="D120" s="236" t="s">
        <v>217</v>
      </c>
      <c r="E120" s="237" t="s">
        <v>1299</v>
      </c>
      <c r="F120" s="238" t="s">
        <v>1300</v>
      </c>
      <c r="G120" s="239" t="s">
        <v>274</v>
      </c>
      <c r="H120" s="240">
        <v>0.32100000000000001</v>
      </c>
      <c r="I120" s="241"/>
      <c r="J120" s="242">
        <f>ROUND(I120*H120,2)</f>
        <v>0</v>
      </c>
      <c r="K120" s="238" t="s">
        <v>221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311</v>
      </c>
      <c r="AT120" s="25" t="s">
        <v>217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311</v>
      </c>
      <c r="BM120" s="25" t="s">
        <v>1301</v>
      </c>
    </row>
    <row r="121" s="1" customFormat="1" ht="16.5" customHeight="1">
      <c r="B121" s="47"/>
      <c r="C121" s="236" t="s">
        <v>371</v>
      </c>
      <c r="D121" s="236" t="s">
        <v>217</v>
      </c>
      <c r="E121" s="237" t="s">
        <v>1302</v>
      </c>
      <c r="F121" s="238" t="s">
        <v>1303</v>
      </c>
      <c r="G121" s="239" t="s">
        <v>274</v>
      </c>
      <c r="H121" s="240">
        <v>0.32100000000000001</v>
      </c>
      <c r="I121" s="241"/>
      <c r="J121" s="242">
        <f>ROUND(I121*H121,2)</f>
        <v>0</v>
      </c>
      <c r="K121" s="238" t="s">
        <v>221</v>
      </c>
      <c r="L121" s="73"/>
      <c r="M121" s="243" t="s">
        <v>22</v>
      </c>
      <c r="N121" s="244" t="s">
        <v>44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311</v>
      </c>
      <c r="AT121" s="25" t="s">
        <v>217</v>
      </c>
      <c r="AU121" s="25" t="s">
        <v>82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311</v>
      </c>
      <c r="BM121" s="25" t="s">
        <v>1304</v>
      </c>
    </row>
    <row r="122" s="11" customFormat="1" ht="29.88" customHeight="1">
      <c r="B122" s="220"/>
      <c r="C122" s="221"/>
      <c r="D122" s="222" t="s">
        <v>72</v>
      </c>
      <c r="E122" s="234" t="s">
        <v>1305</v>
      </c>
      <c r="F122" s="234" t="s">
        <v>1306</v>
      </c>
      <c r="G122" s="221"/>
      <c r="H122" s="221"/>
      <c r="I122" s="224"/>
      <c r="J122" s="235">
        <f>BK122</f>
        <v>0</v>
      </c>
      <c r="K122" s="221"/>
      <c r="L122" s="226"/>
      <c r="M122" s="227"/>
      <c r="N122" s="228"/>
      <c r="O122" s="228"/>
      <c r="P122" s="229">
        <f>SUM(P123:P137)</f>
        <v>0</v>
      </c>
      <c r="Q122" s="228"/>
      <c r="R122" s="229">
        <f>SUM(R123:R137)</f>
        <v>0.15018999999999999</v>
      </c>
      <c r="S122" s="228"/>
      <c r="T122" s="230">
        <f>SUM(T123:T137)</f>
        <v>0</v>
      </c>
      <c r="AR122" s="231" t="s">
        <v>82</v>
      </c>
      <c r="AT122" s="232" t="s">
        <v>72</v>
      </c>
      <c r="AU122" s="232" t="s">
        <v>80</v>
      </c>
      <c r="AY122" s="231" t="s">
        <v>215</v>
      </c>
      <c r="BK122" s="233">
        <f>SUM(BK123:BK137)</f>
        <v>0</v>
      </c>
    </row>
    <row r="123" s="1" customFormat="1" ht="16.5" customHeight="1">
      <c r="B123" s="47"/>
      <c r="C123" s="236" t="s">
        <v>376</v>
      </c>
      <c r="D123" s="236" t="s">
        <v>217</v>
      </c>
      <c r="E123" s="237" t="s">
        <v>1307</v>
      </c>
      <c r="F123" s="238" t="s">
        <v>1308</v>
      </c>
      <c r="G123" s="239" t="s">
        <v>298</v>
      </c>
      <c r="H123" s="240">
        <v>42</v>
      </c>
      <c r="I123" s="241"/>
      <c r="J123" s="242">
        <f>ROUND(I123*H123,2)</f>
        <v>0</v>
      </c>
      <c r="K123" s="238" t="s">
        <v>221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0.00044999999999999999</v>
      </c>
      <c r="R123" s="245">
        <f>Q123*H123</f>
        <v>0.0189</v>
      </c>
      <c r="S123" s="245">
        <v>0</v>
      </c>
      <c r="T123" s="246">
        <f>S123*H123</f>
        <v>0</v>
      </c>
      <c r="AR123" s="25" t="s">
        <v>311</v>
      </c>
      <c r="AT123" s="25" t="s">
        <v>217</v>
      </c>
      <c r="AU123" s="25" t="s">
        <v>82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311</v>
      </c>
      <c r="BM123" s="25" t="s">
        <v>1309</v>
      </c>
    </row>
    <row r="124" s="1" customFormat="1" ht="16.5" customHeight="1">
      <c r="B124" s="47"/>
      <c r="C124" s="236" t="s">
        <v>384</v>
      </c>
      <c r="D124" s="236" t="s">
        <v>217</v>
      </c>
      <c r="E124" s="237" t="s">
        <v>1310</v>
      </c>
      <c r="F124" s="238" t="s">
        <v>1311</v>
      </c>
      <c r="G124" s="239" t="s">
        <v>298</v>
      </c>
      <c r="H124" s="240">
        <v>18</v>
      </c>
      <c r="I124" s="241"/>
      <c r="J124" s="242">
        <f>ROUND(I124*H124,2)</f>
        <v>0</v>
      </c>
      <c r="K124" s="238" t="s">
        <v>221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0.00055999999999999995</v>
      </c>
      <c r="R124" s="245">
        <f>Q124*H124</f>
        <v>0.010079999999999999</v>
      </c>
      <c r="S124" s="245">
        <v>0</v>
      </c>
      <c r="T124" s="246">
        <f>S124*H124</f>
        <v>0</v>
      </c>
      <c r="AR124" s="25" t="s">
        <v>311</v>
      </c>
      <c r="AT124" s="25" t="s">
        <v>217</v>
      </c>
      <c r="AU124" s="25" t="s">
        <v>82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311</v>
      </c>
      <c r="BM124" s="25" t="s">
        <v>1312</v>
      </c>
    </row>
    <row r="125" s="1" customFormat="1" ht="25.5" customHeight="1">
      <c r="B125" s="47"/>
      <c r="C125" s="236" t="s">
        <v>390</v>
      </c>
      <c r="D125" s="236" t="s">
        <v>217</v>
      </c>
      <c r="E125" s="237" t="s">
        <v>1313</v>
      </c>
      <c r="F125" s="238" t="s">
        <v>1314</v>
      </c>
      <c r="G125" s="239" t="s">
        <v>298</v>
      </c>
      <c r="H125" s="240">
        <v>24</v>
      </c>
      <c r="I125" s="241"/>
      <c r="J125" s="242">
        <f>ROUND(I125*H125,2)</f>
        <v>0</v>
      </c>
      <c r="K125" s="238" t="s">
        <v>221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0.00068999999999999997</v>
      </c>
      <c r="R125" s="245">
        <f>Q125*H125</f>
        <v>0.016559999999999998</v>
      </c>
      <c r="S125" s="245">
        <v>0</v>
      </c>
      <c r="T125" s="246">
        <f>S125*H125</f>
        <v>0</v>
      </c>
      <c r="AR125" s="25" t="s">
        <v>311</v>
      </c>
      <c r="AT125" s="25" t="s">
        <v>217</v>
      </c>
      <c r="AU125" s="25" t="s">
        <v>82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311</v>
      </c>
      <c r="BM125" s="25" t="s">
        <v>1315</v>
      </c>
    </row>
    <row r="126" s="1" customFormat="1" ht="25.5" customHeight="1">
      <c r="B126" s="47"/>
      <c r="C126" s="236" t="s">
        <v>395</v>
      </c>
      <c r="D126" s="236" t="s">
        <v>217</v>
      </c>
      <c r="E126" s="237" t="s">
        <v>1316</v>
      </c>
      <c r="F126" s="238" t="s">
        <v>1317</v>
      </c>
      <c r="G126" s="239" t="s">
        <v>298</v>
      </c>
      <c r="H126" s="240">
        <v>36</v>
      </c>
      <c r="I126" s="241"/>
      <c r="J126" s="242">
        <f>ROUND(I126*H126,2)</f>
        <v>0</v>
      </c>
      <c r="K126" s="238" t="s">
        <v>221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0.0010399999999999999</v>
      </c>
      <c r="R126" s="245">
        <f>Q126*H126</f>
        <v>0.037439999999999994</v>
      </c>
      <c r="S126" s="245">
        <v>0</v>
      </c>
      <c r="T126" s="246">
        <f>S126*H126</f>
        <v>0</v>
      </c>
      <c r="AR126" s="25" t="s">
        <v>311</v>
      </c>
      <c r="AT126" s="25" t="s">
        <v>217</v>
      </c>
      <c r="AU126" s="25" t="s">
        <v>82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311</v>
      </c>
      <c r="BM126" s="25" t="s">
        <v>1318</v>
      </c>
    </row>
    <row r="127" s="1" customFormat="1" ht="25.5" customHeight="1">
      <c r="B127" s="47"/>
      <c r="C127" s="236" t="s">
        <v>400</v>
      </c>
      <c r="D127" s="236" t="s">
        <v>217</v>
      </c>
      <c r="E127" s="237" t="s">
        <v>1319</v>
      </c>
      <c r="F127" s="238" t="s">
        <v>1320</v>
      </c>
      <c r="G127" s="239" t="s">
        <v>298</v>
      </c>
      <c r="H127" s="240">
        <v>42</v>
      </c>
      <c r="I127" s="241"/>
      <c r="J127" s="242">
        <f>ROUND(I127*H127,2)</f>
        <v>0</v>
      </c>
      <c r="K127" s="238" t="s">
        <v>221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0.00158</v>
      </c>
      <c r="R127" s="245">
        <f>Q127*H127</f>
        <v>0.066360000000000002</v>
      </c>
      <c r="S127" s="245">
        <v>0</v>
      </c>
      <c r="T127" s="246">
        <f>S127*H127</f>
        <v>0</v>
      </c>
      <c r="AR127" s="25" t="s">
        <v>311</v>
      </c>
      <c r="AT127" s="25" t="s">
        <v>217</v>
      </c>
      <c r="AU127" s="25" t="s">
        <v>82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311</v>
      </c>
      <c r="BM127" s="25" t="s">
        <v>1321</v>
      </c>
    </row>
    <row r="128" s="1" customFormat="1" ht="25.5" customHeight="1">
      <c r="B128" s="47"/>
      <c r="C128" s="236" t="s">
        <v>405</v>
      </c>
      <c r="D128" s="236" t="s">
        <v>217</v>
      </c>
      <c r="E128" s="237" t="s">
        <v>1322</v>
      </c>
      <c r="F128" s="238" t="s">
        <v>1323</v>
      </c>
      <c r="G128" s="239" t="s">
        <v>426</v>
      </c>
      <c r="H128" s="240">
        <v>3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3.0000000000000001E-05</v>
      </c>
      <c r="R128" s="245">
        <f>Q128*H128</f>
        <v>9.0000000000000006E-05</v>
      </c>
      <c r="S128" s="245">
        <v>0</v>
      </c>
      <c r="T128" s="246">
        <f>S128*H128</f>
        <v>0</v>
      </c>
      <c r="AR128" s="25" t="s">
        <v>311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311</v>
      </c>
      <c r="BM128" s="25" t="s">
        <v>1324</v>
      </c>
    </row>
    <row r="129" s="1" customFormat="1" ht="25.5" customHeight="1">
      <c r="B129" s="47"/>
      <c r="C129" s="236" t="s">
        <v>410</v>
      </c>
      <c r="D129" s="236" t="s">
        <v>217</v>
      </c>
      <c r="E129" s="237" t="s">
        <v>1325</v>
      </c>
      <c r="F129" s="238" t="s">
        <v>1326</v>
      </c>
      <c r="G129" s="239" t="s">
        <v>426</v>
      </c>
      <c r="H129" s="240">
        <v>2</v>
      </c>
      <c r="I129" s="241"/>
      <c r="J129" s="242">
        <f>ROUND(I129*H129,2)</f>
        <v>0</v>
      </c>
      <c r="K129" s="238" t="s">
        <v>221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5.0000000000000002E-05</v>
      </c>
      <c r="R129" s="245">
        <f>Q129*H129</f>
        <v>0.00010000000000000001</v>
      </c>
      <c r="S129" s="245">
        <v>0</v>
      </c>
      <c r="T129" s="246">
        <f>S129*H129</f>
        <v>0</v>
      </c>
      <c r="AR129" s="25" t="s">
        <v>311</v>
      </c>
      <c r="AT129" s="25" t="s">
        <v>217</v>
      </c>
      <c r="AU129" s="25" t="s">
        <v>82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311</v>
      </c>
      <c r="BM129" s="25" t="s">
        <v>1327</v>
      </c>
    </row>
    <row r="130" s="1" customFormat="1" ht="25.5" customHeight="1">
      <c r="B130" s="47"/>
      <c r="C130" s="236" t="s">
        <v>414</v>
      </c>
      <c r="D130" s="236" t="s">
        <v>217</v>
      </c>
      <c r="E130" s="237" t="s">
        <v>1328</v>
      </c>
      <c r="F130" s="238" t="s">
        <v>1329</v>
      </c>
      <c r="G130" s="239" t="s">
        <v>426</v>
      </c>
      <c r="H130" s="240">
        <v>11</v>
      </c>
      <c r="I130" s="241"/>
      <c r="J130" s="242">
        <f>ROUND(I130*H130,2)</f>
        <v>0</v>
      </c>
      <c r="K130" s="238" t="s">
        <v>221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6.0000000000000002E-05</v>
      </c>
      <c r="R130" s="245">
        <f>Q130*H130</f>
        <v>0.00066</v>
      </c>
      <c r="S130" s="245">
        <v>0</v>
      </c>
      <c r="T130" s="246">
        <f>S130*H130</f>
        <v>0</v>
      </c>
      <c r="AR130" s="25" t="s">
        <v>311</v>
      </c>
      <c r="AT130" s="25" t="s">
        <v>217</v>
      </c>
      <c r="AU130" s="25" t="s">
        <v>82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311</v>
      </c>
      <c r="BM130" s="25" t="s">
        <v>1330</v>
      </c>
    </row>
    <row r="131" s="1" customFormat="1" ht="16.5" customHeight="1">
      <c r="B131" s="47"/>
      <c r="C131" s="236" t="s">
        <v>418</v>
      </c>
      <c r="D131" s="236" t="s">
        <v>217</v>
      </c>
      <c r="E131" s="237" t="s">
        <v>1331</v>
      </c>
      <c r="F131" s="238" t="s">
        <v>1332</v>
      </c>
      <c r="G131" s="239" t="s">
        <v>298</v>
      </c>
      <c r="H131" s="240">
        <v>162</v>
      </c>
      <c r="I131" s="241"/>
      <c r="J131" s="242">
        <f>ROUND(I131*H131,2)</f>
        <v>0</v>
      </c>
      <c r="K131" s="238" t="s">
        <v>221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5" t="s">
        <v>311</v>
      </c>
      <c r="AT131" s="25" t="s">
        <v>217</v>
      </c>
      <c r="AU131" s="25" t="s">
        <v>82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311</v>
      </c>
      <c r="BM131" s="25" t="s">
        <v>1333</v>
      </c>
    </row>
    <row r="132" s="12" customFormat="1">
      <c r="B132" s="248"/>
      <c r="C132" s="249"/>
      <c r="D132" s="250" t="s">
        <v>224</v>
      </c>
      <c r="E132" s="251" t="s">
        <v>22</v>
      </c>
      <c r="F132" s="252" t="s">
        <v>1244</v>
      </c>
      <c r="G132" s="249"/>
      <c r="H132" s="253">
        <v>162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224</v>
      </c>
      <c r="AU132" s="259" t="s">
        <v>82</v>
      </c>
      <c r="AV132" s="12" t="s">
        <v>82</v>
      </c>
      <c r="AW132" s="12" t="s">
        <v>36</v>
      </c>
      <c r="AX132" s="12" t="s">
        <v>80</v>
      </c>
      <c r="AY132" s="259" t="s">
        <v>215</v>
      </c>
    </row>
    <row r="133" s="1" customFormat="1" ht="16.5" customHeight="1">
      <c r="B133" s="47"/>
      <c r="C133" s="236" t="s">
        <v>423</v>
      </c>
      <c r="D133" s="236" t="s">
        <v>217</v>
      </c>
      <c r="E133" s="237" t="s">
        <v>1334</v>
      </c>
      <c r="F133" s="238" t="s">
        <v>1335</v>
      </c>
      <c r="G133" s="239" t="s">
        <v>274</v>
      </c>
      <c r="H133" s="240">
        <v>0.14999999999999999</v>
      </c>
      <c r="I133" s="241"/>
      <c r="J133" s="242">
        <f>ROUND(I133*H133,2)</f>
        <v>0</v>
      </c>
      <c r="K133" s="238" t="s">
        <v>221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5" t="s">
        <v>311</v>
      </c>
      <c r="AT133" s="25" t="s">
        <v>217</v>
      </c>
      <c r="AU133" s="25" t="s">
        <v>82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311</v>
      </c>
      <c r="BM133" s="25" t="s">
        <v>1336</v>
      </c>
    </row>
    <row r="134" s="1" customFormat="1" ht="16.5" customHeight="1">
      <c r="B134" s="47"/>
      <c r="C134" s="236" t="s">
        <v>428</v>
      </c>
      <c r="D134" s="236" t="s">
        <v>217</v>
      </c>
      <c r="E134" s="237" t="s">
        <v>1337</v>
      </c>
      <c r="F134" s="238" t="s">
        <v>1338</v>
      </c>
      <c r="G134" s="239" t="s">
        <v>274</v>
      </c>
      <c r="H134" s="240">
        <v>0.14999999999999999</v>
      </c>
      <c r="I134" s="241"/>
      <c r="J134" s="242">
        <f>ROUND(I134*H134,2)</f>
        <v>0</v>
      </c>
      <c r="K134" s="238" t="s">
        <v>221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311</v>
      </c>
      <c r="AT134" s="25" t="s">
        <v>217</v>
      </c>
      <c r="AU134" s="25" t="s">
        <v>82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311</v>
      </c>
      <c r="BM134" s="25" t="s">
        <v>1339</v>
      </c>
    </row>
    <row r="135" s="1" customFormat="1" ht="16.5" customHeight="1">
      <c r="B135" s="47"/>
      <c r="C135" s="236" t="s">
        <v>433</v>
      </c>
      <c r="D135" s="236" t="s">
        <v>217</v>
      </c>
      <c r="E135" s="237" t="s">
        <v>1340</v>
      </c>
      <c r="F135" s="238" t="s">
        <v>1332</v>
      </c>
      <c r="G135" s="239" t="s">
        <v>1341</v>
      </c>
      <c r="H135" s="240">
        <v>24</v>
      </c>
      <c r="I135" s="241"/>
      <c r="J135" s="242">
        <f>ROUND(I135*H135,2)</f>
        <v>0</v>
      </c>
      <c r="K135" s="238" t="s">
        <v>1255</v>
      </c>
      <c r="L135" s="73"/>
      <c r="M135" s="243" t="s">
        <v>22</v>
      </c>
      <c r="N135" s="244" t="s">
        <v>44</v>
      </c>
      <c r="O135" s="48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5" t="s">
        <v>311</v>
      </c>
      <c r="AT135" s="25" t="s">
        <v>217</v>
      </c>
      <c r="AU135" s="25" t="s">
        <v>82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311</v>
      </c>
      <c r="BM135" s="25" t="s">
        <v>1342</v>
      </c>
    </row>
    <row r="136" s="1" customFormat="1" ht="16.5" customHeight="1">
      <c r="B136" s="47"/>
      <c r="C136" s="236" t="s">
        <v>438</v>
      </c>
      <c r="D136" s="236" t="s">
        <v>217</v>
      </c>
      <c r="E136" s="237" t="s">
        <v>1343</v>
      </c>
      <c r="F136" s="238" t="s">
        <v>1332</v>
      </c>
      <c r="G136" s="239" t="s">
        <v>1341</v>
      </c>
      <c r="H136" s="240">
        <v>30</v>
      </c>
      <c r="I136" s="241"/>
      <c r="J136" s="242">
        <f>ROUND(I136*H136,2)</f>
        <v>0</v>
      </c>
      <c r="K136" s="238" t="s">
        <v>1255</v>
      </c>
      <c r="L136" s="73"/>
      <c r="M136" s="243" t="s">
        <v>22</v>
      </c>
      <c r="N136" s="244" t="s">
        <v>44</v>
      </c>
      <c r="O136" s="48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5" t="s">
        <v>311</v>
      </c>
      <c r="AT136" s="25" t="s">
        <v>217</v>
      </c>
      <c r="AU136" s="25" t="s">
        <v>82</v>
      </c>
      <c r="AY136" s="25" t="s">
        <v>215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5" t="s">
        <v>80</v>
      </c>
      <c r="BK136" s="247">
        <f>ROUND(I136*H136,2)</f>
        <v>0</v>
      </c>
      <c r="BL136" s="25" t="s">
        <v>311</v>
      </c>
      <c r="BM136" s="25" t="s">
        <v>1344</v>
      </c>
    </row>
    <row r="137" s="1" customFormat="1" ht="16.5" customHeight="1">
      <c r="B137" s="47"/>
      <c r="C137" s="236" t="s">
        <v>443</v>
      </c>
      <c r="D137" s="236" t="s">
        <v>217</v>
      </c>
      <c r="E137" s="237" t="s">
        <v>1345</v>
      </c>
      <c r="F137" s="238" t="s">
        <v>1346</v>
      </c>
      <c r="G137" s="239" t="s">
        <v>426</v>
      </c>
      <c r="H137" s="240">
        <v>4</v>
      </c>
      <c r="I137" s="241"/>
      <c r="J137" s="242">
        <f>ROUND(I137*H137,2)</f>
        <v>0</v>
      </c>
      <c r="K137" s="238" t="s">
        <v>1255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5" t="s">
        <v>311</v>
      </c>
      <c r="AT137" s="25" t="s">
        <v>217</v>
      </c>
      <c r="AU137" s="25" t="s">
        <v>82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311</v>
      </c>
      <c r="BM137" s="25" t="s">
        <v>1347</v>
      </c>
    </row>
    <row r="138" s="11" customFormat="1" ht="29.88" customHeight="1">
      <c r="B138" s="220"/>
      <c r="C138" s="221"/>
      <c r="D138" s="222" t="s">
        <v>72</v>
      </c>
      <c r="E138" s="234" t="s">
        <v>1348</v>
      </c>
      <c r="F138" s="234" t="s">
        <v>1349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SUM(P139:P159)</f>
        <v>0</v>
      </c>
      <c r="Q138" s="228"/>
      <c r="R138" s="229">
        <f>SUM(R139:R159)</f>
        <v>0.061679999999999985</v>
      </c>
      <c r="S138" s="228"/>
      <c r="T138" s="230">
        <f>SUM(T139:T159)</f>
        <v>0</v>
      </c>
      <c r="AR138" s="231" t="s">
        <v>82</v>
      </c>
      <c r="AT138" s="232" t="s">
        <v>72</v>
      </c>
      <c r="AU138" s="232" t="s">
        <v>80</v>
      </c>
      <c r="AY138" s="231" t="s">
        <v>215</v>
      </c>
      <c r="BK138" s="233">
        <f>SUM(BK139:BK159)</f>
        <v>0</v>
      </c>
    </row>
    <row r="139" s="1" customFormat="1" ht="16.5" customHeight="1">
      <c r="B139" s="47"/>
      <c r="C139" s="236" t="s">
        <v>447</v>
      </c>
      <c r="D139" s="236" t="s">
        <v>217</v>
      </c>
      <c r="E139" s="237" t="s">
        <v>1350</v>
      </c>
      <c r="F139" s="238" t="s">
        <v>1351</v>
      </c>
      <c r="G139" s="239" t="s">
        <v>426</v>
      </c>
      <c r="H139" s="240">
        <v>5</v>
      </c>
      <c r="I139" s="241"/>
      <c r="J139" s="242">
        <f>ROUND(I139*H139,2)</f>
        <v>0</v>
      </c>
      <c r="K139" s="238" t="s">
        <v>221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0.00024000000000000001</v>
      </c>
      <c r="R139" s="245">
        <f>Q139*H139</f>
        <v>0.0012000000000000001</v>
      </c>
      <c r="S139" s="245">
        <v>0</v>
      </c>
      <c r="T139" s="246">
        <f>S139*H139</f>
        <v>0</v>
      </c>
      <c r="AR139" s="25" t="s">
        <v>311</v>
      </c>
      <c r="AT139" s="25" t="s">
        <v>217</v>
      </c>
      <c r="AU139" s="25" t="s">
        <v>82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311</v>
      </c>
      <c r="BM139" s="25" t="s">
        <v>1352</v>
      </c>
    </row>
    <row r="140" s="1" customFormat="1" ht="16.5" customHeight="1">
      <c r="B140" s="47"/>
      <c r="C140" s="236" t="s">
        <v>452</v>
      </c>
      <c r="D140" s="236" t="s">
        <v>217</v>
      </c>
      <c r="E140" s="237" t="s">
        <v>1353</v>
      </c>
      <c r="F140" s="238" t="s">
        <v>1354</v>
      </c>
      <c r="G140" s="239" t="s">
        <v>426</v>
      </c>
      <c r="H140" s="240">
        <v>2</v>
      </c>
      <c r="I140" s="241"/>
      <c r="J140" s="242">
        <f>ROUND(I140*H140,2)</f>
        <v>0</v>
      </c>
      <c r="K140" s="238" t="s">
        <v>221</v>
      </c>
      <c r="L140" s="73"/>
      <c r="M140" s="243" t="s">
        <v>22</v>
      </c>
      <c r="N140" s="244" t="s">
        <v>44</v>
      </c>
      <c r="O140" s="48"/>
      <c r="P140" s="245">
        <f>O140*H140</f>
        <v>0</v>
      </c>
      <c r="Q140" s="245">
        <v>0.00025000000000000001</v>
      </c>
      <c r="R140" s="245">
        <f>Q140*H140</f>
        <v>0.00050000000000000001</v>
      </c>
      <c r="S140" s="245">
        <v>0</v>
      </c>
      <c r="T140" s="246">
        <f>S140*H140</f>
        <v>0</v>
      </c>
      <c r="AR140" s="25" t="s">
        <v>311</v>
      </c>
      <c r="AT140" s="25" t="s">
        <v>217</v>
      </c>
      <c r="AU140" s="25" t="s">
        <v>82</v>
      </c>
      <c r="AY140" s="25" t="s">
        <v>215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5" t="s">
        <v>80</v>
      </c>
      <c r="BK140" s="247">
        <f>ROUND(I140*H140,2)</f>
        <v>0</v>
      </c>
      <c r="BL140" s="25" t="s">
        <v>311</v>
      </c>
      <c r="BM140" s="25" t="s">
        <v>1355</v>
      </c>
    </row>
    <row r="141" s="1" customFormat="1" ht="16.5" customHeight="1">
      <c r="B141" s="47"/>
      <c r="C141" s="236" t="s">
        <v>457</v>
      </c>
      <c r="D141" s="236" t="s">
        <v>217</v>
      </c>
      <c r="E141" s="237" t="s">
        <v>1356</v>
      </c>
      <c r="F141" s="238" t="s">
        <v>1357</v>
      </c>
      <c r="G141" s="239" t="s">
        <v>426</v>
      </c>
      <c r="H141" s="240">
        <v>2</v>
      </c>
      <c r="I141" s="241"/>
      <c r="J141" s="242">
        <f>ROUND(I141*H141,2)</f>
        <v>0</v>
      </c>
      <c r="K141" s="238" t="s">
        <v>221</v>
      </c>
      <c r="L141" s="73"/>
      <c r="M141" s="243" t="s">
        <v>22</v>
      </c>
      <c r="N141" s="244" t="s">
        <v>44</v>
      </c>
      <c r="O141" s="48"/>
      <c r="P141" s="245">
        <f>O141*H141</f>
        <v>0</v>
      </c>
      <c r="Q141" s="245">
        <v>0.00025000000000000001</v>
      </c>
      <c r="R141" s="245">
        <f>Q141*H141</f>
        <v>0.00050000000000000001</v>
      </c>
      <c r="S141" s="245">
        <v>0</v>
      </c>
      <c r="T141" s="246">
        <f>S141*H141</f>
        <v>0</v>
      </c>
      <c r="AR141" s="25" t="s">
        <v>311</v>
      </c>
      <c r="AT141" s="25" t="s">
        <v>217</v>
      </c>
      <c r="AU141" s="25" t="s">
        <v>82</v>
      </c>
      <c r="AY141" s="25" t="s">
        <v>215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5" t="s">
        <v>80</v>
      </c>
      <c r="BK141" s="247">
        <f>ROUND(I141*H141,2)</f>
        <v>0</v>
      </c>
      <c r="BL141" s="25" t="s">
        <v>311</v>
      </c>
      <c r="BM141" s="25" t="s">
        <v>1358</v>
      </c>
    </row>
    <row r="142" s="1" customFormat="1" ht="16.5" customHeight="1">
      <c r="B142" s="47"/>
      <c r="C142" s="236" t="s">
        <v>462</v>
      </c>
      <c r="D142" s="236" t="s">
        <v>217</v>
      </c>
      <c r="E142" s="237" t="s">
        <v>1359</v>
      </c>
      <c r="F142" s="238" t="s">
        <v>1360</v>
      </c>
      <c r="G142" s="239" t="s">
        <v>426</v>
      </c>
      <c r="H142" s="240">
        <v>12</v>
      </c>
      <c r="I142" s="241"/>
      <c r="J142" s="242">
        <f>ROUND(I142*H142,2)</f>
        <v>0</v>
      </c>
      <c r="K142" s="238" t="s">
        <v>221</v>
      </c>
      <c r="L142" s="73"/>
      <c r="M142" s="243" t="s">
        <v>22</v>
      </c>
      <c r="N142" s="244" t="s">
        <v>44</v>
      </c>
      <c r="O142" s="48"/>
      <c r="P142" s="245">
        <f>O142*H142</f>
        <v>0</v>
      </c>
      <c r="Q142" s="245">
        <v>0.00022000000000000001</v>
      </c>
      <c r="R142" s="245">
        <f>Q142*H142</f>
        <v>0.00264</v>
      </c>
      <c r="S142" s="245">
        <v>0</v>
      </c>
      <c r="T142" s="246">
        <f>S142*H142</f>
        <v>0</v>
      </c>
      <c r="AR142" s="25" t="s">
        <v>311</v>
      </c>
      <c r="AT142" s="25" t="s">
        <v>217</v>
      </c>
      <c r="AU142" s="25" t="s">
        <v>82</v>
      </c>
      <c r="AY142" s="25" t="s">
        <v>215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5" t="s">
        <v>80</v>
      </c>
      <c r="BK142" s="247">
        <f>ROUND(I142*H142,2)</f>
        <v>0</v>
      </c>
      <c r="BL142" s="25" t="s">
        <v>311</v>
      </c>
      <c r="BM142" s="25" t="s">
        <v>1361</v>
      </c>
    </row>
    <row r="143" s="1" customFormat="1" ht="25.5" customHeight="1">
      <c r="B143" s="47"/>
      <c r="C143" s="236" t="s">
        <v>475</v>
      </c>
      <c r="D143" s="236" t="s">
        <v>217</v>
      </c>
      <c r="E143" s="237" t="s">
        <v>1362</v>
      </c>
      <c r="F143" s="238" t="s">
        <v>1363</v>
      </c>
      <c r="G143" s="239" t="s">
        <v>426</v>
      </c>
      <c r="H143" s="240">
        <v>2</v>
      </c>
      <c r="I143" s="241"/>
      <c r="J143" s="242">
        <f>ROUND(I143*H143,2)</f>
        <v>0</v>
      </c>
      <c r="K143" s="238" t="s">
        <v>221</v>
      </c>
      <c r="L143" s="73"/>
      <c r="M143" s="243" t="s">
        <v>22</v>
      </c>
      <c r="N143" s="244" t="s">
        <v>44</v>
      </c>
      <c r="O143" s="48"/>
      <c r="P143" s="245">
        <f>O143*H143</f>
        <v>0</v>
      </c>
      <c r="Q143" s="245">
        <v>0.00056999999999999998</v>
      </c>
      <c r="R143" s="245">
        <f>Q143*H143</f>
        <v>0.00114</v>
      </c>
      <c r="S143" s="245">
        <v>0</v>
      </c>
      <c r="T143" s="246">
        <f>S143*H143</f>
        <v>0</v>
      </c>
      <c r="AR143" s="25" t="s">
        <v>311</v>
      </c>
      <c r="AT143" s="25" t="s">
        <v>217</v>
      </c>
      <c r="AU143" s="25" t="s">
        <v>82</v>
      </c>
      <c r="AY143" s="25" t="s">
        <v>215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5" t="s">
        <v>80</v>
      </c>
      <c r="BK143" s="247">
        <f>ROUND(I143*H143,2)</f>
        <v>0</v>
      </c>
      <c r="BL143" s="25" t="s">
        <v>311</v>
      </c>
      <c r="BM143" s="25" t="s">
        <v>1364</v>
      </c>
    </row>
    <row r="144" s="1" customFormat="1" ht="16.5" customHeight="1">
      <c r="B144" s="47"/>
      <c r="C144" s="236" t="s">
        <v>489</v>
      </c>
      <c r="D144" s="236" t="s">
        <v>217</v>
      </c>
      <c r="E144" s="237" t="s">
        <v>1365</v>
      </c>
      <c r="F144" s="238" t="s">
        <v>1366</v>
      </c>
      <c r="G144" s="239" t="s">
        <v>426</v>
      </c>
      <c r="H144" s="240">
        <v>1</v>
      </c>
      <c r="I144" s="241"/>
      <c r="J144" s="242">
        <f>ROUND(I144*H144,2)</f>
        <v>0</v>
      </c>
      <c r="K144" s="238" t="s">
        <v>221</v>
      </c>
      <c r="L144" s="73"/>
      <c r="M144" s="243" t="s">
        <v>22</v>
      </c>
      <c r="N144" s="244" t="s">
        <v>44</v>
      </c>
      <c r="O144" s="48"/>
      <c r="P144" s="245">
        <f>O144*H144</f>
        <v>0</v>
      </c>
      <c r="Q144" s="245">
        <v>0.00124</v>
      </c>
      <c r="R144" s="245">
        <f>Q144*H144</f>
        <v>0.00124</v>
      </c>
      <c r="S144" s="245">
        <v>0</v>
      </c>
      <c r="T144" s="246">
        <f>S144*H144</f>
        <v>0</v>
      </c>
      <c r="AR144" s="25" t="s">
        <v>311</v>
      </c>
      <c r="AT144" s="25" t="s">
        <v>217</v>
      </c>
      <c r="AU144" s="25" t="s">
        <v>82</v>
      </c>
      <c r="AY144" s="25" t="s">
        <v>215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80</v>
      </c>
      <c r="BK144" s="247">
        <f>ROUND(I144*H144,2)</f>
        <v>0</v>
      </c>
      <c r="BL144" s="25" t="s">
        <v>311</v>
      </c>
      <c r="BM144" s="25" t="s">
        <v>1367</v>
      </c>
    </row>
    <row r="145" s="1" customFormat="1" ht="16.5" customHeight="1">
      <c r="B145" s="47"/>
      <c r="C145" s="236" t="s">
        <v>495</v>
      </c>
      <c r="D145" s="236" t="s">
        <v>217</v>
      </c>
      <c r="E145" s="237" t="s">
        <v>1368</v>
      </c>
      <c r="F145" s="238" t="s">
        <v>1369</v>
      </c>
      <c r="G145" s="239" t="s">
        <v>426</v>
      </c>
      <c r="H145" s="240">
        <v>7</v>
      </c>
      <c r="I145" s="241"/>
      <c r="J145" s="242">
        <f>ROUND(I145*H145,2)</f>
        <v>0</v>
      </c>
      <c r="K145" s="238" t="s">
        <v>221</v>
      </c>
      <c r="L145" s="73"/>
      <c r="M145" s="243" t="s">
        <v>22</v>
      </c>
      <c r="N145" s="244" t="s">
        <v>44</v>
      </c>
      <c r="O145" s="48"/>
      <c r="P145" s="245">
        <f>O145*H145</f>
        <v>0</v>
      </c>
      <c r="Q145" s="245">
        <v>0.00050000000000000001</v>
      </c>
      <c r="R145" s="245">
        <f>Q145*H145</f>
        <v>0.0035000000000000001</v>
      </c>
      <c r="S145" s="245">
        <v>0</v>
      </c>
      <c r="T145" s="246">
        <f>S145*H145</f>
        <v>0</v>
      </c>
      <c r="AR145" s="25" t="s">
        <v>311</v>
      </c>
      <c r="AT145" s="25" t="s">
        <v>217</v>
      </c>
      <c r="AU145" s="25" t="s">
        <v>82</v>
      </c>
      <c r="AY145" s="25" t="s">
        <v>215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5" t="s">
        <v>80</v>
      </c>
      <c r="BK145" s="247">
        <f>ROUND(I145*H145,2)</f>
        <v>0</v>
      </c>
      <c r="BL145" s="25" t="s">
        <v>311</v>
      </c>
      <c r="BM145" s="25" t="s">
        <v>1370</v>
      </c>
    </row>
    <row r="146" s="1" customFormat="1" ht="16.5" customHeight="1">
      <c r="B146" s="47"/>
      <c r="C146" s="236" t="s">
        <v>502</v>
      </c>
      <c r="D146" s="236" t="s">
        <v>217</v>
      </c>
      <c r="E146" s="237" t="s">
        <v>1371</v>
      </c>
      <c r="F146" s="238" t="s">
        <v>1372</v>
      </c>
      <c r="G146" s="239" t="s">
        <v>426</v>
      </c>
      <c r="H146" s="240">
        <v>12</v>
      </c>
      <c r="I146" s="241"/>
      <c r="J146" s="242">
        <f>ROUND(I146*H146,2)</f>
        <v>0</v>
      </c>
      <c r="K146" s="238" t="s">
        <v>221</v>
      </c>
      <c r="L146" s="73"/>
      <c r="M146" s="243" t="s">
        <v>22</v>
      </c>
      <c r="N146" s="244" t="s">
        <v>44</v>
      </c>
      <c r="O146" s="48"/>
      <c r="P146" s="245">
        <f>O146*H146</f>
        <v>0</v>
      </c>
      <c r="Q146" s="245">
        <v>0.00069999999999999999</v>
      </c>
      <c r="R146" s="245">
        <f>Q146*H146</f>
        <v>0.0083999999999999995</v>
      </c>
      <c r="S146" s="245">
        <v>0</v>
      </c>
      <c r="T146" s="246">
        <f>S146*H146</f>
        <v>0</v>
      </c>
      <c r="AR146" s="25" t="s">
        <v>311</v>
      </c>
      <c r="AT146" s="25" t="s">
        <v>217</v>
      </c>
      <c r="AU146" s="25" t="s">
        <v>82</v>
      </c>
      <c r="AY146" s="25" t="s">
        <v>215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80</v>
      </c>
      <c r="BK146" s="247">
        <f>ROUND(I146*H146,2)</f>
        <v>0</v>
      </c>
      <c r="BL146" s="25" t="s">
        <v>311</v>
      </c>
      <c r="BM146" s="25" t="s">
        <v>1373</v>
      </c>
    </row>
    <row r="147" s="1" customFormat="1" ht="16.5" customHeight="1">
      <c r="B147" s="47"/>
      <c r="C147" s="236" t="s">
        <v>507</v>
      </c>
      <c r="D147" s="236" t="s">
        <v>217</v>
      </c>
      <c r="E147" s="237" t="s">
        <v>1374</v>
      </c>
      <c r="F147" s="238" t="s">
        <v>1375</v>
      </c>
      <c r="G147" s="239" t="s">
        <v>426</v>
      </c>
      <c r="H147" s="240">
        <v>2</v>
      </c>
      <c r="I147" s="241"/>
      <c r="J147" s="242">
        <f>ROUND(I147*H147,2)</f>
        <v>0</v>
      </c>
      <c r="K147" s="238" t="s">
        <v>221</v>
      </c>
      <c r="L147" s="73"/>
      <c r="M147" s="243" t="s">
        <v>22</v>
      </c>
      <c r="N147" s="244" t="s">
        <v>44</v>
      </c>
      <c r="O147" s="48"/>
      <c r="P147" s="245">
        <f>O147*H147</f>
        <v>0</v>
      </c>
      <c r="Q147" s="245">
        <v>0.00155</v>
      </c>
      <c r="R147" s="245">
        <f>Q147*H147</f>
        <v>0.0030999999999999999</v>
      </c>
      <c r="S147" s="245">
        <v>0</v>
      </c>
      <c r="T147" s="246">
        <f>S147*H147</f>
        <v>0</v>
      </c>
      <c r="AR147" s="25" t="s">
        <v>311</v>
      </c>
      <c r="AT147" s="25" t="s">
        <v>217</v>
      </c>
      <c r="AU147" s="25" t="s">
        <v>82</v>
      </c>
      <c r="AY147" s="25" t="s">
        <v>215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5" t="s">
        <v>80</v>
      </c>
      <c r="BK147" s="247">
        <f>ROUND(I147*H147,2)</f>
        <v>0</v>
      </c>
      <c r="BL147" s="25" t="s">
        <v>311</v>
      </c>
      <c r="BM147" s="25" t="s">
        <v>1376</v>
      </c>
    </row>
    <row r="148" s="1" customFormat="1" ht="25.5" customHeight="1">
      <c r="B148" s="47"/>
      <c r="C148" s="236" t="s">
        <v>517</v>
      </c>
      <c r="D148" s="236" t="s">
        <v>217</v>
      </c>
      <c r="E148" s="237" t="s">
        <v>1377</v>
      </c>
      <c r="F148" s="238" t="s">
        <v>1378</v>
      </c>
      <c r="G148" s="239" t="s">
        <v>426</v>
      </c>
      <c r="H148" s="240">
        <v>2</v>
      </c>
      <c r="I148" s="241"/>
      <c r="J148" s="242">
        <f>ROUND(I148*H148,2)</f>
        <v>0</v>
      </c>
      <c r="K148" s="238" t="s">
        <v>221</v>
      </c>
      <c r="L148" s="73"/>
      <c r="M148" s="243" t="s">
        <v>22</v>
      </c>
      <c r="N148" s="244" t="s">
        <v>44</v>
      </c>
      <c r="O148" s="48"/>
      <c r="P148" s="245">
        <f>O148*H148</f>
        <v>0</v>
      </c>
      <c r="Q148" s="245">
        <v>0.00052999999999999998</v>
      </c>
      <c r="R148" s="245">
        <f>Q148*H148</f>
        <v>0.00106</v>
      </c>
      <c r="S148" s="245">
        <v>0</v>
      </c>
      <c r="T148" s="246">
        <f>S148*H148</f>
        <v>0</v>
      </c>
      <c r="AR148" s="25" t="s">
        <v>311</v>
      </c>
      <c r="AT148" s="25" t="s">
        <v>217</v>
      </c>
      <c r="AU148" s="25" t="s">
        <v>82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311</v>
      </c>
      <c r="BM148" s="25" t="s">
        <v>1379</v>
      </c>
    </row>
    <row r="149" s="1" customFormat="1" ht="25.5" customHeight="1">
      <c r="B149" s="47"/>
      <c r="C149" s="236" t="s">
        <v>522</v>
      </c>
      <c r="D149" s="236" t="s">
        <v>217</v>
      </c>
      <c r="E149" s="237" t="s">
        <v>1380</v>
      </c>
      <c r="F149" s="238" t="s">
        <v>1381</v>
      </c>
      <c r="G149" s="239" t="s">
        <v>426</v>
      </c>
      <c r="H149" s="240">
        <v>4</v>
      </c>
      <c r="I149" s="241"/>
      <c r="J149" s="242">
        <f>ROUND(I149*H149,2)</f>
        <v>0</v>
      </c>
      <c r="K149" s="238" t="s">
        <v>221</v>
      </c>
      <c r="L149" s="73"/>
      <c r="M149" s="243" t="s">
        <v>22</v>
      </c>
      <c r="N149" s="244" t="s">
        <v>44</v>
      </c>
      <c r="O149" s="48"/>
      <c r="P149" s="245">
        <f>O149*H149</f>
        <v>0</v>
      </c>
      <c r="Q149" s="245">
        <v>0.00064999999999999997</v>
      </c>
      <c r="R149" s="245">
        <f>Q149*H149</f>
        <v>0.0025999999999999999</v>
      </c>
      <c r="S149" s="245">
        <v>0</v>
      </c>
      <c r="T149" s="246">
        <f>S149*H149</f>
        <v>0</v>
      </c>
      <c r="AR149" s="25" t="s">
        <v>311</v>
      </c>
      <c r="AT149" s="25" t="s">
        <v>217</v>
      </c>
      <c r="AU149" s="25" t="s">
        <v>82</v>
      </c>
      <c r="AY149" s="25" t="s">
        <v>215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5" t="s">
        <v>80</v>
      </c>
      <c r="BK149" s="247">
        <f>ROUND(I149*H149,2)</f>
        <v>0</v>
      </c>
      <c r="BL149" s="25" t="s">
        <v>311</v>
      </c>
      <c r="BM149" s="25" t="s">
        <v>1382</v>
      </c>
    </row>
    <row r="150" s="1" customFormat="1" ht="16.5" customHeight="1">
      <c r="B150" s="47"/>
      <c r="C150" s="236" t="s">
        <v>528</v>
      </c>
      <c r="D150" s="236" t="s">
        <v>217</v>
      </c>
      <c r="E150" s="237" t="s">
        <v>1383</v>
      </c>
      <c r="F150" s="238" t="s">
        <v>1384</v>
      </c>
      <c r="G150" s="239" t="s">
        <v>426</v>
      </c>
      <c r="H150" s="240">
        <v>7</v>
      </c>
      <c r="I150" s="241"/>
      <c r="J150" s="242">
        <f>ROUND(I150*H150,2)</f>
        <v>0</v>
      </c>
      <c r="K150" s="238" t="s">
        <v>221</v>
      </c>
      <c r="L150" s="73"/>
      <c r="M150" s="243" t="s">
        <v>22</v>
      </c>
      <c r="N150" s="244" t="s">
        <v>44</v>
      </c>
      <c r="O150" s="48"/>
      <c r="P150" s="245">
        <f>O150*H150</f>
        <v>0</v>
      </c>
      <c r="Q150" s="245">
        <v>0.0031199999999999999</v>
      </c>
      <c r="R150" s="245">
        <f>Q150*H150</f>
        <v>0.021839999999999998</v>
      </c>
      <c r="S150" s="245">
        <v>0</v>
      </c>
      <c r="T150" s="246">
        <f>S150*H150</f>
        <v>0</v>
      </c>
      <c r="AR150" s="25" t="s">
        <v>311</v>
      </c>
      <c r="AT150" s="25" t="s">
        <v>217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311</v>
      </c>
      <c r="BM150" s="25" t="s">
        <v>1385</v>
      </c>
    </row>
    <row r="151" s="1" customFormat="1" ht="25.5" customHeight="1">
      <c r="B151" s="47"/>
      <c r="C151" s="236" t="s">
        <v>533</v>
      </c>
      <c r="D151" s="236" t="s">
        <v>217</v>
      </c>
      <c r="E151" s="237" t="s">
        <v>1386</v>
      </c>
      <c r="F151" s="238" t="s">
        <v>1387</v>
      </c>
      <c r="G151" s="239" t="s">
        <v>426</v>
      </c>
      <c r="H151" s="240">
        <v>1</v>
      </c>
      <c r="I151" s="241"/>
      <c r="J151" s="242">
        <f>ROUND(I151*H151,2)</f>
        <v>0</v>
      </c>
      <c r="K151" s="238" t="s">
        <v>221</v>
      </c>
      <c r="L151" s="73"/>
      <c r="M151" s="243" t="s">
        <v>22</v>
      </c>
      <c r="N151" s="244" t="s">
        <v>44</v>
      </c>
      <c r="O151" s="48"/>
      <c r="P151" s="245">
        <f>O151*H151</f>
        <v>0</v>
      </c>
      <c r="Q151" s="245">
        <v>0.00147</v>
      </c>
      <c r="R151" s="245">
        <f>Q151*H151</f>
        <v>0.00147</v>
      </c>
      <c r="S151" s="245">
        <v>0</v>
      </c>
      <c r="T151" s="246">
        <f>S151*H151</f>
        <v>0</v>
      </c>
      <c r="AR151" s="25" t="s">
        <v>311</v>
      </c>
      <c r="AT151" s="25" t="s">
        <v>217</v>
      </c>
      <c r="AU151" s="25" t="s">
        <v>82</v>
      </c>
      <c r="AY151" s="25" t="s">
        <v>215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5" t="s">
        <v>80</v>
      </c>
      <c r="BK151" s="247">
        <f>ROUND(I151*H151,2)</f>
        <v>0</v>
      </c>
      <c r="BL151" s="25" t="s">
        <v>311</v>
      </c>
      <c r="BM151" s="25" t="s">
        <v>1388</v>
      </c>
    </row>
    <row r="152" s="1" customFormat="1" ht="16.5" customHeight="1">
      <c r="B152" s="47"/>
      <c r="C152" s="236" t="s">
        <v>541</v>
      </c>
      <c r="D152" s="236" t="s">
        <v>217</v>
      </c>
      <c r="E152" s="237" t="s">
        <v>1334</v>
      </c>
      <c r="F152" s="238" t="s">
        <v>1335</v>
      </c>
      <c r="G152" s="239" t="s">
        <v>274</v>
      </c>
      <c r="H152" s="240">
        <v>0.14999999999999999</v>
      </c>
      <c r="I152" s="241"/>
      <c r="J152" s="242">
        <f>ROUND(I152*H152,2)</f>
        <v>0</v>
      </c>
      <c r="K152" s="238" t="s">
        <v>221</v>
      </c>
      <c r="L152" s="73"/>
      <c r="M152" s="243" t="s">
        <v>22</v>
      </c>
      <c r="N152" s="244" t="s">
        <v>44</v>
      </c>
      <c r="O152" s="48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5" t="s">
        <v>311</v>
      </c>
      <c r="AT152" s="25" t="s">
        <v>217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311</v>
      </c>
      <c r="BM152" s="25" t="s">
        <v>1389</v>
      </c>
    </row>
    <row r="153" s="1" customFormat="1" ht="16.5" customHeight="1">
      <c r="B153" s="47"/>
      <c r="C153" s="236" t="s">
        <v>546</v>
      </c>
      <c r="D153" s="236" t="s">
        <v>217</v>
      </c>
      <c r="E153" s="237" t="s">
        <v>1337</v>
      </c>
      <c r="F153" s="238" t="s">
        <v>1338</v>
      </c>
      <c r="G153" s="239" t="s">
        <v>274</v>
      </c>
      <c r="H153" s="240">
        <v>0.14999999999999999</v>
      </c>
      <c r="I153" s="241"/>
      <c r="J153" s="242">
        <f>ROUND(I153*H153,2)</f>
        <v>0</v>
      </c>
      <c r="K153" s="238" t="s">
        <v>221</v>
      </c>
      <c r="L153" s="73"/>
      <c r="M153" s="243" t="s">
        <v>22</v>
      </c>
      <c r="N153" s="244" t="s">
        <v>44</v>
      </c>
      <c r="O153" s="48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5" t="s">
        <v>311</v>
      </c>
      <c r="AT153" s="25" t="s">
        <v>217</v>
      </c>
      <c r="AU153" s="25" t="s">
        <v>82</v>
      </c>
      <c r="AY153" s="25" t="s">
        <v>215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5" t="s">
        <v>80</v>
      </c>
      <c r="BK153" s="247">
        <f>ROUND(I153*H153,2)</f>
        <v>0</v>
      </c>
      <c r="BL153" s="25" t="s">
        <v>311</v>
      </c>
      <c r="BM153" s="25" t="s">
        <v>1390</v>
      </c>
    </row>
    <row r="154" s="1" customFormat="1" ht="16.5" customHeight="1">
      <c r="B154" s="47"/>
      <c r="C154" s="236" t="s">
        <v>551</v>
      </c>
      <c r="D154" s="236" t="s">
        <v>217</v>
      </c>
      <c r="E154" s="237" t="s">
        <v>1391</v>
      </c>
      <c r="F154" s="238" t="s">
        <v>1392</v>
      </c>
      <c r="G154" s="239" t="s">
        <v>426</v>
      </c>
      <c r="H154" s="240">
        <v>1</v>
      </c>
      <c r="I154" s="241"/>
      <c r="J154" s="242">
        <f>ROUND(I154*H154,2)</f>
        <v>0</v>
      </c>
      <c r="K154" s="238" t="s">
        <v>1255</v>
      </c>
      <c r="L154" s="73"/>
      <c r="M154" s="243" t="s">
        <v>22</v>
      </c>
      <c r="N154" s="244" t="s">
        <v>44</v>
      </c>
      <c r="O154" s="48"/>
      <c r="P154" s="245">
        <f>O154*H154</f>
        <v>0</v>
      </c>
      <c r="Q154" s="245">
        <v>0.0069699999999999996</v>
      </c>
      <c r="R154" s="245">
        <f>Q154*H154</f>
        <v>0.0069699999999999996</v>
      </c>
      <c r="S154" s="245">
        <v>0</v>
      </c>
      <c r="T154" s="246">
        <f>S154*H154</f>
        <v>0</v>
      </c>
      <c r="AR154" s="25" t="s">
        <v>311</v>
      </c>
      <c r="AT154" s="25" t="s">
        <v>217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311</v>
      </c>
      <c r="BM154" s="25" t="s">
        <v>1393</v>
      </c>
    </row>
    <row r="155" s="1" customFormat="1" ht="16.5" customHeight="1">
      <c r="B155" s="47"/>
      <c r="C155" s="236" t="s">
        <v>557</v>
      </c>
      <c r="D155" s="236" t="s">
        <v>217</v>
      </c>
      <c r="E155" s="237" t="s">
        <v>1394</v>
      </c>
      <c r="F155" s="238" t="s">
        <v>1395</v>
      </c>
      <c r="G155" s="239" t="s">
        <v>426</v>
      </c>
      <c r="H155" s="240">
        <v>3</v>
      </c>
      <c r="I155" s="241"/>
      <c r="J155" s="242">
        <f>ROUND(I155*H155,2)</f>
        <v>0</v>
      </c>
      <c r="K155" s="238" t="s">
        <v>1255</v>
      </c>
      <c r="L155" s="73"/>
      <c r="M155" s="243" t="s">
        <v>22</v>
      </c>
      <c r="N155" s="244" t="s">
        <v>44</v>
      </c>
      <c r="O155" s="48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5" t="s">
        <v>311</v>
      </c>
      <c r="AT155" s="25" t="s">
        <v>217</v>
      </c>
      <c r="AU155" s="25" t="s">
        <v>82</v>
      </c>
      <c r="AY155" s="25" t="s">
        <v>215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5" t="s">
        <v>80</v>
      </c>
      <c r="BK155" s="247">
        <f>ROUND(I155*H155,2)</f>
        <v>0</v>
      </c>
      <c r="BL155" s="25" t="s">
        <v>311</v>
      </c>
      <c r="BM155" s="25" t="s">
        <v>1396</v>
      </c>
    </row>
    <row r="156" s="1" customFormat="1" ht="25.5" customHeight="1">
      <c r="B156" s="47"/>
      <c r="C156" s="292" t="s">
        <v>562</v>
      </c>
      <c r="D156" s="292" t="s">
        <v>289</v>
      </c>
      <c r="E156" s="293" t="s">
        <v>1397</v>
      </c>
      <c r="F156" s="294" t="s">
        <v>1398</v>
      </c>
      <c r="G156" s="295" t="s">
        <v>426</v>
      </c>
      <c r="H156" s="296">
        <v>6</v>
      </c>
      <c r="I156" s="297"/>
      <c r="J156" s="298">
        <f>ROUND(I156*H156,2)</f>
        <v>0</v>
      </c>
      <c r="K156" s="294" t="s">
        <v>1255</v>
      </c>
      <c r="L156" s="299"/>
      <c r="M156" s="300" t="s">
        <v>22</v>
      </c>
      <c r="N156" s="301" t="s">
        <v>44</v>
      </c>
      <c r="O156" s="48"/>
      <c r="P156" s="245">
        <f>O156*H156</f>
        <v>0</v>
      </c>
      <c r="Q156" s="245">
        <v>0.00023000000000000001</v>
      </c>
      <c r="R156" s="245">
        <f>Q156*H156</f>
        <v>0.0013800000000000002</v>
      </c>
      <c r="S156" s="245">
        <v>0</v>
      </c>
      <c r="T156" s="246">
        <f>S156*H156</f>
        <v>0</v>
      </c>
      <c r="AR156" s="25" t="s">
        <v>405</v>
      </c>
      <c r="AT156" s="25" t="s">
        <v>289</v>
      </c>
      <c r="AU156" s="25" t="s">
        <v>82</v>
      </c>
      <c r="AY156" s="25" t="s">
        <v>215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5" t="s">
        <v>80</v>
      </c>
      <c r="BK156" s="247">
        <f>ROUND(I156*H156,2)</f>
        <v>0</v>
      </c>
      <c r="BL156" s="25" t="s">
        <v>311</v>
      </c>
      <c r="BM156" s="25" t="s">
        <v>1399</v>
      </c>
    </row>
    <row r="157" s="1" customFormat="1" ht="25.5" customHeight="1">
      <c r="B157" s="47"/>
      <c r="C157" s="292" t="s">
        <v>566</v>
      </c>
      <c r="D157" s="292" t="s">
        <v>289</v>
      </c>
      <c r="E157" s="293" t="s">
        <v>1400</v>
      </c>
      <c r="F157" s="294" t="s">
        <v>1401</v>
      </c>
      <c r="G157" s="295" t="s">
        <v>426</v>
      </c>
      <c r="H157" s="296">
        <v>6</v>
      </c>
      <c r="I157" s="297"/>
      <c r="J157" s="298">
        <f>ROUND(I157*H157,2)</f>
        <v>0</v>
      </c>
      <c r="K157" s="294" t="s">
        <v>1255</v>
      </c>
      <c r="L157" s="299"/>
      <c r="M157" s="300" t="s">
        <v>22</v>
      </c>
      <c r="N157" s="301" t="s">
        <v>44</v>
      </c>
      <c r="O157" s="48"/>
      <c r="P157" s="245">
        <f>O157*H157</f>
        <v>0</v>
      </c>
      <c r="Q157" s="245">
        <v>0.00023000000000000001</v>
      </c>
      <c r="R157" s="245">
        <f>Q157*H157</f>
        <v>0.0013800000000000002</v>
      </c>
      <c r="S157" s="245">
        <v>0</v>
      </c>
      <c r="T157" s="246">
        <f>S157*H157</f>
        <v>0</v>
      </c>
      <c r="AR157" s="25" t="s">
        <v>405</v>
      </c>
      <c r="AT157" s="25" t="s">
        <v>289</v>
      </c>
      <c r="AU157" s="25" t="s">
        <v>82</v>
      </c>
      <c r="AY157" s="25" t="s">
        <v>215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5" t="s">
        <v>80</v>
      </c>
      <c r="BK157" s="247">
        <f>ROUND(I157*H157,2)</f>
        <v>0</v>
      </c>
      <c r="BL157" s="25" t="s">
        <v>311</v>
      </c>
      <c r="BM157" s="25" t="s">
        <v>1402</v>
      </c>
    </row>
    <row r="158" s="1" customFormat="1" ht="16.5" customHeight="1">
      <c r="B158" s="47"/>
      <c r="C158" s="292" t="s">
        <v>571</v>
      </c>
      <c r="D158" s="292" t="s">
        <v>289</v>
      </c>
      <c r="E158" s="293" t="s">
        <v>1403</v>
      </c>
      <c r="F158" s="294" t="s">
        <v>1404</v>
      </c>
      <c r="G158" s="295" t="s">
        <v>426</v>
      </c>
      <c r="H158" s="296">
        <v>12</v>
      </c>
      <c r="I158" s="297"/>
      <c r="J158" s="298">
        <f>ROUND(I158*H158,2)</f>
        <v>0</v>
      </c>
      <c r="K158" s="294" t="s">
        <v>1255</v>
      </c>
      <c r="L158" s="299"/>
      <c r="M158" s="300" t="s">
        <v>22</v>
      </c>
      <c r="N158" s="301" t="s">
        <v>44</v>
      </c>
      <c r="O158" s="48"/>
      <c r="P158" s="245">
        <f>O158*H158</f>
        <v>0</v>
      </c>
      <c r="Q158" s="245">
        <v>0.00023000000000000001</v>
      </c>
      <c r="R158" s="245">
        <f>Q158*H158</f>
        <v>0.0027600000000000003</v>
      </c>
      <c r="S158" s="245">
        <v>0</v>
      </c>
      <c r="T158" s="246">
        <f>S158*H158</f>
        <v>0</v>
      </c>
      <c r="AR158" s="25" t="s">
        <v>405</v>
      </c>
      <c r="AT158" s="25" t="s">
        <v>289</v>
      </c>
      <c r="AU158" s="25" t="s">
        <v>82</v>
      </c>
      <c r="AY158" s="25" t="s">
        <v>215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5" t="s">
        <v>80</v>
      </c>
      <c r="BK158" s="247">
        <f>ROUND(I158*H158,2)</f>
        <v>0</v>
      </c>
      <c r="BL158" s="25" t="s">
        <v>311</v>
      </c>
      <c r="BM158" s="25" t="s">
        <v>1405</v>
      </c>
    </row>
    <row r="159" s="1" customFormat="1" ht="25.5" customHeight="1">
      <c r="B159" s="47"/>
      <c r="C159" s="292" t="s">
        <v>576</v>
      </c>
      <c r="D159" s="292" t="s">
        <v>289</v>
      </c>
      <c r="E159" s="293" t="s">
        <v>1406</v>
      </c>
      <c r="F159" s="294" t="s">
        <v>1407</v>
      </c>
      <c r="G159" s="295" t="s">
        <v>426</v>
      </c>
      <c r="H159" s="296">
        <v>2</v>
      </c>
      <c r="I159" s="297"/>
      <c r="J159" s="298">
        <f>ROUND(I159*H159,2)</f>
        <v>0</v>
      </c>
      <c r="K159" s="294" t="s">
        <v>1255</v>
      </c>
      <c r="L159" s="299"/>
      <c r="M159" s="300" t="s">
        <v>22</v>
      </c>
      <c r="N159" s="301" t="s">
        <v>44</v>
      </c>
      <c r="O159" s="48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5" t="s">
        <v>405</v>
      </c>
      <c r="AT159" s="25" t="s">
        <v>289</v>
      </c>
      <c r="AU159" s="25" t="s">
        <v>82</v>
      </c>
      <c r="AY159" s="25" t="s">
        <v>215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5" t="s">
        <v>80</v>
      </c>
      <c r="BK159" s="247">
        <f>ROUND(I159*H159,2)</f>
        <v>0</v>
      </c>
      <c r="BL159" s="25" t="s">
        <v>311</v>
      </c>
      <c r="BM159" s="25" t="s">
        <v>1408</v>
      </c>
    </row>
    <row r="160" s="11" customFormat="1" ht="29.88" customHeight="1">
      <c r="B160" s="220"/>
      <c r="C160" s="221"/>
      <c r="D160" s="222" t="s">
        <v>72</v>
      </c>
      <c r="E160" s="234" t="s">
        <v>1409</v>
      </c>
      <c r="F160" s="234" t="s">
        <v>1410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SUM(P161:P173)</f>
        <v>0</v>
      </c>
      <c r="Q160" s="228"/>
      <c r="R160" s="229">
        <f>SUM(R161:R173)</f>
        <v>0.043020000000000003</v>
      </c>
      <c r="S160" s="228"/>
      <c r="T160" s="230">
        <f>SUM(T161:T173)</f>
        <v>0</v>
      </c>
      <c r="AR160" s="231" t="s">
        <v>82</v>
      </c>
      <c r="AT160" s="232" t="s">
        <v>72</v>
      </c>
      <c r="AU160" s="232" t="s">
        <v>80</v>
      </c>
      <c r="AY160" s="231" t="s">
        <v>215</v>
      </c>
      <c r="BK160" s="233">
        <f>SUM(BK161:BK173)</f>
        <v>0</v>
      </c>
    </row>
    <row r="161" s="1" customFormat="1" ht="25.5" customHeight="1">
      <c r="B161" s="47"/>
      <c r="C161" s="292" t="s">
        <v>601</v>
      </c>
      <c r="D161" s="292" t="s">
        <v>289</v>
      </c>
      <c r="E161" s="293" t="s">
        <v>1411</v>
      </c>
      <c r="F161" s="294" t="s">
        <v>1412</v>
      </c>
      <c r="G161" s="295" t="s">
        <v>426</v>
      </c>
      <c r="H161" s="296">
        <v>3</v>
      </c>
      <c r="I161" s="297"/>
      <c r="J161" s="298">
        <f>ROUND(I161*H161,2)</f>
        <v>0</v>
      </c>
      <c r="K161" s="294" t="s">
        <v>1255</v>
      </c>
      <c r="L161" s="299"/>
      <c r="M161" s="300" t="s">
        <v>22</v>
      </c>
      <c r="N161" s="301" t="s">
        <v>44</v>
      </c>
      <c r="O161" s="48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5" t="s">
        <v>405</v>
      </c>
      <c r="AT161" s="25" t="s">
        <v>289</v>
      </c>
      <c r="AU161" s="25" t="s">
        <v>82</v>
      </c>
      <c r="AY161" s="25" t="s">
        <v>215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5" t="s">
        <v>80</v>
      </c>
      <c r="BK161" s="247">
        <f>ROUND(I161*H161,2)</f>
        <v>0</v>
      </c>
      <c r="BL161" s="25" t="s">
        <v>311</v>
      </c>
      <c r="BM161" s="25" t="s">
        <v>1413</v>
      </c>
    </row>
    <row r="162" s="1" customFormat="1" ht="25.5" customHeight="1">
      <c r="B162" s="47"/>
      <c r="C162" s="292" t="s">
        <v>606</v>
      </c>
      <c r="D162" s="292" t="s">
        <v>289</v>
      </c>
      <c r="E162" s="293" t="s">
        <v>1414</v>
      </c>
      <c r="F162" s="294" t="s">
        <v>1415</v>
      </c>
      <c r="G162" s="295" t="s">
        <v>426</v>
      </c>
      <c r="H162" s="296">
        <v>1</v>
      </c>
      <c r="I162" s="297"/>
      <c r="J162" s="298">
        <f>ROUND(I162*H162,2)</f>
        <v>0</v>
      </c>
      <c r="K162" s="294" t="s">
        <v>1255</v>
      </c>
      <c r="L162" s="299"/>
      <c r="M162" s="300" t="s">
        <v>22</v>
      </c>
      <c r="N162" s="301" t="s">
        <v>44</v>
      </c>
      <c r="O162" s="48"/>
      <c r="P162" s="245">
        <f>O162*H162</f>
        <v>0</v>
      </c>
      <c r="Q162" s="245">
        <v>0.01434</v>
      </c>
      <c r="R162" s="245">
        <f>Q162*H162</f>
        <v>0.01434</v>
      </c>
      <c r="S162" s="245">
        <v>0</v>
      </c>
      <c r="T162" s="246">
        <f>S162*H162</f>
        <v>0</v>
      </c>
      <c r="AR162" s="25" t="s">
        <v>405</v>
      </c>
      <c r="AT162" s="25" t="s">
        <v>289</v>
      </c>
      <c r="AU162" s="25" t="s">
        <v>82</v>
      </c>
      <c r="AY162" s="25" t="s">
        <v>215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5" t="s">
        <v>80</v>
      </c>
      <c r="BK162" s="247">
        <f>ROUND(I162*H162,2)</f>
        <v>0</v>
      </c>
      <c r="BL162" s="25" t="s">
        <v>311</v>
      </c>
      <c r="BM162" s="25" t="s">
        <v>1416</v>
      </c>
    </row>
    <row r="163" s="1" customFormat="1" ht="25.5" customHeight="1">
      <c r="B163" s="47"/>
      <c r="C163" s="292" t="s">
        <v>616</v>
      </c>
      <c r="D163" s="292" t="s">
        <v>289</v>
      </c>
      <c r="E163" s="293" t="s">
        <v>1417</v>
      </c>
      <c r="F163" s="294" t="s">
        <v>1418</v>
      </c>
      <c r="G163" s="295" t="s">
        <v>426</v>
      </c>
      <c r="H163" s="296">
        <v>1</v>
      </c>
      <c r="I163" s="297"/>
      <c r="J163" s="298">
        <f>ROUND(I163*H163,2)</f>
        <v>0</v>
      </c>
      <c r="K163" s="294" t="s">
        <v>1255</v>
      </c>
      <c r="L163" s="299"/>
      <c r="M163" s="300" t="s">
        <v>22</v>
      </c>
      <c r="N163" s="301" t="s">
        <v>44</v>
      </c>
      <c r="O163" s="48"/>
      <c r="P163" s="245">
        <f>O163*H163</f>
        <v>0</v>
      </c>
      <c r="Q163" s="245">
        <v>0.01434</v>
      </c>
      <c r="R163" s="245">
        <f>Q163*H163</f>
        <v>0.01434</v>
      </c>
      <c r="S163" s="245">
        <v>0</v>
      </c>
      <c r="T163" s="246">
        <f>S163*H163</f>
        <v>0</v>
      </c>
      <c r="AR163" s="25" t="s">
        <v>405</v>
      </c>
      <c r="AT163" s="25" t="s">
        <v>289</v>
      </c>
      <c r="AU163" s="25" t="s">
        <v>82</v>
      </c>
      <c r="AY163" s="25" t="s">
        <v>215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5" t="s">
        <v>80</v>
      </c>
      <c r="BK163" s="247">
        <f>ROUND(I163*H163,2)</f>
        <v>0</v>
      </c>
      <c r="BL163" s="25" t="s">
        <v>311</v>
      </c>
      <c r="BM163" s="25" t="s">
        <v>1419</v>
      </c>
    </row>
    <row r="164" s="1" customFormat="1" ht="16.5" customHeight="1">
      <c r="B164" s="47"/>
      <c r="C164" s="292" t="s">
        <v>630</v>
      </c>
      <c r="D164" s="292" t="s">
        <v>289</v>
      </c>
      <c r="E164" s="293" t="s">
        <v>1420</v>
      </c>
      <c r="F164" s="294" t="s">
        <v>1421</v>
      </c>
      <c r="G164" s="295" t="s">
        <v>426</v>
      </c>
      <c r="H164" s="296">
        <v>1</v>
      </c>
      <c r="I164" s="297"/>
      <c r="J164" s="298">
        <f>ROUND(I164*H164,2)</f>
        <v>0</v>
      </c>
      <c r="K164" s="294" t="s">
        <v>1255</v>
      </c>
      <c r="L164" s="299"/>
      <c r="M164" s="300" t="s">
        <v>22</v>
      </c>
      <c r="N164" s="301" t="s">
        <v>44</v>
      </c>
      <c r="O164" s="48"/>
      <c r="P164" s="245">
        <f>O164*H164</f>
        <v>0</v>
      </c>
      <c r="Q164" s="245">
        <v>0.01434</v>
      </c>
      <c r="R164" s="245">
        <f>Q164*H164</f>
        <v>0.01434</v>
      </c>
      <c r="S164" s="245">
        <v>0</v>
      </c>
      <c r="T164" s="246">
        <f>S164*H164</f>
        <v>0</v>
      </c>
      <c r="AR164" s="25" t="s">
        <v>405</v>
      </c>
      <c r="AT164" s="25" t="s">
        <v>289</v>
      </c>
      <c r="AU164" s="25" t="s">
        <v>82</v>
      </c>
      <c r="AY164" s="25" t="s">
        <v>215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5" t="s">
        <v>80</v>
      </c>
      <c r="BK164" s="247">
        <f>ROUND(I164*H164,2)</f>
        <v>0</v>
      </c>
      <c r="BL164" s="25" t="s">
        <v>311</v>
      </c>
      <c r="BM164" s="25" t="s">
        <v>1422</v>
      </c>
    </row>
    <row r="165" s="1" customFormat="1" ht="25.5" customHeight="1">
      <c r="B165" s="47"/>
      <c r="C165" s="236" t="s">
        <v>664</v>
      </c>
      <c r="D165" s="236" t="s">
        <v>217</v>
      </c>
      <c r="E165" s="237" t="s">
        <v>1423</v>
      </c>
      <c r="F165" s="238" t="s">
        <v>1424</v>
      </c>
      <c r="G165" s="239" t="s">
        <v>426</v>
      </c>
      <c r="H165" s="240">
        <v>6</v>
      </c>
      <c r="I165" s="241"/>
      <c r="J165" s="242">
        <f>ROUND(I165*H165,2)</f>
        <v>0</v>
      </c>
      <c r="K165" s="238" t="s">
        <v>221</v>
      </c>
      <c r="L165" s="73"/>
      <c r="M165" s="243" t="s">
        <v>22</v>
      </c>
      <c r="N165" s="244" t="s">
        <v>44</v>
      </c>
      <c r="O165" s="48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5" t="s">
        <v>311</v>
      </c>
      <c r="AT165" s="25" t="s">
        <v>217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311</v>
      </c>
      <c r="BM165" s="25" t="s">
        <v>1425</v>
      </c>
    </row>
    <row r="166" s="1" customFormat="1" ht="25.5" customHeight="1">
      <c r="B166" s="47"/>
      <c r="C166" s="236" t="s">
        <v>642</v>
      </c>
      <c r="D166" s="236" t="s">
        <v>217</v>
      </c>
      <c r="E166" s="237" t="s">
        <v>1426</v>
      </c>
      <c r="F166" s="238" t="s">
        <v>1427</v>
      </c>
      <c r="G166" s="239" t="s">
        <v>426</v>
      </c>
      <c r="H166" s="240">
        <v>4</v>
      </c>
      <c r="I166" s="241"/>
      <c r="J166" s="242">
        <f>ROUND(I166*H166,2)</f>
        <v>0</v>
      </c>
      <c r="K166" s="238" t="s">
        <v>221</v>
      </c>
      <c r="L166" s="73"/>
      <c r="M166" s="243" t="s">
        <v>22</v>
      </c>
      <c r="N166" s="244" t="s">
        <v>44</v>
      </c>
      <c r="O166" s="48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5" t="s">
        <v>311</v>
      </c>
      <c r="AT166" s="25" t="s">
        <v>217</v>
      </c>
      <c r="AU166" s="25" t="s">
        <v>82</v>
      </c>
      <c r="AY166" s="25" t="s">
        <v>215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25" t="s">
        <v>80</v>
      </c>
      <c r="BK166" s="247">
        <f>ROUND(I166*H166,2)</f>
        <v>0</v>
      </c>
      <c r="BL166" s="25" t="s">
        <v>311</v>
      </c>
      <c r="BM166" s="25" t="s">
        <v>1428</v>
      </c>
    </row>
    <row r="167" s="12" customFormat="1">
      <c r="B167" s="248"/>
      <c r="C167" s="249"/>
      <c r="D167" s="250" t="s">
        <v>224</v>
      </c>
      <c r="E167" s="251" t="s">
        <v>22</v>
      </c>
      <c r="F167" s="252" t="s">
        <v>1429</v>
      </c>
      <c r="G167" s="249"/>
      <c r="H167" s="253">
        <v>4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224</v>
      </c>
      <c r="AU167" s="259" t="s">
        <v>82</v>
      </c>
      <c r="AV167" s="12" t="s">
        <v>82</v>
      </c>
      <c r="AW167" s="12" t="s">
        <v>36</v>
      </c>
      <c r="AX167" s="12" t="s">
        <v>80</v>
      </c>
      <c r="AY167" s="259" t="s">
        <v>215</v>
      </c>
    </row>
    <row r="168" s="1" customFormat="1" ht="25.5" customHeight="1">
      <c r="B168" s="47"/>
      <c r="C168" s="236" t="s">
        <v>647</v>
      </c>
      <c r="D168" s="236" t="s">
        <v>217</v>
      </c>
      <c r="E168" s="237" t="s">
        <v>1430</v>
      </c>
      <c r="F168" s="238" t="s">
        <v>1431</v>
      </c>
      <c r="G168" s="239" t="s">
        <v>426</v>
      </c>
      <c r="H168" s="240">
        <v>1</v>
      </c>
      <c r="I168" s="241"/>
      <c r="J168" s="242">
        <f>ROUND(I168*H168,2)</f>
        <v>0</v>
      </c>
      <c r="K168" s="238" t="s">
        <v>221</v>
      </c>
      <c r="L168" s="73"/>
      <c r="M168" s="243" t="s">
        <v>22</v>
      </c>
      <c r="N168" s="244" t="s">
        <v>44</v>
      </c>
      <c r="O168" s="48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5" t="s">
        <v>311</v>
      </c>
      <c r="AT168" s="25" t="s">
        <v>217</v>
      </c>
      <c r="AU168" s="25" t="s">
        <v>82</v>
      </c>
      <c r="AY168" s="25" t="s">
        <v>215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5" t="s">
        <v>80</v>
      </c>
      <c r="BK168" s="247">
        <f>ROUND(I168*H168,2)</f>
        <v>0</v>
      </c>
      <c r="BL168" s="25" t="s">
        <v>311</v>
      </c>
      <c r="BM168" s="25" t="s">
        <v>1432</v>
      </c>
    </row>
    <row r="169" s="1" customFormat="1" ht="25.5" customHeight="1">
      <c r="B169" s="47"/>
      <c r="C169" s="236" t="s">
        <v>659</v>
      </c>
      <c r="D169" s="236" t="s">
        <v>217</v>
      </c>
      <c r="E169" s="237" t="s">
        <v>1433</v>
      </c>
      <c r="F169" s="238" t="s">
        <v>1434</v>
      </c>
      <c r="G169" s="239" t="s">
        <v>426</v>
      </c>
      <c r="H169" s="240">
        <v>1</v>
      </c>
      <c r="I169" s="241"/>
      <c r="J169" s="242">
        <f>ROUND(I169*H169,2)</f>
        <v>0</v>
      </c>
      <c r="K169" s="238" t="s">
        <v>221</v>
      </c>
      <c r="L169" s="73"/>
      <c r="M169" s="243" t="s">
        <v>22</v>
      </c>
      <c r="N169" s="244" t="s">
        <v>44</v>
      </c>
      <c r="O169" s="48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5" t="s">
        <v>311</v>
      </c>
      <c r="AT169" s="25" t="s">
        <v>217</v>
      </c>
      <c r="AU169" s="25" t="s">
        <v>82</v>
      </c>
      <c r="AY169" s="25" t="s">
        <v>215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5" t="s">
        <v>80</v>
      </c>
      <c r="BK169" s="247">
        <f>ROUND(I169*H169,2)</f>
        <v>0</v>
      </c>
      <c r="BL169" s="25" t="s">
        <v>311</v>
      </c>
      <c r="BM169" s="25" t="s">
        <v>1435</v>
      </c>
    </row>
    <row r="170" s="1" customFormat="1" ht="16.5" customHeight="1">
      <c r="B170" s="47"/>
      <c r="C170" s="236" t="s">
        <v>670</v>
      </c>
      <c r="D170" s="236" t="s">
        <v>217</v>
      </c>
      <c r="E170" s="237" t="s">
        <v>1436</v>
      </c>
      <c r="F170" s="238" t="s">
        <v>1437</v>
      </c>
      <c r="G170" s="239" t="s">
        <v>426</v>
      </c>
      <c r="H170" s="240">
        <v>6</v>
      </c>
      <c r="I170" s="241"/>
      <c r="J170" s="242">
        <f>ROUND(I170*H170,2)</f>
        <v>0</v>
      </c>
      <c r="K170" s="238" t="s">
        <v>221</v>
      </c>
      <c r="L170" s="73"/>
      <c r="M170" s="243" t="s">
        <v>22</v>
      </c>
      <c r="N170" s="244" t="s">
        <v>44</v>
      </c>
      <c r="O170" s="48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5" t="s">
        <v>311</v>
      </c>
      <c r="AT170" s="25" t="s">
        <v>217</v>
      </c>
      <c r="AU170" s="25" t="s">
        <v>82</v>
      </c>
      <c r="AY170" s="25" t="s">
        <v>215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5" t="s">
        <v>80</v>
      </c>
      <c r="BK170" s="247">
        <f>ROUND(I170*H170,2)</f>
        <v>0</v>
      </c>
      <c r="BL170" s="25" t="s">
        <v>311</v>
      </c>
      <c r="BM170" s="25" t="s">
        <v>1438</v>
      </c>
    </row>
    <row r="171" s="1" customFormat="1" ht="25.5" customHeight="1">
      <c r="B171" s="47"/>
      <c r="C171" s="236" t="s">
        <v>675</v>
      </c>
      <c r="D171" s="236" t="s">
        <v>217</v>
      </c>
      <c r="E171" s="237" t="s">
        <v>1439</v>
      </c>
      <c r="F171" s="238" t="s">
        <v>1440</v>
      </c>
      <c r="G171" s="239" t="s">
        <v>304</v>
      </c>
      <c r="H171" s="240">
        <v>100</v>
      </c>
      <c r="I171" s="241"/>
      <c r="J171" s="242">
        <f>ROUND(I171*H171,2)</f>
        <v>0</v>
      </c>
      <c r="K171" s="238" t="s">
        <v>221</v>
      </c>
      <c r="L171" s="73"/>
      <c r="M171" s="243" t="s">
        <v>22</v>
      </c>
      <c r="N171" s="244" t="s">
        <v>44</v>
      </c>
      <c r="O171" s="48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5" t="s">
        <v>311</v>
      </c>
      <c r="AT171" s="25" t="s">
        <v>217</v>
      </c>
      <c r="AU171" s="25" t="s">
        <v>82</v>
      </c>
      <c r="AY171" s="25" t="s">
        <v>215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5" t="s">
        <v>80</v>
      </c>
      <c r="BK171" s="247">
        <f>ROUND(I171*H171,2)</f>
        <v>0</v>
      </c>
      <c r="BL171" s="25" t="s">
        <v>311</v>
      </c>
      <c r="BM171" s="25" t="s">
        <v>1441</v>
      </c>
    </row>
    <row r="172" s="1" customFormat="1" ht="16.5" customHeight="1">
      <c r="B172" s="47"/>
      <c r="C172" s="236" t="s">
        <v>703</v>
      </c>
      <c r="D172" s="236" t="s">
        <v>217</v>
      </c>
      <c r="E172" s="237" t="s">
        <v>1442</v>
      </c>
      <c r="F172" s="238" t="s">
        <v>1443</v>
      </c>
      <c r="G172" s="239" t="s">
        <v>274</v>
      </c>
      <c r="H172" s="240">
        <v>0.042999999999999997</v>
      </c>
      <c r="I172" s="241"/>
      <c r="J172" s="242">
        <f>ROUND(I172*H172,2)</f>
        <v>0</v>
      </c>
      <c r="K172" s="238" t="s">
        <v>221</v>
      </c>
      <c r="L172" s="73"/>
      <c r="M172" s="243" t="s">
        <v>22</v>
      </c>
      <c r="N172" s="244" t="s">
        <v>44</v>
      </c>
      <c r="O172" s="48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5" t="s">
        <v>311</v>
      </c>
      <c r="AT172" s="25" t="s">
        <v>217</v>
      </c>
      <c r="AU172" s="25" t="s">
        <v>82</v>
      </c>
      <c r="AY172" s="25" t="s">
        <v>215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5" t="s">
        <v>80</v>
      </c>
      <c r="BK172" s="247">
        <f>ROUND(I172*H172,2)</f>
        <v>0</v>
      </c>
      <c r="BL172" s="25" t="s">
        <v>311</v>
      </c>
      <c r="BM172" s="25" t="s">
        <v>1444</v>
      </c>
    </row>
    <row r="173" s="1" customFormat="1" ht="16.5" customHeight="1">
      <c r="B173" s="47"/>
      <c r="C173" s="236" t="s">
        <v>708</v>
      </c>
      <c r="D173" s="236" t="s">
        <v>217</v>
      </c>
      <c r="E173" s="237" t="s">
        <v>1445</v>
      </c>
      <c r="F173" s="238" t="s">
        <v>1446</v>
      </c>
      <c r="G173" s="239" t="s">
        <v>274</v>
      </c>
      <c r="H173" s="240">
        <v>0.042999999999999997</v>
      </c>
      <c r="I173" s="241"/>
      <c r="J173" s="242">
        <f>ROUND(I173*H173,2)</f>
        <v>0</v>
      </c>
      <c r="K173" s="238" t="s">
        <v>221</v>
      </c>
      <c r="L173" s="73"/>
      <c r="M173" s="243" t="s">
        <v>22</v>
      </c>
      <c r="N173" s="306" t="s">
        <v>44</v>
      </c>
      <c r="O173" s="307"/>
      <c r="P173" s="308">
        <f>O173*H173</f>
        <v>0</v>
      </c>
      <c r="Q173" s="308">
        <v>0</v>
      </c>
      <c r="R173" s="308">
        <f>Q173*H173</f>
        <v>0</v>
      </c>
      <c r="S173" s="308">
        <v>0</v>
      </c>
      <c r="T173" s="309">
        <f>S173*H173</f>
        <v>0</v>
      </c>
      <c r="AR173" s="25" t="s">
        <v>311</v>
      </c>
      <c r="AT173" s="25" t="s">
        <v>217</v>
      </c>
      <c r="AU173" s="25" t="s">
        <v>82</v>
      </c>
      <c r="AY173" s="25" t="s">
        <v>215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5" t="s">
        <v>80</v>
      </c>
      <c r="BK173" s="247">
        <f>ROUND(I173*H173,2)</f>
        <v>0</v>
      </c>
      <c r="BL173" s="25" t="s">
        <v>311</v>
      </c>
      <c r="BM173" s="25" t="s">
        <v>1447</v>
      </c>
    </row>
    <row r="174" s="1" customFormat="1" ht="6.96" customHeight="1">
      <c r="B174" s="68"/>
      <c r="C174" s="69"/>
      <c r="D174" s="69"/>
      <c r="E174" s="69"/>
      <c r="F174" s="69"/>
      <c r="G174" s="69"/>
      <c r="H174" s="69"/>
      <c r="I174" s="179"/>
      <c r="J174" s="69"/>
      <c r="K174" s="69"/>
      <c r="L174" s="73"/>
    </row>
  </sheetData>
  <sheetProtection sheet="1" autoFilter="0" formatColumns="0" formatRows="0" objects="1" scenarios="1" spinCount="100000" saltValue="sk3ySW+0g2cuHNyYXk/pnEw4kuQFo6qZ/tG/V5HPx1NDF+qQBcRQ1IKmwdb7Cep198mxrULbWjJk4KY8vY9WrQ==" hashValue="ze+b+fBnRvh48fnS+Kc15h//bHwXNoWjnvo55zLsZYlnh8m9eiINhacyop/L0Ky528EvpXV3KTvWzCSojOxOlw==" algorithmName="SHA-512" password="CC35"/>
  <autoFilter ref="C88:K17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1448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1449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1450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1451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ROUND(J95,2)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ROUND(SUM(BE95:BE323), 2)</f>
        <v>0</v>
      </c>
      <c r="G32" s="48"/>
      <c r="H32" s="48"/>
      <c r="I32" s="171">
        <v>0.20999999999999999</v>
      </c>
      <c r="J32" s="170">
        <f>ROUND(ROUND((SUM(BE95:BE323)),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ROUND(SUM(BF95:BF323), 2)</f>
        <v>0</v>
      </c>
      <c r="G33" s="48"/>
      <c r="H33" s="48"/>
      <c r="I33" s="171">
        <v>0.14999999999999999</v>
      </c>
      <c r="J33" s="170">
        <f>ROUND(ROUND((SUM(BF95:BF323)),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ROUND(SUM(BG95:BG323),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ROUND(SUM(BH95:BH323),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ROUND(SUM(BI95:BI323),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ZTI_cp24_1.PP-ZM1.1 - D.1.4  ZDRAVOTNĚ-TECHNICKÉ INSTALACE - cp24_1.PP-ZMĚNA1.1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>Královéhradecký kraj, Pivovarské náměstí 1245, HK</v>
      </c>
      <c r="G55" s="48"/>
      <c r="H55" s="48"/>
      <c r="I55" s="159" t="s">
        <v>34</v>
      </c>
      <c r="J55" s="45" t="str">
        <f>E23</f>
        <v>Ing. Karel Dovrtěl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J95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J96</f>
        <v>0</v>
      </c>
      <c r="K61" s="196"/>
    </row>
    <row r="62" s="9" customFormat="1" ht="19.92" customHeight="1">
      <c r="B62" s="197"/>
      <c r="C62" s="198"/>
      <c r="D62" s="199" t="s">
        <v>179</v>
      </c>
      <c r="E62" s="200"/>
      <c r="F62" s="200"/>
      <c r="G62" s="200"/>
      <c r="H62" s="200"/>
      <c r="I62" s="201"/>
      <c r="J62" s="202">
        <f>J97</f>
        <v>0</v>
      </c>
      <c r="K62" s="203"/>
    </row>
    <row r="63" s="9" customFormat="1" ht="19.92" customHeight="1">
      <c r="B63" s="197"/>
      <c r="C63" s="198"/>
      <c r="D63" s="199" t="s">
        <v>182</v>
      </c>
      <c r="E63" s="200"/>
      <c r="F63" s="200"/>
      <c r="G63" s="200"/>
      <c r="H63" s="200"/>
      <c r="I63" s="201"/>
      <c r="J63" s="202">
        <f>J117</f>
        <v>0</v>
      </c>
      <c r="K63" s="203"/>
    </row>
    <row r="64" s="9" customFormat="1" ht="19.92" customHeight="1">
      <c r="B64" s="197"/>
      <c r="C64" s="198"/>
      <c r="D64" s="199" t="s">
        <v>1452</v>
      </c>
      <c r="E64" s="200"/>
      <c r="F64" s="200"/>
      <c r="G64" s="200"/>
      <c r="H64" s="200"/>
      <c r="I64" s="201"/>
      <c r="J64" s="202">
        <f>J121</f>
        <v>0</v>
      </c>
      <c r="K64" s="203"/>
    </row>
    <row r="65" s="9" customFormat="1" ht="19.92" customHeight="1">
      <c r="B65" s="197"/>
      <c r="C65" s="198"/>
      <c r="D65" s="199" t="s">
        <v>184</v>
      </c>
      <c r="E65" s="200"/>
      <c r="F65" s="200"/>
      <c r="G65" s="200"/>
      <c r="H65" s="200"/>
      <c r="I65" s="201"/>
      <c r="J65" s="202">
        <f>J125</f>
        <v>0</v>
      </c>
      <c r="K65" s="203"/>
    </row>
    <row r="66" s="8" customFormat="1" ht="24.96" customHeight="1">
      <c r="B66" s="190"/>
      <c r="C66" s="191"/>
      <c r="D66" s="192" t="s">
        <v>187</v>
      </c>
      <c r="E66" s="193"/>
      <c r="F66" s="193"/>
      <c r="G66" s="193"/>
      <c r="H66" s="193"/>
      <c r="I66" s="194"/>
      <c r="J66" s="195">
        <f>J131</f>
        <v>0</v>
      </c>
      <c r="K66" s="196"/>
    </row>
    <row r="67" s="9" customFormat="1" ht="19.92" customHeight="1">
      <c r="B67" s="197"/>
      <c r="C67" s="198"/>
      <c r="D67" s="199" t="s">
        <v>1453</v>
      </c>
      <c r="E67" s="200"/>
      <c r="F67" s="200"/>
      <c r="G67" s="200"/>
      <c r="H67" s="200"/>
      <c r="I67" s="201"/>
      <c r="J67" s="202">
        <f>J132</f>
        <v>0</v>
      </c>
      <c r="K67" s="203"/>
    </row>
    <row r="68" s="9" customFormat="1" ht="19.92" customHeight="1">
      <c r="B68" s="197"/>
      <c r="C68" s="198"/>
      <c r="D68" s="199" t="s">
        <v>1454</v>
      </c>
      <c r="E68" s="200"/>
      <c r="F68" s="200"/>
      <c r="G68" s="200"/>
      <c r="H68" s="200"/>
      <c r="I68" s="201"/>
      <c r="J68" s="202">
        <f>J178</f>
        <v>0</v>
      </c>
      <c r="K68" s="203"/>
    </row>
    <row r="69" s="9" customFormat="1" ht="19.92" customHeight="1">
      <c r="B69" s="197"/>
      <c r="C69" s="198"/>
      <c r="D69" s="199" t="s">
        <v>1455</v>
      </c>
      <c r="E69" s="200"/>
      <c r="F69" s="200"/>
      <c r="G69" s="200"/>
      <c r="H69" s="200"/>
      <c r="I69" s="201"/>
      <c r="J69" s="202">
        <f>J253</f>
        <v>0</v>
      </c>
      <c r="K69" s="203"/>
    </row>
    <row r="70" s="9" customFormat="1" ht="19.92" customHeight="1">
      <c r="B70" s="197"/>
      <c r="C70" s="198"/>
      <c r="D70" s="199" t="s">
        <v>1456</v>
      </c>
      <c r="E70" s="200"/>
      <c r="F70" s="200"/>
      <c r="G70" s="200"/>
      <c r="H70" s="200"/>
      <c r="I70" s="201"/>
      <c r="J70" s="202">
        <f>J292</f>
        <v>0</v>
      </c>
      <c r="K70" s="203"/>
    </row>
    <row r="71" s="9" customFormat="1" ht="19.92" customHeight="1">
      <c r="B71" s="197"/>
      <c r="C71" s="198"/>
      <c r="D71" s="199" t="s">
        <v>1457</v>
      </c>
      <c r="E71" s="200"/>
      <c r="F71" s="200"/>
      <c r="G71" s="200"/>
      <c r="H71" s="200"/>
      <c r="I71" s="201"/>
      <c r="J71" s="202">
        <f>J302</f>
        <v>0</v>
      </c>
      <c r="K71" s="203"/>
    </row>
    <row r="72" s="9" customFormat="1" ht="19.92" customHeight="1">
      <c r="B72" s="197"/>
      <c r="C72" s="198"/>
      <c r="D72" s="199" t="s">
        <v>1216</v>
      </c>
      <c r="E72" s="200"/>
      <c r="F72" s="200"/>
      <c r="G72" s="200"/>
      <c r="H72" s="200"/>
      <c r="I72" s="201"/>
      <c r="J72" s="202">
        <f>J307</f>
        <v>0</v>
      </c>
      <c r="K72" s="203"/>
    </row>
    <row r="73" s="9" customFormat="1" ht="19.92" customHeight="1">
      <c r="B73" s="197"/>
      <c r="C73" s="198"/>
      <c r="D73" s="199" t="s">
        <v>1218</v>
      </c>
      <c r="E73" s="200"/>
      <c r="F73" s="200"/>
      <c r="G73" s="200"/>
      <c r="H73" s="200"/>
      <c r="I73" s="201"/>
      <c r="J73" s="202">
        <f>J315</f>
        <v>0</v>
      </c>
      <c r="K73" s="203"/>
    </row>
    <row r="74" s="1" customFormat="1" ht="21.84" customHeight="1">
      <c r="B74" s="47"/>
      <c r="C74" s="48"/>
      <c r="D74" s="48"/>
      <c r="E74" s="48"/>
      <c r="F74" s="48"/>
      <c r="G74" s="48"/>
      <c r="H74" s="48"/>
      <c r="I74" s="157"/>
      <c r="J74" s="48"/>
      <c r="K74" s="52"/>
    </row>
    <row r="75" s="1" customFormat="1" ht="6.96" customHeight="1">
      <c r="B75" s="68"/>
      <c r="C75" s="69"/>
      <c r="D75" s="69"/>
      <c r="E75" s="69"/>
      <c r="F75" s="69"/>
      <c r="G75" s="69"/>
      <c r="H75" s="69"/>
      <c r="I75" s="179"/>
      <c r="J75" s="69"/>
      <c r="K75" s="70"/>
    </row>
    <row r="79" s="1" customFormat="1" ht="6.96" customHeight="1">
      <c r="B79" s="71"/>
      <c r="C79" s="72"/>
      <c r="D79" s="72"/>
      <c r="E79" s="72"/>
      <c r="F79" s="72"/>
      <c r="G79" s="72"/>
      <c r="H79" s="72"/>
      <c r="I79" s="182"/>
      <c r="J79" s="72"/>
      <c r="K79" s="72"/>
      <c r="L79" s="73"/>
    </row>
    <row r="80" s="1" customFormat="1" ht="36.96" customHeight="1">
      <c r="B80" s="47"/>
      <c r="C80" s="74" t="s">
        <v>199</v>
      </c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" customFormat="1" ht="14.4" customHeight="1">
      <c r="B82" s="47"/>
      <c r="C82" s="77" t="s">
        <v>18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6.5" customHeight="1">
      <c r="B83" s="47"/>
      <c r="C83" s="75"/>
      <c r="D83" s="75"/>
      <c r="E83" s="205" t="str">
        <f>E7</f>
        <v>5.TEMNÝ DŮL- VÝCVIKOVÉ STŘEDISKO-obj.24 -CÚ 2018/1</v>
      </c>
      <c r="F83" s="77"/>
      <c r="G83" s="77"/>
      <c r="H83" s="77"/>
      <c r="I83" s="204"/>
      <c r="J83" s="75"/>
      <c r="K83" s="75"/>
      <c r="L83" s="73"/>
    </row>
    <row r="84">
      <c r="B84" s="29"/>
      <c r="C84" s="77" t="s">
        <v>168</v>
      </c>
      <c r="D84" s="206"/>
      <c r="E84" s="206"/>
      <c r="F84" s="206"/>
      <c r="G84" s="206"/>
      <c r="H84" s="206"/>
      <c r="I84" s="149"/>
      <c r="J84" s="206"/>
      <c r="K84" s="206"/>
      <c r="L84" s="207"/>
    </row>
    <row r="85" s="1" customFormat="1" ht="16.5" customHeight="1">
      <c r="B85" s="47"/>
      <c r="C85" s="75"/>
      <c r="D85" s="75"/>
      <c r="E85" s="205" t="s">
        <v>169</v>
      </c>
      <c r="F85" s="75"/>
      <c r="G85" s="75"/>
      <c r="H85" s="75"/>
      <c r="I85" s="204"/>
      <c r="J85" s="75"/>
      <c r="K85" s="75"/>
      <c r="L85" s="73"/>
    </row>
    <row r="86" s="1" customFormat="1" ht="14.4" customHeight="1">
      <c r="B86" s="47"/>
      <c r="C86" s="77" t="s">
        <v>170</v>
      </c>
      <c r="D86" s="75"/>
      <c r="E86" s="75"/>
      <c r="F86" s="75"/>
      <c r="G86" s="75"/>
      <c r="H86" s="75"/>
      <c r="I86" s="204"/>
      <c r="J86" s="75"/>
      <c r="K86" s="75"/>
      <c r="L86" s="73"/>
    </row>
    <row r="87" s="1" customFormat="1" ht="17.25" customHeight="1">
      <c r="B87" s="47"/>
      <c r="C87" s="75"/>
      <c r="D87" s="75"/>
      <c r="E87" s="83" t="str">
        <f>E11</f>
        <v xml:space="preserve">ZTI_cp24_1.PP-ZM1.1 - D.1.4  ZDRAVOTNĚ-TECHNICKÉ INSTALACE - cp24_1.PP-ZMĚNA1.1 CÚ 2018/1</v>
      </c>
      <c r="F87" s="75"/>
      <c r="G87" s="75"/>
      <c r="H87" s="75"/>
      <c r="I87" s="204"/>
      <c r="J87" s="75"/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18" customHeight="1">
      <c r="B89" s="47"/>
      <c r="C89" s="77" t="s">
        <v>24</v>
      </c>
      <c r="D89" s="75"/>
      <c r="E89" s="75"/>
      <c r="F89" s="208" t="str">
        <f>F14</f>
        <v>Temný Důl</v>
      </c>
      <c r="G89" s="75"/>
      <c r="H89" s="75"/>
      <c r="I89" s="209" t="s">
        <v>26</v>
      </c>
      <c r="J89" s="86" t="str">
        <f>IF(J14="","",J14)</f>
        <v>12. 4. 2018</v>
      </c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>
      <c r="B91" s="47"/>
      <c r="C91" s="77" t="s">
        <v>28</v>
      </c>
      <c r="D91" s="75"/>
      <c r="E91" s="75"/>
      <c r="F91" s="208" t="str">
        <f>E17</f>
        <v>Královéhradecký kraj, Pivovarské náměstí 1245, HK</v>
      </c>
      <c r="G91" s="75"/>
      <c r="H91" s="75"/>
      <c r="I91" s="209" t="s">
        <v>34</v>
      </c>
      <c r="J91" s="208" t="str">
        <f>E23</f>
        <v>Ing. Karel Dovrtěl</v>
      </c>
      <c r="K91" s="75"/>
      <c r="L91" s="73"/>
    </row>
    <row r="92" s="1" customFormat="1" ht="14.4" customHeight="1">
      <c r="B92" s="47"/>
      <c r="C92" s="77" t="s">
        <v>32</v>
      </c>
      <c r="D92" s="75"/>
      <c r="E92" s="75"/>
      <c r="F92" s="208" t="str">
        <f>IF(E20="","",E20)</f>
        <v/>
      </c>
      <c r="G92" s="75"/>
      <c r="H92" s="75"/>
      <c r="I92" s="204"/>
      <c r="J92" s="75"/>
      <c r="K92" s="75"/>
      <c r="L92" s="73"/>
    </row>
    <row r="93" s="1" customFormat="1" ht="10.32" customHeight="1">
      <c r="B93" s="47"/>
      <c r="C93" s="75"/>
      <c r="D93" s="75"/>
      <c r="E93" s="75"/>
      <c r="F93" s="75"/>
      <c r="G93" s="75"/>
      <c r="H93" s="75"/>
      <c r="I93" s="204"/>
      <c r="J93" s="75"/>
      <c r="K93" s="75"/>
      <c r="L93" s="73"/>
    </row>
    <row r="94" s="10" customFormat="1" ht="29.28" customHeight="1">
      <c r="B94" s="210"/>
      <c r="C94" s="211" t="s">
        <v>200</v>
      </c>
      <c r="D94" s="212" t="s">
        <v>58</v>
      </c>
      <c r="E94" s="212" t="s">
        <v>54</v>
      </c>
      <c r="F94" s="212" t="s">
        <v>201</v>
      </c>
      <c r="G94" s="212" t="s">
        <v>202</v>
      </c>
      <c r="H94" s="212" t="s">
        <v>203</v>
      </c>
      <c r="I94" s="213" t="s">
        <v>204</v>
      </c>
      <c r="J94" s="212" t="s">
        <v>175</v>
      </c>
      <c r="K94" s="214" t="s">
        <v>205</v>
      </c>
      <c r="L94" s="215"/>
      <c r="M94" s="103" t="s">
        <v>206</v>
      </c>
      <c r="N94" s="104" t="s">
        <v>43</v>
      </c>
      <c r="O94" s="104" t="s">
        <v>207</v>
      </c>
      <c r="P94" s="104" t="s">
        <v>208</v>
      </c>
      <c r="Q94" s="104" t="s">
        <v>209</v>
      </c>
      <c r="R94" s="104" t="s">
        <v>210</v>
      </c>
      <c r="S94" s="104" t="s">
        <v>211</v>
      </c>
      <c r="T94" s="105" t="s">
        <v>212</v>
      </c>
    </row>
    <row r="95" s="1" customFormat="1" ht="29.28" customHeight="1">
      <c r="B95" s="47"/>
      <c r="C95" s="109" t="s">
        <v>176</v>
      </c>
      <c r="D95" s="75"/>
      <c r="E95" s="75"/>
      <c r="F95" s="75"/>
      <c r="G95" s="75"/>
      <c r="H95" s="75"/>
      <c r="I95" s="204"/>
      <c r="J95" s="216">
        <f>BK95</f>
        <v>0</v>
      </c>
      <c r="K95" s="75"/>
      <c r="L95" s="73"/>
      <c r="M95" s="106"/>
      <c r="N95" s="107"/>
      <c r="O95" s="107"/>
      <c r="P95" s="217">
        <f>P96+P131</f>
        <v>0</v>
      </c>
      <c r="Q95" s="107"/>
      <c r="R95" s="217">
        <f>R96+R131</f>
        <v>31.3538177</v>
      </c>
      <c r="S95" s="107"/>
      <c r="T95" s="218">
        <f>T96+T131</f>
        <v>15.400000000000002</v>
      </c>
      <c r="AT95" s="25" t="s">
        <v>72</v>
      </c>
      <c r="AU95" s="25" t="s">
        <v>177</v>
      </c>
      <c r="BK95" s="219">
        <f>BK96+BK131</f>
        <v>0</v>
      </c>
    </row>
    <row r="96" s="11" customFormat="1" ht="37.44" customHeight="1">
      <c r="B96" s="220"/>
      <c r="C96" s="221"/>
      <c r="D96" s="222" t="s">
        <v>72</v>
      </c>
      <c r="E96" s="223" t="s">
        <v>213</v>
      </c>
      <c r="F96" s="223" t="s">
        <v>214</v>
      </c>
      <c r="G96" s="221"/>
      <c r="H96" s="221"/>
      <c r="I96" s="224"/>
      <c r="J96" s="225">
        <f>BK96</f>
        <v>0</v>
      </c>
      <c r="K96" s="221"/>
      <c r="L96" s="226"/>
      <c r="M96" s="227"/>
      <c r="N96" s="228"/>
      <c r="O96" s="228"/>
      <c r="P96" s="229">
        <f>P97+P117+P121+P125</f>
        <v>0</v>
      </c>
      <c r="Q96" s="228"/>
      <c r="R96" s="229">
        <f>R97+R117+R121+R125</f>
        <v>30.714848</v>
      </c>
      <c r="S96" s="228"/>
      <c r="T96" s="230">
        <f>T97+T117+T121+T125</f>
        <v>15.400000000000002</v>
      </c>
      <c r="AR96" s="231" t="s">
        <v>80</v>
      </c>
      <c r="AT96" s="232" t="s">
        <v>72</v>
      </c>
      <c r="AU96" s="232" t="s">
        <v>73</v>
      </c>
      <c r="AY96" s="231" t="s">
        <v>215</v>
      </c>
      <c r="BK96" s="233">
        <f>BK97+BK117+BK121+BK125</f>
        <v>0</v>
      </c>
    </row>
    <row r="97" s="11" customFormat="1" ht="19.92" customHeight="1">
      <c r="B97" s="220"/>
      <c r="C97" s="221"/>
      <c r="D97" s="222" t="s">
        <v>72</v>
      </c>
      <c r="E97" s="234" t="s">
        <v>80</v>
      </c>
      <c r="F97" s="234" t="s">
        <v>216</v>
      </c>
      <c r="G97" s="221"/>
      <c r="H97" s="221"/>
      <c r="I97" s="224"/>
      <c r="J97" s="235">
        <f>BK97</f>
        <v>0</v>
      </c>
      <c r="K97" s="221"/>
      <c r="L97" s="226"/>
      <c r="M97" s="227"/>
      <c r="N97" s="228"/>
      <c r="O97" s="228"/>
      <c r="P97" s="229">
        <f>SUM(P98:P116)</f>
        <v>0</v>
      </c>
      <c r="Q97" s="228"/>
      <c r="R97" s="229">
        <f>SUM(R98:R116)</f>
        <v>12.773</v>
      </c>
      <c r="S97" s="228"/>
      <c r="T97" s="230">
        <f>SUM(T98:T116)</f>
        <v>0</v>
      </c>
      <c r="AR97" s="231" t="s">
        <v>80</v>
      </c>
      <c r="AT97" s="232" t="s">
        <v>72</v>
      </c>
      <c r="AU97" s="232" t="s">
        <v>80</v>
      </c>
      <c r="AY97" s="231" t="s">
        <v>215</v>
      </c>
      <c r="BK97" s="233">
        <f>SUM(BK98:BK116)</f>
        <v>0</v>
      </c>
    </row>
    <row r="98" s="1" customFormat="1" ht="16.5" customHeight="1">
      <c r="B98" s="47"/>
      <c r="C98" s="236" t="s">
        <v>80</v>
      </c>
      <c r="D98" s="236" t="s">
        <v>217</v>
      </c>
      <c r="E98" s="237" t="s">
        <v>218</v>
      </c>
      <c r="F98" s="238" t="s">
        <v>1458</v>
      </c>
      <c r="G98" s="239" t="s">
        <v>220</v>
      </c>
      <c r="H98" s="240">
        <v>12</v>
      </c>
      <c r="I98" s="241"/>
      <c r="J98" s="242">
        <f>ROUND(I98*H98,2)</f>
        <v>0</v>
      </c>
      <c r="K98" s="238" t="s">
        <v>221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82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1459</v>
      </c>
    </row>
    <row r="99" s="12" customFormat="1">
      <c r="B99" s="248"/>
      <c r="C99" s="249"/>
      <c r="D99" s="250" t="s">
        <v>224</v>
      </c>
      <c r="E99" s="251" t="s">
        <v>22</v>
      </c>
      <c r="F99" s="252" t="s">
        <v>1460</v>
      </c>
      <c r="G99" s="249"/>
      <c r="H99" s="253">
        <v>12</v>
      </c>
      <c r="I99" s="254"/>
      <c r="J99" s="249"/>
      <c r="K99" s="249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224</v>
      </c>
      <c r="AU99" s="259" t="s">
        <v>82</v>
      </c>
      <c r="AV99" s="12" t="s">
        <v>82</v>
      </c>
      <c r="AW99" s="12" t="s">
        <v>36</v>
      </c>
      <c r="AX99" s="12" t="s">
        <v>73</v>
      </c>
      <c r="AY99" s="259" t="s">
        <v>215</v>
      </c>
    </row>
    <row r="100" s="13" customFormat="1">
      <c r="B100" s="260"/>
      <c r="C100" s="261"/>
      <c r="D100" s="250" t="s">
        <v>224</v>
      </c>
      <c r="E100" s="262" t="s">
        <v>22</v>
      </c>
      <c r="F100" s="263" t="s">
        <v>231</v>
      </c>
      <c r="G100" s="261"/>
      <c r="H100" s="264">
        <v>12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224</v>
      </c>
      <c r="AU100" s="270" t="s">
        <v>82</v>
      </c>
      <c r="AV100" s="13" t="s">
        <v>222</v>
      </c>
      <c r="AW100" s="13" t="s">
        <v>36</v>
      </c>
      <c r="AX100" s="13" t="s">
        <v>80</v>
      </c>
      <c r="AY100" s="270" t="s">
        <v>215</v>
      </c>
    </row>
    <row r="101" s="1" customFormat="1" ht="38.25" customHeight="1">
      <c r="B101" s="47"/>
      <c r="C101" s="236" t="s">
        <v>82</v>
      </c>
      <c r="D101" s="236" t="s">
        <v>217</v>
      </c>
      <c r="E101" s="237" t="s">
        <v>1461</v>
      </c>
      <c r="F101" s="238" t="s">
        <v>1462</v>
      </c>
      <c r="G101" s="239" t="s">
        <v>220</v>
      </c>
      <c r="H101" s="240">
        <v>6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1463</v>
      </c>
    </row>
    <row r="102" s="12" customFormat="1">
      <c r="B102" s="248"/>
      <c r="C102" s="249"/>
      <c r="D102" s="250" t="s">
        <v>224</v>
      </c>
      <c r="E102" s="251" t="s">
        <v>22</v>
      </c>
      <c r="F102" s="252" t="s">
        <v>1464</v>
      </c>
      <c r="G102" s="249"/>
      <c r="H102" s="253">
        <v>6</v>
      </c>
      <c r="I102" s="254"/>
      <c r="J102" s="249"/>
      <c r="K102" s="249"/>
      <c r="L102" s="255"/>
      <c r="M102" s="256"/>
      <c r="N102" s="257"/>
      <c r="O102" s="257"/>
      <c r="P102" s="257"/>
      <c r="Q102" s="257"/>
      <c r="R102" s="257"/>
      <c r="S102" s="257"/>
      <c r="T102" s="258"/>
      <c r="AT102" s="259" t="s">
        <v>224</v>
      </c>
      <c r="AU102" s="259" t="s">
        <v>82</v>
      </c>
      <c r="AV102" s="12" t="s">
        <v>82</v>
      </c>
      <c r="AW102" s="12" t="s">
        <v>36</v>
      </c>
      <c r="AX102" s="12" t="s">
        <v>80</v>
      </c>
      <c r="AY102" s="259" t="s">
        <v>215</v>
      </c>
    </row>
    <row r="103" s="1" customFormat="1" ht="38.25" customHeight="1">
      <c r="B103" s="47"/>
      <c r="C103" s="236" t="s">
        <v>236</v>
      </c>
      <c r="D103" s="236" t="s">
        <v>217</v>
      </c>
      <c r="E103" s="237" t="s">
        <v>1465</v>
      </c>
      <c r="F103" s="238" t="s">
        <v>1466</v>
      </c>
      <c r="G103" s="239" t="s">
        <v>220</v>
      </c>
      <c r="H103" s="240">
        <v>9.5999999999999996</v>
      </c>
      <c r="I103" s="241"/>
      <c r="J103" s="242">
        <f>ROUND(I103*H103,2)</f>
        <v>0</v>
      </c>
      <c r="K103" s="238" t="s">
        <v>221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82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1467</v>
      </c>
    </row>
    <row r="104" s="12" customFormat="1">
      <c r="B104" s="248"/>
      <c r="C104" s="249"/>
      <c r="D104" s="250" t="s">
        <v>224</v>
      </c>
      <c r="E104" s="251" t="s">
        <v>22</v>
      </c>
      <c r="F104" s="252" t="s">
        <v>1468</v>
      </c>
      <c r="G104" s="249"/>
      <c r="H104" s="253">
        <v>9.5999999999999996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224</v>
      </c>
      <c r="AU104" s="259" t="s">
        <v>82</v>
      </c>
      <c r="AV104" s="12" t="s">
        <v>82</v>
      </c>
      <c r="AW104" s="12" t="s">
        <v>36</v>
      </c>
      <c r="AX104" s="12" t="s">
        <v>73</v>
      </c>
      <c r="AY104" s="259" t="s">
        <v>215</v>
      </c>
    </row>
    <row r="105" s="13" customFormat="1">
      <c r="B105" s="260"/>
      <c r="C105" s="261"/>
      <c r="D105" s="250" t="s">
        <v>224</v>
      </c>
      <c r="E105" s="262" t="s">
        <v>22</v>
      </c>
      <c r="F105" s="263" t="s">
        <v>231</v>
      </c>
      <c r="G105" s="261"/>
      <c r="H105" s="264">
        <v>9.5999999999999996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224</v>
      </c>
      <c r="AU105" s="270" t="s">
        <v>82</v>
      </c>
      <c r="AV105" s="13" t="s">
        <v>222</v>
      </c>
      <c r="AW105" s="13" t="s">
        <v>36</v>
      </c>
      <c r="AX105" s="13" t="s">
        <v>80</v>
      </c>
      <c r="AY105" s="270" t="s">
        <v>215</v>
      </c>
    </row>
    <row r="106" s="1" customFormat="1" ht="16.5" customHeight="1">
      <c r="B106" s="47"/>
      <c r="C106" s="236" t="s">
        <v>222</v>
      </c>
      <c r="D106" s="236" t="s">
        <v>217</v>
      </c>
      <c r="E106" s="237" t="s">
        <v>267</v>
      </c>
      <c r="F106" s="238" t="s">
        <v>268</v>
      </c>
      <c r="G106" s="239" t="s">
        <v>220</v>
      </c>
      <c r="H106" s="240">
        <v>9.5999999999999996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1469</v>
      </c>
    </row>
    <row r="107" s="1" customFormat="1" ht="16.5" customHeight="1">
      <c r="B107" s="47"/>
      <c r="C107" s="236" t="s">
        <v>248</v>
      </c>
      <c r="D107" s="236" t="s">
        <v>217</v>
      </c>
      <c r="E107" s="237" t="s">
        <v>272</v>
      </c>
      <c r="F107" s="238" t="s">
        <v>1470</v>
      </c>
      <c r="G107" s="239" t="s">
        <v>274</v>
      </c>
      <c r="H107" s="240">
        <v>17.280000000000001</v>
      </c>
      <c r="I107" s="241"/>
      <c r="J107" s="242">
        <f>ROUND(I107*H107,2)</f>
        <v>0</v>
      </c>
      <c r="K107" s="238" t="s">
        <v>221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82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1471</v>
      </c>
    </row>
    <row r="108" s="12" customFormat="1">
      <c r="B108" s="248"/>
      <c r="C108" s="249"/>
      <c r="D108" s="250" t="s">
        <v>224</v>
      </c>
      <c r="E108" s="251" t="s">
        <v>22</v>
      </c>
      <c r="F108" s="252" t="s">
        <v>1472</v>
      </c>
      <c r="G108" s="249"/>
      <c r="H108" s="253">
        <v>17.280000000000001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224</v>
      </c>
      <c r="AU108" s="259" t="s">
        <v>82</v>
      </c>
      <c r="AV108" s="12" t="s">
        <v>82</v>
      </c>
      <c r="AW108" s="12" t="s">
        <v>36</v>
      </c>
      <c r="AX108" s="12" t="s">
        <v>73</v>
      </c>
      <c r="AY108" s="259" t="s">
        <v>215</v>
      </c>
    </row>
    <row r="109" s="13" customFormat="1">
      <c r="B109" s="260"/>
      <c r="C109" s="261"/>
      <c r="D109" s="250" t="s">
        <v>224</v>
      </c>
      <c r="E109" s="262" t="s">
        <v>22</v>
      </c>
      <c r="F109" s="263" t="s">
        <v>231</v>
      </c>
      <c r="G109" s="261"/>
      <c r="H109" s="264">
        <v>17.280000000000001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224</v>
      </c>
      <c r="AU109" s="270" t="s">
        <v>82</v>
      </c>
      <c r="AV109" s="13" t="s">
        <v>222</v>
      </c>
      <c r="AW109" s="13" t="s">
        <v>36</v>
      </c>
      <c r="AX109" s="13" t="s">
        <v>80</v>
      </c>
      <c r="AY109" s="270" t="s">
        <v>215</v>
      </c>
    </row>
    <row r="110" s="1" customFormat="1" ht="25.5" customHeight="1">
      <c r="B110" s="47"/>
      <c r="C110" s="236" t="s">
        <v>252</v>
      </c>
      <c r="D110" s="236" t="s">
        <v>217</v>
      </c>
      <c r="E110" s="237" t="s">
        <v>278</v>
      </c>
      <c r="F110" s="238" t="s">
        <v>279</v>
      </c>
      <c r="G110" s="239" t="s">
        <v>220</v>
      </c>
      <c r="H110" s="240">
        <v>2.3999999999999999</v>
      </c>
      <c r="I110" s="241"/>
      <c r="J110" s="242">
        <f>ROUND(I110*H110,2)</f>
        <v>0</v>
      </c>
      <c r="K110" s="238" t="s">
        <v>221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82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1473</v>
      </c>
    </row>
    <row r="111" s="12" customFormat="1">
      <c r="B111" s="248"/>
      <c r="C111" s="249"/>
      <c r="D111" s="250" t="s">
        <v>224</v>
      </c>
      <c r="E111" s="251" t="s">
        <v>22</v>
      </c>
      <c r="F111" s="252" t="s">
        <v>1474</v>
      </c>
      <c r="G111" s="249"/>
      <c r="H111" s="253">
        <v>2.3999999999999999</v>
      </c>
      <c r="I111" s="254"/>
      <c r="J111" s="249"/>
      <c r="K111" s="249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224</v>
      </c>
      <c r="AU111" s="259" t="s">
        <v>82</v>
      </c>
      <c r="AV111" s="12" t="s">
        <v>82</v>
      </c>
      <c r="AW111" s="12" t="s">
        <v>36</v>
      </c>
      <c r="AX111" s="12" t="s">
        <v>80</v>
      </c>
      <c r="AY111" s="259" t="s">
        <v>215</v>
      </c>
    </row>
    <row r="112" s="1" customFormat="1" ht="38.25" customHeight="1">
      <c r="B112" s="47"/>
      <c r="C112" s="236" t="s">
        <v>257</v>
      </c>
      <c r="D112" s="236" t="s">
        <v>217</v>
      </c>
      <c r="E112" s="237" t="s">
        <v>1475</v>
      </c>
      <c r="F112" s="238" t="s">
        <v>1476</v>
      </c>
      <c r="G112" s="239" t="s">
        <v>220</v>
      </c>
      <c r="H112" s="240">
        <v>6.6799999999999997</v>
      </c>
      <c r="I112" s="241"/>
      <c r="J112" s="242">
        <f>ROUND(I112*H112,2)</f>
        <v>0</v>
      </c>
      <c r="K112" s="238" t="s">
        <v>221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82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1477</v>
      </c>
    </row>
    <row r="113" s="12" customFormat="1">
      <c r="B113" s="248"/>
      <c r="C113" s="249"/>
      <c r="D113" s="250" t="s">
        <v>224</v>
      </c>
      <c r="E113" s="251" t="s">
        <v>22</v>
      </c>
      <c r="F113" s="252" t="s">
        <v>1478</v>
      </c>
      <c r="G113" s="249"/>
      <c r="H113" s="253">
        <v>6.6799999999999997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224</v>
      </c>
      <c r="AU113" s="259" t="s">
        <v>82</v>
      </c>
      <c r="AV113" s="12" t="s">
        <v>82</v>
      </c>
      <c r="AW113" s="12" t="s">
        <v>36</v>
      </c>
      <c r="AX113" s="12" t="s">
        <v>73</v>
      </c>
      <c r="AY113" s="259" t="s">
        <v>215</v>
      </c>
    </row>
    <row r="114" s="13" customFormat="1">
      <c r="B114" s="260"/>
      <c r="C114" s="261"/>
      <c r="D114" s="250" t="s">
        <v>224</v>
      </c>
      <c r="E114" s="262" t="s">
        <v>22</v>
      </c>
      <c r="F114" s="263" t="s">
        <v>231</v>
      </c>
      <c r="G114" s="261"/>
      <c r="H114" s="264">
        <v>6.6799999999999997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224</v>
      </c>
      <c r="AU114" s="270" t="s">
        <v>82</v>
      </c>
      <c r="AV114" s="13" t="s">
        <v>222</v>
      </c>
      <c r="AW114" s="13" t="s">
        <v>36</v>
      </c>
      <c r="AX114" s="13" t="s">
        <v>80</v>
      </c>
      <c r="AY114" s="270" t="s">
        <v>215</v>
      </c>
    </row>
    <row r="115" s="1" customFormat="1" ht="51" customHeight="1">
      <c r="B115" s="47"/>
      <c r="C115" s="292" t="s">
        <v>261</v>
      </c>
      <c r="D115" s="292" t="s">
        <v>289</v>
      </c>
      <c r="E115" s="293" t="s">
        <v>1479</v>
      </c>
      <c r="F115" s="294" t="s">
        <v>1480</v>
      </c>
      <c r="G115" s="295" t="s">
        <v>274</v>
      </c>
      <c r="H115" s="296">
        <v>12.773</v>
      </c>
      <c r="I115" s="297"/>
      <c r="J115" s="298">
        <f>ROUND(I115*H115,2)</f>
        <v>0</v>
      </c>
      <c r="K115" s="294" t="s">
        <v>221</v>
      </c>
      <c r="L115" s="299"/>
      <c r="M115" s="300" t="s">
        <v>22</v>
      </c>
      <c r="N115" s="301" t="s">
        <v>44</v>
      </c>
      <c r="O115" s="48"/>
      <c r="P115" s="245">
        <f>O115*H115</f>
        <v>0</v>
      </c>
      <c r="Q115" s="245">
        <v>1</v>
      </c>
      <c r="R115" s="245">
        <f>Q115*H115</f>
        <v>12.773</v>
      </c>
      <c r="S115" s="245">
        <v>0</v>
      </c>
      <c r="T115" s="246">
        <f>S115*H115</f>
        <v>0</v>
      </c>
      <c r="AR115" s="25" t="s">
        <v>261</v>
      </c>
      <c r="AT115" s="25" t="s">
        <v>289</v>
      </c>
      <c r="AU115" s="25" t="s">
        <v>82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222</v>
      </c>
      <c r="BM115" s="25" t="s">
        <v>1481</v>
      </c>
    </row>
    <row r="116" s="12" customFormat="1">
      <c r="B116" s="248"/>
      <c r="C116" s="249"/>
      <c r="D116" s="250" t="s">
        <v>224</v>
      </c>
      <c r="E116" s="251" t="s">
        <v>22</v>
      </c>
      <c r="F116" s="252" t="s">
        <v>1482</v>
      </c>
      <c r="G116" s="249"/>
      <c r="H116" s="253">
        <v>12.773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224</v>
      </c>
      <c r="AU116" s="259" t="s">
        <v>82</v>
      </c>
      <c r="AV116" s="12" t="s">
        <v>82</v>
      </c>
      <c r="AW116" s="12" t="s">
        <v>36</v>
      </c>
      <c r="AX116" s="12" t="s">
        <v>80</v>
      </c>
      <c r="AY116" s="259" t="s">
        <v>215</v>
      </c>
    </row>
    <row r="117" s="11" customFormat="1" ht="29.88" customHeight="1">
      <c r="B117" s="220"/>
      <c r="C117" s="221"/>
      <c r="D117" s="222" t="s">
        <v>72</v>
      </c>
      <c r="E117" s="234" t="s">
        <v>222</v>
      </c>
      <c r="F117" s="234" t="s">
        <v>389</v>
      </c>
      <c r="G117" s="221"/>
      <c r="H117" s="221"/>
      <c r="I117" s="224"/>
      <c r="J117" s="235">
        <f>BK117</f>
        <v>0</v>
      </c>
      <c r="K117" s="221"/>
      <c r="L117" s="226"/>
      <c r="M117" s="227"/>
      <c r="N117" s="228"/>
      <c r="O117" s="228"/>
      <c r="P117" s="229">
        <f>SUM(P118:P120)</f>
        <v>0</v>
      </c>
      <c r="Q117" s="228"/>
      <c r="R117" s="229">
        <f>SUM(R118:R120)</f>
        <v>4.5378480000000003</v>
      </c>
      <c r="S117" s="228"/>
      <c r="T117" s="230">
        <f>SUM(T118:T120)</f>
        <v>0</v>
      </c>
      <c r="AR117" s="231" t="s">
        <v>80</v>
      </c>
      <c r="AT117" s="232" t="s">
        <v>72</v>
      </c>
      <c r="AU117" s="232" t="s">
        <v>80</v>
      </c>
      <c r="AY117" s="231" t="s">
        <v>215</v>
      </c>
      <c r="BK117" s="233">
        <f>SUM(BK118:BK120)</f>
        <v>0</v>
      </c>
    </row>
    <row r="118" s="1" customFormat="1" ht="25.5" customHeight="1">
      <c r="B118" s="47"/>
      <c r="C118" s="236" t="s">
        <v>266</v>
      </c>
      <c r="D118" s="236" t="s">
        <v>217</v>
      </c>
      <c r="E118" s="237" t="s">
        <v>1483</v>
      </c>
      <c r="F118" s="238" t="s">
        <v>1484</v>
      </c>
      <c r="G118" s="239" t="s">
        <v>220</v>
      </c>
      <c r="H118" s="240">
        <v>2.3999999999999999</v>
      </c>
      <c r="I118" s="241"/>
      <c r="J118" s="242">
        <f>ROUND(I118*H118,2)</f>
        <v>0</v>
      </c>
      <c r="K118" s="238" t="s">
        <v>221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1.8907700000000001</v>
      </c>
      <c r="R118" s="245">
        <f>Q118*H118</f>
        <v>4.5378480000000003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82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1485</v>
      </c>
    </row>
    <row r="119" s="12" customFormat="1">
      <c r="B119" s="248"/>
      <c r="C119" s="249"/>
      <c r="D119" s="250" t="s">
        <v>224</v>
      </c>
      <c r="E119" s="251" t="s">
        <v>22</v>
      </c>
      <c r="F119" s="252" t="s">
        <v>1486</v>
      </c>
      <c r="G119" s="249"/>
      <c r="H119" s="253">
        <v>2.3999999999999999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224</v>
      </c>
      <c r="AU119" s="259" t="s">
        <v>82</v>
      </c>
      <c r="AV119" s="12" t="s">
        <v>82</v>
      </c>
      <c r="AW119" s="12" t="s">
        <v>36</v>
      </c>
      <c r="AX119" s="12" t="s">
        <v>73</v>
      </c>
      <c r="AY119" s="259" t="s">
        <v>215</v>
      </c>
    </row>
    <row r="120" s="13" customFormat="1">
      <c r="B120" s="260"/>
      <c r="C120" s="261"/>
      <c r="D120" s="250" t="s">
        <v>224</v>
      </c>
      <c r="E120" s="262" t="s">
        <v>22</v>
      </c>
      <c r="F120" s="263" t="s">
        <v>231</v>
      </c>
      <c r="G120" s="261"/>
      <c r="H120" s="264">
        <v>2.3999999999999999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224</v>
      </c>
      <c r="AU120" s="270" t="s">
        <v>82</v>
      </c>
      <c r="AV120" s="13" t="s">
        <v>222</v>
      </c>
      <c r="AW120" s="13" t="s">
        <v>36</v>
      </c>
      <c r="AX120" s="13" t="s">
        <v>80</v>
      </c>
      <c r="AY120" s="270" t="s">
        <v>215</v>
      </c>
    </row>
    <row r="121" s="11" customFormat="1" ht="29.88" customHeight="1">
      <c r="B121" s="220"/>
      <c r="C121" s="221"/>
      <c r="D121" s="222" t="s">
        <v>72</v>
      </c>
      <c r="E121" s="234" t="s">
        <v>252</v>
      </c>
      <c r="F121" s="234" t="s">
        <v>1487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SUM(P122:P124)</f>
        <v>0</v>
      </c>
      <c r="Q121" s="228"/>
      <c r="R121" s="229">
        <f>SUM(R122:R124)</f>
        <v>13.404</v>
      </c>
      <c r="S121" s="228"/>
      <c r="T121" s="230">
        <f>SUM(T122:T124)</f>
        <v>13.200000000000001</v>
      </c>
      <c r="AR121" s="231" t="s">
        <v>80</v>
      </c>
      <c r="AT121" s="232" t="s">
        <v>72</v>
      </c>
      <c r="AU121" s="232" t="s">
        <v>80</v>
      </c>
      <c r="AY121" s="231" t="s">
        <v>215</v>
      </c>
      <c r="BK121" s="233">
        <f>SUM(BK122:BK124)</f>
        <v>0</v>
      </c>
    </row>
    <row r="122" s="1" customFormat="1" ht="16.5" customHeight="1">
      <c r="B122" s="47"/>
      <c r="C122" s="236" t="s">
        <v>271</v>
      </c>
      <c r="D122" s="236" t="s">
        <v>217</v>
      </c>
      <c r="E122" s="237" t="s">
        <v>1488</v>
      </c>
      <c r="F122" s="238" t="s">
        <v>1489</v>
      </c>
      <c r="G122" s="239" t="s">
        <v>220</v>
      </c>
      <c r="H122" s="240">
        <v>6</v>
      </c>
      <c r="I122" s="241"/>
      <c r="J122" s="242">
        <f>ROUND(I122*H122,2)</f>
        <v>0</v>
      </c>
      <c r="K122" s="238" t="s">
        <v>1255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2.234</v>
      </c>
      <c r="R122" s="245">
        <f>Q122*H122</f>
        <v>13.404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82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1490</v>
      </c>
    </row>
    <row r="123" s="1" customFormat="1" ht="25.5" customHeight="1">
      <c r="B123" s="47"/>
      <c r="C123" s="236" t="s">
        <v>277</v>
      </c>
      <c r="D123" s="236" t="s">
        <v>217</v>
      </c>
      <c r="E123" s="237" t="s">
        <v>1491</v>
      </c>
      <c r="F123" s="238" t="s">
        <v>1492</v>
      </c>
      <c r="G123" s="239" t="s">
        <v>220</v>
      </c>
      <c r="H123" s="240">
        <v>6</v>
      </c>
      <c r="I123" s="241"/>
      <c r="J123" s="242">
        <f>ROUND(I123*H123,2)</f>
        <v>0</v>
      </c>
      <c r="K123" s="238" t="s">
        <v>1255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2.2000000000000002</v>
      </c>
      <c r="T123" s="246">
        <f>S123*H123</f>
        <v>13.200000000000001</v>
      </c>
      <c r="AR123" s="25" t="s">
        <v>222</v>
      </c>
      <c r="AT123" s="25" t="s">
        <v>217</v>
      </c>
      <c r="AU123" s="25" t="s">
        <v>82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222</v>
      </c>
      <c r="BM123" s="25" t="s">
        <v>1493</v>
      </c>
    </row>
    <row r="124" s="12" customFormat="1">
      <c r="B124" s="248"/>
      <c r="C124" s="249"/>
      <c r="D124" s="250" t="s">
        <v>224</v>
      </c>
      <c r="E124" s="251" t="s">
        <v>22</v>
      </c>
      <c r="F124" s="252" t="s">
        <v>1494</v>
      </c>
      <c r="G124" s="249"/>
      <c r="H124" s="253">
        <v>6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224</v>
      </c>
      <c r="AU124" s="259" t="s">
        <v>82</v>
      </c>
      <c r="AV124" s="12" t="s">
        <v>82</v>
      </c>
      <c r="AW124" s="12" t="s">
        <v>36</v>
      </c>
      <c r="AX124" s="12" t="s">
        <v>80</v>
      </c>
      <c r="AY124" s="259" t="s">
        <v>215</v>
      </c>
    </row>
    <row r="125" s="11" customFormat="1" ht="29.88" customHeight="1">
      <c r="B125" s="220"/>
      <c r="C125" s="221"/>
      <c r="D125" s="222" t="s">
        <v>72</v>
      </c>
      <c r="E125" s="234" t="s">
        <v>266</v>
      </c>
      <c r="F125" s="234" t="s">
        <v>605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SUM(P126:P130)</f>
        <v>0</v>
      </c>
      <c r="Q125" s="228"/>
      <c r="R125" s="229">
        <f>SUM(R126:R130)</f>
        <v>0</v>
      </c>
      <c r="S125" s="228"/>
      <c r="T125" s="230">
        <f>SUM(T126:T130)</f>
        <v>2.2000000000000002</v>
      </c>
      <c r="AR125" s="231" t="s">
        <v>80</v>
      </c>
      <c r="AT125" s="232" t="s">
        <v>72</v>
      </c>
      <c r="AU125" s="232" t="s">
        <v>80</v>
      </c>
      <c r="AY125" s="231" t="s">
        <v>215</v>
      </c>
      <c r="BK125" s="233">
        <f>SUM(BK126:BK130)</f>
        <v>0</v>
      </c>
    </row>
    <row r="126" s="1" customFormat="1" ht="25.5" customHeight="1">
      <c r="B126" s="47"/>
      <c r="C126" s="236" t="s">
        <v>288</v>
      </c>
      <c r="D126" s="236" t="s">
        <v>217</v>
      </c>
      <c r="E126" s="237" t="s">
        <v>1495</v>
      </c>
      <c r="F126" s="238" t="s">
        <v>1496</v>
      </c>
      <c r="G126" s="239" t="s">
        <v>274</v>
      </c>
      <c r="H126" s="240">
        <v>15.4</v>
      </c>
      <c r="I126" s="241"/>
      <c r="J126" s="242">
        <f>ROUND(I126*H126,2)</f>
        <v>0</v>
      </c>
      <c r="K126" s="238" t="s">
        <v>221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222</v>
      </c>
      <c r="AT126" s="25" t="s">
        <v>217</v>
      </c>
      <c r="AU126" s="25" t="s">
        <v>82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222</v>
      </c>
      <c r="BM126" s="25" t="s">
        <v>1497</v>
      </c>
    </row>
    <row r="127" s="1" customFormat="1" ht="25.5" customHeight="1">
      <c r="B127" s="47"/>
      <c r="C127" s="236" t="s">
        <v>295</v>
      </c>
      <c r="D127" s="236" t="s">
        <v>217</v>
      </c>
      <c r="E127" s="237" t="s">
        <v>1498</v>
      </c>
      <c r="F127" s="238" t="s">
        <v>1499</v>
      </c>
      <c r="G127" s="239" t="s">
        <v>274</v>
      </c>
      <c r="H127" s="240">
        <v>61.600000000000001</v>
      </c>
      <c r="I127" s="241"/>
      <c r="J127" s="242">
        <f>ROUND(I127*H127,2)</f>
        <v>0</v>
      </c>
      <c r="K127" s="238" t="s">
        <v>221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5" t="s">
        <v>222</v>
      </c>
      <c r="AT127" s="25" t="s">
        <v>217</v>
      </c>
      <c r="AU127" s="25" t="s">
        <v>82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222</v>
      </c>
      <c r="BM127" s="25" t="s">
        <v>1500</v>
      </c>
    </row>
    <row r="128" s="12" customFormat="1">
      <c r="B128" s="248"/>
      <c r="C128" s="249"/>
      <c r="D128" s="250" t="s">
        <v>224</v>
      </c>
      <c r="E128" s="251" t="s">
        <v>22</v>
      </c>
      <c r="F128" s="252" t="s">
        <v>1501</v>
      </c>
      <c r="G128" s="249"/>
      <c r="H128" s="253">
        <v>61.600000000000001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224</v>
      </c>
      <c r="AU128" s="259" t="s">
        <v>82</v>
      </c>
      <c r="AV128" s="12" t="s">
        <v>82</v>
      </c>
      <c r="AW128" s="12" t="s">
        <v>36</v>
      </c>
      <c r="AX128" s="12" t="s">
        <v>80</v>
      </c>
      <c r="AY128" s="259" t="s">
        <v>215</v>
      </c>
    </row>
    <row r="129" s="1" customFormat="1" ht="16.5" customHeight="1">
      <c r="B129" s="47"/>
      <c r="C129" s="236" t="s">
        <v>301</v>
      </c>
      <c r="D129" s="236" t="s">
        <v>217</v>
      </c>
      <c r="E129" s="237" t="s">
        <v>1502</v>
      </c>
      <c r="F129" s="238" t="s">
        <v>1503</v>
      </c>
      <c r="G129" s="239" t="s">
        <v>274</v>
      </c>
      <c r="H129" s="240">
        <v>15.4</v>
      </c>
      <c r="I129" s="241"/>
      <c r="J129" s="242">
        <f>ROUND(I129*H129,2)</f>
        <v>0</v>
      </c>
      <c r="K129" s="238" t="s">
        <v>1255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222</v>
      </c>
      <c r="AT129" s="25" t="s">
        <v>217</v>
      </c>
      <c r="AU129" s="25" t="s">
        <v>82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222</v>
      </c>
      <c r="BM129" s="25" t="s">
        <v>1504</v>
      </c>
    </row>
    <row r="130" s="1" customFormat="1" ht="16.5" customHeight="1">
      <c r="B130" s="47"/>
      <c r="C130" s="236" t="s">
        <v>10</v>
      </c>
      <c r="D130" s="236" t="s">
        <v>217</v>
      </c>
      <c r="E130" s="237" t="s">
        <v>1505</v>
      </c>
      <c r="F130" s="238" t="s">
        <v>1506</v>
      </c>
      <c r="G130" s="239" t="s">
        <v>1010</v>
      </c>
      <c r="H130" s="240">
        <v>1</v>
      </c>
      <c r="I130" s="241"/>
      <c r="J130" s="242">
        <f>ROUND(I130*H130,2)</f>
        <v>0</v>
      </c>
      <c r="K130" s="238" t="s">
        <v>1255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2.2000000000000002</v>
      </c>
      <c r="T130" s="246">
        <f>S130*H130</f>
        <v>2.2000000000000002</v>
      </c>
      <c r="AR130" s="25" t="s">
        <v>222</v>
      </c>
      <c r="AT130" s="25" t="s">
        <v>217</v>
      </c>
      <c r="AU130" s="25" t="s">
        <v>82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222</v>
      </c>
      <c r="BM130" s="25" t="s">
        <v>1507</v>
      </c>
    </row>
    <row r="131" s="11" customFormat="1" ht="37.44" customHeight="1">
      <c r="B131" s="220"/>
      <c r="C131" s="221"/>
      <c r="D131" s="222" t="s">
        <v>72</v>
      </c>
      <c r="E131" s="223" t="s">
        <v>825</v>
      </c>
      <c r="F131" s="223" t="s">
        <v>826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P132+P178+P253+P292+P302+P307+P315</f>
        <v>0</v>
      </c>
      <c r="Q131" s="228"/>
      <c r="R131" s="229">
        <f>R132+R178+R253+R292+R302+R307+R315</f>
        <v>0.6389697000000002</v>
      </c>
      <c r="S131" s="228"/>
      <c r="T131" s="230">
        <f>T132+T178+T253+T292+T302+T307+T315</f>
        <v>0</v>
      </c>
      <c r="AR131" s="231" t="s">
        <v>82</v>
      </c>
      <c r="AT131" s="232" t="s">
        <v>72</v>
      </c>
      <c r="AU131" s="232" t="s">
        <v>73</v>
      </c>
      <c r="AY131" s="231" t="s">
        <v>215</v>
      </c>
      <c r="BK131" s="233">
        <f>BK132+BK178+BK253+BK292+BK302+BK307+BK315</f>
        <v>0</v>
      </c>
    </row>
    <row r="132" s="11" customFormat="1" ht="19.92" customHeight="1">
      <c r="B132" s="220"/>
      <c r="C132" s="221"/>
      <c r="D132" s="222" t="s">
        <v>72</v>
      </c>
      <c r="E132" s="234" t="s">
        <v>1508</v>
      </c>
      <c r="F132" s="234" t="s">
        <v>1509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SUM(P133:P177)</f>
        <v>0</v>
      </c>
      <c r="Q132" s="228"/>
      <c r="R132" s="229">
        <f>SUM(R133:R177)</f>
        <v>0.11807000000000002</v>
      </c>
      <c r="S132" s="228"/>
      <c r="T132" s="230">
        <f>SUM(T133:T177)</f>
        <v>0</v>
      </c>
      <c r="AR132" s="231" t="s">
        <v>82</v>
      </c>
      <c r="AT132" s="232" t="s">
        <v>72</v>
      </c>
      <c r="AU132" s="232" t="s">
        <v>80</v>
      </c>
      <c r="AY132" s="231" t="s">
        <v>215</v>
      </c>
      <c r="BK132" s="233">
        <f>SUM(BK133:BK177)</f>
        <v>0</v>
      </c>
    </row>
    <row r="133" s="1" customFormat="1" ht="16.5" customHeight="1">
      <c r="B133" s="47"/>
      <c r="C133" s="236" t="s">
        <v>311</v>
      </c>
      <c r="D133" s="236" t="s">
        <v>217</v>
      </c>
      <c r="E133" s="237" t="s">
        <v>1510</v>
      </c>
      <c r="F133" s="238" t="s">
        <v>1511</v>
      </c>
      <c r="G133" s="239" t="s">
        <v>298</v>
      </c>
      <c r="H133" s="240">
        <v>9</v>
      </c>
      <c r="I133" s="241"/>
      <c r="J133" s="242">
        <f>ROUND(I133*H133,2)</f>
        <v>0</v>
      </c>
      <c r="K133" s="238" t="s">
        <v>221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0.0012600000000000001</v>
      </c>
      <c r="R133" s="245">
        <f>Q133*H133</f>
        <v>0.011340000000000001</v>
      </c>
      <c r="S133" s="245">
        <v>0</v>
      </c>
      <c r="T133" s="246">
        <f>S133*H133</f>
        <v>0</v>
      </c>
      <c r="AR133" s="25" t="s">
        <v>311</v>
      </c>
      <c r="AT133" s="25" t="s">
        <v>217</v>
      </c>
      <c r="AU133" s="25" t="s">
        <v>82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311</v>
      </c>
      <c r="BM133" s="25" t="s">
        <v>1512</v>
      </c>
    </row>
    <row r="134" s="12" customFormat="1">
      <c r="B134" s="248"/>
      <c r="C134" s="249"/>
      <c r="D134" s="250" t="s">
        <v>224</v>
      </c>
      <c r="E134" s="251" t="s">
        <v>22</v>
      </c>
      <c r="F134" s="252" t="s">
        <v>1513</v>
      </c>
      <c r="G134" s="249"/>
      <c r="H134" s="253">
        <v>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224</v>
      </c>
      <c r="AU134" s="259" t="s">
        <v>82</v>
      </c>
      <c r="AV134" s="12" t="s">
        <v>82</v>
      </c>
      <c r="AW134" s="12" t="s">
        <v>36</v>
      </c>
      <c r="AX134" s="12" t="s">
        <v>80</v>
      </c>
      <c r="AY134" s="259" t="s">
        <v>215</v>
      </c>
    </row>
    <row r="135" s="1" customFormat="1" ht="16.5" customHeight="1">
      <c r="B135" s="47"/>
      <c r="C135" s="236" t="s">
        <v>318</v>
      </c>
      <c r="D135" s="236" t="s">
        <v>217</v>
      </c>
      <c r="E135" s="237" t="s">
        <v>1514</v>
      </c>
      <c r="F135" s="238" t="s">
        <v>1515</v>
      </c>
      <c r="G135" s="239" t="s">
        <v>298</v>
      </c>
      <c r="H135" s="240">
        <v>23</v>
      </c>
      <c r="I135" s="241"/>
      <c r="J135" s="242">
        <f>ROUND(I135*H135,2)</f>
        <v>0</v>
      </c>
      <c r="K135" s="238" t="s">
        <v>221</v>
      </c>
      <c r="L135" s="73"/>
      <c r="M135" s="243" t="s">
        <v>22</v>
      </c>
      <c r="N135" s="244" t="s">
        <v>44</v>
      </c>
      <c r="O135" s="48"/>
      <c r="P135" s="245">
        <f>O135*H135</f>
        <v>0</v>
      </c>
      <c r="Q135" s="245">
        <v>0.0017700000000000001</v>
      </c>
      <c r="R135" s="245">
        <f>Q135*H135</f>
        <v>0.040710000000000003</v>
      </c>
      <c r="S135" s="245">
        <v>0</v>
      </c>
      <c r="T135" s="246">
        <f>S135*H135</f>
        <v>0</v>
      </c>
      <c r="AR135" s="25" t="s">
        <v>311</v>
      </c>
      <c r="AT135" s="25" t="s">
        <v>217</v>
      </c>
      <c r="AU135" s="25" t="s">
        <v>82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311</v>
      </c>
      <c r="BM135" s="25" t="s">
        <v>1516</v>
      </c>
    </row>
    <row r="136" s="12" customFormat="1">
      <c r="B136" s="248"/>
      <c r="C136" s="249"/>
      <c r="D136" s="250" t="s">
        <v>224</v>
      </c>
      <c r="E136" s="251" t="s">
        <v>22</v>
      </c>
      <c r="F136" s="252" t="s">
        <v>1517</v>
      </c>
      <c r="G136" s="249"/>
      <c r="H136" s="253">
        <v>23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224</v>
      </c>
      <c r="AU136" s="259" t="s">
        <v>82</v>
      </c>
      <c r="AV136" s="12" t="s">
        <v>82</v>
      </c>
      <c r="AW136" s="12" t="s">
        <v>36</v>
      </c>
      <c r="AX136" s="12" t="s">
        <v>80</v>
      </c>
      <c r="AY136" s="259" t="s">
        <v>215</v>
      </c>
    </row>
    <row r="137" s="1" customFormat="1" ht="16.5" customHeight="1">
      <c r="B137" s="47"/>
      <c r="C137" s="236" t="s">
        <v>326</v>
      </c>
      <c r="D137" s="236" t="s">
        <v>217</v>
      </c>
      <c r="E137" s="237" t="s">
        <v>1518</v>
      </c>
      <c r="F137" s="238" t="s">
        <v>1519</v>
      </c>
      <c r="G137" s="239" t="s">
        <v>298</v>
      </c>
      <c r="H137" s="240">
        <v>8</v>
      </c>
      <c r="I137" s="241"/>
      <c r="J137" s="242">
        <f>ROUND(I137*H137,2)</f>
        <v>0</v>
      </c>
      <c r="K137" s="238" t="s">
        <v>221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0.0027699999999999999</v>
      </c>
      <c r="R137" s="245">
        <f>Q137*H137</f>
        <v>0.022159999999999999</v>
      </c>
      <c r="S137" s="245">
        <v>0</v>
      </c>
      <c r="T137" s="246">
        <f>S137*H137</f>
        <v>0</v>
      </c>
      <c r="AR137" s="25" t="s">
        <v>311</v>
      </c>
      <c r="AT137" s="25" t="s">
        <v>217</v>
      </c>
      <c r="AU137" s="25" t="s">
        <v>82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311</v>
      </c>
      <c r="BM137" s="25" t="s">
        <v>1520</v>
      </c>
    </row>
    <row r="138" s="12" customFormat="1">
      <c r="B138" s="248"/>
      <c r="C138" s="249"/>
      <c r="D138" s="250" t="s">
        <v>224</v>
      </c>
      <c r="E138" s="251" t="s">
        <v>22</v>
      </c>
      <c r="F138" s="252" t="s">
        <v>1521</v>
      </c>
      <c r="G138" s="249"/>
      <c r="H138" s="253">
        <v>8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224</v>
      </c>
      <c r="AU138" s="259" t="s">
        <v>82</v>
      </c>
      <c r="AV138" s="12" t="s">
        <v>82</v>
      </c>
      <c r="AW138" s="12" t="s">
        <v>36</v>
      </c>
      <c r="AX138" s="12" t="s">
        <v>80</v>
      </c>
      <c r="AY138" s="259" t="s">
        <v>215</v>
      </c>
    </row>
    <row r="139" s="1" customFormat="1" ht="25.5" customHeight="1">
      <c r="B139" s="47"/>
      <c r="C139" s="236" t="s">
        <v>331</v>
      </c>
      <c r="D139" s="236" t="s">
        <v>217</v>
      </c>
      <c r="E139" s="237" t="s">
        <v>1522</v>
      </c>
      <c r="F139" s="238" t="s">
        <v>1523</v>
      </c>
      <c r="G139" s="239" t="s">
        <v>298</v>
      </c>
      <c r="H139" s="240">
        <v>4</v>
      </c>
      <c r="I139" s="241"/>
      <c r="J139" s="242">
        <f>ROUND(I139*H139,2)</f>
        <v>0</v>
      </c>
      <c r="K139" s="238" t="s">
        <v>221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0.00059000000000000003</v>
      </c>
      <c r="R139" s="245">
        <f>Q139*H139</f>
        <v>0.0023600000000000001</v>
      </c>
      <c r="S139" s="245">
        <v>0</v>
      </c>
      <c r="T139" s="246">
        <f>S139*H139</f>
        <v>0</v>
      </c>
      <c r="AR139" s="25" t="s">
        <v>311</v>
      </c>
      <c r="AT139" s="25" t="s">
        <v>217</v>
      </c>
      <c r="AU139" s="25" t="s">
        <v>82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311</v>
      </c>
      <c r="BM139" s="25" t="s">
        <v>1524</v>
      </c>
    </row>
    <row r="140" s="12" customFormat="1">
      <c r="B140" s="248"/>
      <c r="C140" s="249"/>
      <c r="D140" s="250" t="s">
        <v>224</v>
      </c>
      <c r="E140" s="251" t="s">
        <v>22</v>
      </c>
      <c r="F140" s="252" t="s">
        <v>1525</v>
      </c>
      <c r="G140" s="249"/>
      <c r="H140" s="253">
        <v>4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224</v>
      </c>
      <c r="AU140" s="259" t="s">
        <v>82</v>
      </c>
      <c r="AV140" s="12" t="s">
        <v>82</v>
      </c>
      <c r="AW140" s="12" t="s">
        <v>36</v>
      </c>
      <c r="AX140" s="12" t="s">
        <v>80</v>
      </c>
      <c r="AY140" s="259" t="s">
        <v>215</v>
      </c>
    </row>
    <row r="141" s="1" customFormat="1" ht="25.5" customHeight="1">
      <c r="B141" s="47"/>
      <c r="C141" s="236" t="s">
        <v>336</v>
      </c>
      <c r="D141" s="236" t="s">
        <v>217</v>
      </c>
      <c r="E141" s="237" t="s">
        <v>1526</v>
      </c>
      <c r="F141" s="238" t="s">
        <v>1527</v>
      </c>
      <c r="G141" s="239" t="s">
        <v>298</v>
      </c>
      <c r="H141" s="240">
        <v>19</v>
      </c>
      <c r="I141" s="241"/>
      <c r="J141" s="242">
        <f>ROUND(I141*H141,2)</f>
        <v>0</v>
      </c>
      <c r="K141" s="238" t="s">
        <v>221</v>
      </c>
      <c r="L141" s="73"/>
      <c r="M141" s="243" t="s">
        <v>22</v>
      </c>
      <c r="N141" s="244" t="s">
        <v>44</v>
      </c>
      <c r="O141" s="48"/>
      <c r="P141" s="245">
        <f>O141*H141</f>
        <v>0</v>
      </c>
      <c r="Q141" s="245">
        <v>0.0011999999999999999</v>
      </c>
      <c r="R141" s="245">
        <f>Q141*H141</f>
        <v>0.022799999999999997</v>
      </c>
      <c r="S141" s="245">
        <v>0</v>
      </c>
      <c r="T141" s="246">
        <f>S141*H141</f>
        <v>0</v>
      </c>
      <c r="AR141" s="25" t="s">
        <v>311</v>
      </c>
      <c r="AT141" s="25" t="s">
        <v>217</v>
      </c>
      <c r="AU141" s="25" t="s">
        <v>82</v>
      </c>
      <c r="AY141" s="25" t="s">
        <v>215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5" t="s">
        <v>80</v>
      </c>
      <c r="BK141" s="247">
        <f>ROUND(I141*H141,2)</f>
        <v>0</v>
      </c>
      <c r="BL141" s="25" t="s">
        <v>311</v>
      </c>
      <c r="BM141" s="25" t="s">
        <v>1528</v>
      </c>
    </row>
    <row r="142" s="12" customFormat="1">
      <c r="B142" s="248"/>
      <c r="C142" s="249"/>
      <c r="D142" s="250" t="s">
        <v>224</v>
      </c>
      <c r="E142" s="251" t="s">
        <v>22</v>
      </c>
      <c r="F142" s="252" t="s">
        <v>1529</v>
      </c>
      <c r="G142" s="249"/>
      <c r="H142" s="253">
        <v>19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224</v>
      </c>
      <c r="AU142" s="259" t="s">
        <v>82</v>
      </c>
      <c r="AV142" s="12" t="s">
        <v>82</v>
      </c>
      <c r="AW142" s="12" t="s">
        <v>36</v>
      </c>
      <c r="AX142" s="12" t="s">
        <v>80</v>
      </c>
      <c r="AY142" s="259" t="s">
        <v>215</v>
      </c>
    </row>
    <row r="143" s="1" customFormat="1" ht="25.5" customHeight="1">
      <c r="B143" s="47"/>
      <c r="C143" s="292" t="s">
        <v>9</v>
      </c>
      <c r="D143" s="292" t="s">
        <v>289</v>
      </c>
      <c r="E143" s="293" t="s">
        <v>1530</v>
      </c>
      <c r="F143" s="294" t="s">
        <v>1531</v>
      </c>
      <c r="G143" s="295" t="s">
        <v>426</v>
      </c>
      <c r="H143" s="296">
        <v>5</v>
      </c>
      <c r="I143" s="297"/>
      <c r="J143" s="298">
        <f>ROUND(I143*H143,2)</f>
        <v>0</v>
      </c>
      <c r="K143" s="294" t="s">
        <v>221</v>
      </c>
      <c r="L143" s="299"/>
      <c r="M143" s="300" t="s">
        <v>22</v>
      </c>
      <c r="N143" s="301" t="s">
        <v>44</v>
      </c>
      <c r="O143" s="48"/>
      <c r="P143" s="245">
        <f>O143*H143</f>
        <v>0</v>
      </c>
      <c r="Q143" s="245">
        <v>0.00033</v>
      </c>
      <c r="R143" s="245">
        <f>Q143*H143</f>
        <v>0.00165</v>
      </c>
      <c r="S143" s="245">
        <v>0</v>
      </c>
      <c r="T143" s="246">
        <f>S143*H143</f>
        <v>0</v>
      </c>
      <c r="AR143" s="25" t="s">
        <v>405</v>
      </c>
      <c r="AT143" s="25" t="s">
        <v>289</v>
      </c>
      <c r="AU143" s="25" t="s">
        <v>82</v>
      </c>
      <c r="AY143" s="25" t="s">
        <v>215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5" t="s">
        <v>80</v>
      </c>
      <c r="BK143" s="247">
        <f>ROUND(I143*H143,2)</f>
        <v>0</v>
      </c>
      <c r="BL143" s="25" t="s">
        <v>311</v>
      </c>
      <c r="BM143" s="25" t="s">
        <v>1532</v>
      </c>
    </row>
    <row r="144" s="12" customFormat="1">
      <c r="B144" s="248"/>
      <c r="C144" s="249"/>
      <c r="D144" s="250" t="s">
        <v>224</v>
      </c>
      <c r="E144" s="251" t="s">
        <v>22</v>
      </c>
      <c r="F144" s="252" t="s">
        <v>1533</v>
      </c>
      <c r="G144" s="249"/>
      <c r="H144" s="253">
        <v>5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224</v>
      </c>
      <c r="AU144" s="259" t="s">
        <v>82</v>
      </c>
      <c r="AV144" s="12" t="s">
        <v>82</v>
      </c>
      <c r="AW144" s="12" t="s">
        <v>36</v>
      </c>
      <c r="AX144" s="12" t="s">
        <v>80</v>
      </c>
      <c r="AY144" s="259" t="s">
        <v>215</v>
      </c>
    </row>
    <row r="145" s="1" customFormat="1" ht="16.5" customHeight="1">
      <c r="B145" s="47"/>
      <c r="C145" s="236" t="s">
        <v>346</v>
      </c>
      <c r="D145" s="236" t="s">
        <v>217</v>
      </c>
      <c r="E145" s="237" t="s">
        <v>1534</v>
      </c>
      <c r="F145" s="238" t="s">
        <v>1535</v>
      </c>
      <c r="G145" s="239" t="s">
        <v>298</v>
      </c>
      <c r="H145" s="240">
        <v>10</v>
      </c>
      <c r="I145" s="241"/>
      <c r="J145" s="242">
        <f>ROUND(I145*H145,2)</f>
        <v>0</v>
      </c>
      <c r="K145" s="238" t="s">
        <v>221</v>
      </c>
      <c r="L145" s="73"/>
      <c r="M145" s="243" t="s">
        <v>22</v>
      </c>
      <c r="N145" s="244" t="s">
        <v>44</v>
      </c>
      <c r="O145" s="48"/>
      <c r="P145" s="245">
        <f>O145*H145</f>
        <v>0</v>
      </c>
      <c r="Q145" s="245">
        <v>0.00029</v>
      </c>
      <c r="R145" s="245">
        <f>Q145*H145</f>
        <v>0.0028999999999999998</v>
      </c>
      <c r="S145" s="245">
        <v>0</v>
      </c>
      <c r="T145" s="246">
        <f>S145*H145</f>
        <v>0</v>
      </c>
      <c r="AR145" s="25" t="s">
        <v>311</v>
      </c>
      <c r="AT145" s="25" t="s">
        <v>217</v>
      </c>
      <c r="AU145" s="25" t="s">
        <v>82</v>
      </c>
      <c r="AY145" s="25" t="s">
        <v>215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5" t="s">
        <v>80</v>
      </c>
      <c r="BK145" s="247">
        <f>ROUND(I145*H145,2)</f>
        <v>0</v>
      </c>
      <c r="BL145" s="25" t="s">
        <v>311</v>
      </c>
      <c r="BM145" s="25" t="s">
        <v>1536</v>
      </c>
    </row>
    <row r="146" s="12" customFormat="1">
      <c r="B146" s="248"/>
      <c r="C146" s="249"/>
      <c r="D146" s="250" t="s">
        <v>224</v>
      </c>
      <c r="E146" s="251" t="s">
        <v>22</v>
      </c>
      <c r="F146" s="252" t="s">
        <v>1537</v>
      </c>
      <c r="G146" s="249"/>
      <c r="H146" s="253">
        <v>10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224</v>
      </c>
      <c r="AU146" s="259" t="s">
        <v>82</v>
      </c>
      <c r="AV146" s="12" t="s">
        <v>82</v>
      </c>
      <c r="AW146" s="12" t="s">
        <v>36</v>
      </c>
      <c r="AX146" s="12" t="s">
        <v>80</v>
      </c>
      <c r="AY146" s="259" t="s">
        <v>215</v>
      </c>
    </row>
    <row r="147" s="1" customFormat="1" ht="16.5" customHeight="1">
      <c r="B147" s="47"/>
      <c r="C147" s="236" t="s">
        <v>352</v>
      </c>
      <c r="D147" s="236" t="s">
        <v>217</v>
      </c>
      <c r="E147" s="237" t="s">
        <v>1538</v>
      </c>
      <c r="F147" s="238" t="s">
        <v>1539</v>
      </c>
      <c r="G147" s="239" t="s">
        <v>298</v>
      </c>
      <c r="H147" s="240">
        <v>6</v>
      </c>
      <c r="I147" s="241"/>
      <c r="J147" s="242">
        <f>ROUND(I147*H147,2)</f>
        <v>0</v>
      </c>
      <c r="K147" s="238" t="s">
        <v>221</v>
      </c>
      <c r="L147" s="73"/>
      <c r="M147" s="243" t="s">
        <v>22</v>
      </c>
      <c r="N147" s="244" t="s">
        <v>44</v>
      </c>
      <c r="O147" s="48"/>
      <c r="P147" s="245">
        <f>O147*H147</f>
        <v>0</v>
      </c>
      <c r="Q147" s="245">
        <v>0.00035</v>
      </c>
      <c r="R147" s="245">
        <f>Q147*H147</f>
        <v>0.0020999999999999999</v>
      </c>
      <c r="S147" s="245">
        <v>0</v>
      </c>
      <c r="T147" s="246">
        <f>S147*H147</f>
        <v>0</v>
      </c>
      <c r="AR147" s="25" t="s">
        <v>311</v>
      </c>
      <c r="AT147" s="25" t="s">
        <v>217</v>
      </c>
      <c r="AU147" s="25" t="s">
        <v>82</v>
      </c>
      <c r="AY147" s="25" t="s">
        <v>215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5" t="s">
        <v>80</v>
      </c>
      <c r="BK147" s="247">
        <f>ROUND(I147*H147,2)</f>
        <v>0</v>
      </c>
      <c r="BL147" s="25" t="s">
        <v>311</v>
      </c>
      <c r="BM147" s="25" t="s">
        <v>1540</v>
      </c>
    </row>
    <row r="148" s="12" customFormat="1">
      <c r="B148" s="248"/>
      <c r="C148" s="249"/>
      <c r="D148" s="250" t="s">
        <v>224</v>
      </c>
      <c r="E148" s="251" t="s">
        <v>22</v>
      </c>
      <c r="F148" s="252" t="s">
        <v>1541</v>
      </c>
      <c r="G148" s="249"/>
      <c r="H148" s="253">
        <v>6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224</v>
      </c>
      <c r="AU148" s="259" t="s">
        <v>82</v>
      </c>
      <c r="AV148" s="12" t="s">
        <v>82</v>
      </c>
      <c r="AW148" s="12" t="s">
        <v>36</v>
      </c>
      <c r="AX148" s="12" t="s">
        <v>80</v>
      </c>
      <c r="AY148" s="259" t="s">
        <v>215</v>
      </c>
    </row>
    <row r="149" s="1" customFormat="1" ht="16.5" customHeight="1">
      <c r="B149" s="47"/>
      <c r="C149" s="236" t="s">
        <v>357</v>
      </c>
      <c r="D149" s="236" t="s">
        <v>217</v>
      </c>
      <c r="E149" s="237" t="s">
        <v>1542</v>
      </c>
      <c r="F149" s="238" t="s">
        <v>1543</v>
      </c>
      <c r="G149" s="239" t="s">
        <v>298</v>
      </c>
      <c r="H149" s="240">
        <v>9</v>
      </c>
      <c r="I149" s="241"/>
      <c r="J149" s="242">
        <f>ROUND(I149*H149,2)</f>
        <v>0</v>
      </c>
      <c r="K149" s="238" t="s">
        <v>221</v>
      </c>
      <c r="L149" s="73"/>
      <c r="M149" s="243" t="s">
        <v>22</v>
      </c>
      <c r="N149" s="244" t="s">
        <v>44</v>
      </c>
      <c r="O149" s="48"/>
      <c r="P149" s="245">
        <f>O149*H149</f>
        <v>0</v>
      </c>
      <c r="Q149" s="245">
        <v>0.00114</v>
      </c>
      <c r="R149" s="245">
        <f>Q149*H149</f>
        <v>0.01026</v>
      </c>
      <c r="S149" s="245">
        <v>0</v>
      </c>
      <c r="T149" s="246">
        <f>S149*H149</f>
        <v>0</v>
      </c>
      <c r="AR149" s="25" t="s">
        <v>311</v>
      </c>
      <c r="AT149" s="25" t="s">
        <v>217</v>
      </c>
      <c r="AU149" s="25" t="s">
        <v>82</v>
      </c>
      <c r="AY149" s="25" t="s">
        <v>215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5" t="s">
        <v>80</v>
      </c>
      <c r="BK149" s="247">
        <f>ROUND(I149*H149,2)</f>
        <v>0</v>
      </c>
      <c r="BL149" s="25" t="s">
        <v>311</v>
      </c>
      <c r="BM149" s="25" t="s">
        <v>1544</v>
      </c>
    </row>
    <row r="150" s="12" customFormat="1">
      <c r="B150" s="248"/>
      <c r="C150" s="249"/>
      <c r="D150" s="250" t="s">
        <v>224</v>
      </c>
      <c r="E150" s="251" t="s">
        <v>22</v>
      </c>
      <c r="F150" s="252" t="s">
        <v>1545</v>
      </c>
      <c r="G150" s="249"/>
      <c r="H150" s="253">
        <v>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224</v>
      </c>
      <c r="AU150" s="259" t="s">
        <v>82</v>
      </c>
      <c r="AV150" s="12" t="s">
        <v>82</v>
      </c>
      <c r="AW150" s="12" t="s">
        <v>36</v>
      </c>
      <c r="AX150" s="12" t="s">
        <v>80</v>
      </c>
      <c r="AY150" s="259" t="s">
        <v>215</v>
      </c>
    </row>
    <row r="151" s="1" customFormat="1" ht="16.5" customHeight="1">
      <c r="B151" s="47"/>
      <c r="C151" s="292" t="s">
        <v>362</v>
      </c>
      <c r="D151" s="292" t="s">
        <v>289</v>
      </c>
      <c r="E151" s="293" t="s">
        <v>1546</v>
      </c>
      <c r="F151" s="294" t="s">
        <v>1547</v>
      </c>
      <c r="G151" s="295" t="s">
        <v>1010</v>
      </c>
      <c r="H151" s="296">
        <v>11.5</v>
      </c>
      <c r="I151" s="297"/>
      <c r="J151" s="298">
        <f>ROUND(I151*H151,2)</f>
        <v>0</v>
      </c>
      <c r="K151" s="294" t="s">
        <v>1255</v>
      </c>
      <c r="L151" s="299"/>
      <c r="M151" s="300" t="s">
        <v>22</v>
      </c>
      <c r="N151" s="301" t="s">
        <v>44</v>
      </c>
      <c r="O151" s="48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5" t="s">
        <v>405</v>
      </c>
      <c r="AT151" s="25" t="s">
        <v>289</v>
      </c>
      <c r="AU151" s="25" t="s">
        <v>82</v>
      </c>
      <c r="AY151" s="25" t="s">
        <v>215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25" t="s">
        <v>80</v>
      </c>
      <c r="BK151" s="247">
        <f>ROUND(I151*H151,2)</f>
        <v>0</v>
      </c>
      <c r="BL151" s="25" t="s">
        <v>311</v>
      </c>
      <c r="BM151" s="25" t="s">
        <v>1548</v>
      </c>
    </row>
    <row r="152" s="12" customFormat="1">
      <c r="B152" s="248"/>
      <c r="C152" s="249"/>
      <c r="D152" s="250" t="s">
        <v>224</v>
      </c>
      <c r="E152" s="251" t="s">
        <v>22</v>
      </c>
      <c r="F152" s="252" t="s">
        <v>1549</v>
      </c>
      <c r="G152" s="249"/>
      <c r="H152" s="253">
        <v>11.5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224</v>
      </c>
      <c r="AU152" s="259" t="s">
        <v>82</v>
      </c>
      <c r="AV152" s="12" t="s">
        <v>82</v>
      </c>
      <c r="AW152" s="12" t="s">
        <v>36</v>
      </c>
      <c r="AX152" s="12" t="s">
        <v>80</v>
      </c>
      <c r="AY152" s="259" t="s">
        <v>215</v>
      </c>
    </row>
    <row r="153" s="1" customFormat="1" ht="16.5" customHeight="1">
      <c r="B153" s="47"/>
      <c r="C153" s="236" t="s">
        <v>371</v>
      </c>
      <c r="D153" s="236" t="s">
        <v>217</v>
      </c>
      <c r="E153" s="237" t="s">
        <v>1550</v>
      </c>
      <c r="F153" s="238" t="s">
        <v>1551</v>
      </c>
      <c r="G153" s="239" t="s">
        <v>426</v>
      </c>
      <c r="H153" s="240">
        <v>4</v>
      </c>
      <c r="I153" s="241"/>
      <c r="J153" s="242">
        <f>ROUND(I153*H153,2)</f>
        <v>0</v>
      </c>
      <c r="K153" s="238" t="s">
        <v>221</v>
      </c>
      <c r="L153" s="73"/>
      <c r="M153" s="243" t="s">
        <v>22</v>
      </c>
      <c r="N153" s="244" t="s">
        <v>44</v>
      </c>
      <c r="O153" s="48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5" t="s">
        <v>311</v>
      </c>
      <c r="AT153" s="25" t="s">
        <v>217</v>
      </c>
      <c r="AU153" s="25" t="s">
        <v>82</v>
      </c>
      <c r="AY153" s="25" t="s">
        <v>215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25" t="s">
        <v>80</v>
      </c>
      <c r="BK153" s="247">
        <f>ROUND(I153*H153,2)</f>
        <v>0</v>
      </c>
      <c r="BL153" s="25" t="s">
        <v>311</v>
      </c>
      <c r="BM153" s="25" t="s">
        <v>1552</v>
      </c>
    </row>
    <row r="154" s="12" customFormat="1">
      <c r="B154" s="248"/>
      <c r="C154" s="249"/>
      <c r="D154" s="250" t="s">
        <v>224</v>
      </c>
      <c r="E154" s="251" t="s">
        <v>22</v>
      </c>
      <c r="F154" s="252" t="s">
        <v>1553</v>
      </c>
      <c r="G154" s="249"/>
      <c r="H154" s="253">
        <v>4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224</v>
      </c>
      <c r="AU154" s="259" t="s">
        <v>82</v>
      </c>
      <c r="AV154" s="12" t="s">
        <v>82</v>
      </c>
      <c r="AW154" s="12" t="s">
        <v>36</v>
      </c>
      <c r="AX154" s="12" t="s">
        <v>80</v>
      </c>
      <c r="AY154" s="259" t="s">
        <v>215</v>
      </c>
    </row>
    <row r="155" s="1" customFormat="1" ht="16.5" customHeight="1">
      <c r="B155" s="47"/>
      <c r="C155" s="236" t="s">
        <v>376</v>
      </c>
      <c r="D155" s="236" t="s">
        <v>217</v>
      </c>
      <c r="E155" s="237" t="s">
        <v>1554</v>
      </c>
      <c r="F155" s="238" t="s">
        <v>1555</v>
      </c>
      <c r="G155" s="239" t="s">
        <v>426</v>
      </c>
      <c r="H155" s="240">
        <v>4</v>
      </c>
      <c r="I155" s="241"/>
      <c r="J155" s="242">
        <f>ROUND(I155*H155,2)</f>
        <v>0</v>
      </c>
      <c r="K155" s="238" t="s">
        <v>221</v>
      </c>
      <c r="L155" s="73"/>
      <c r="M155" s="243" t="s">
        <v>22</v>
      </c>
      <c r="N155" s="244" t="s">
        <v>44</v>
      </c>
      <c r="O155" s="48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5" t="s">
        <v>311</v>
      </c>
      <c r="AT155" s="25" t="s">
        <v>217</v>
      </c>
      <c r="AU155" s="25" t="s">
        <v>82</v>
      </c>
      <c r="AY155" s="25" t="s">
        <v>215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5" t="s">
        <v>80</v>
      </c>
      <c r="BK155" s="247">
        <f>ROUND(I155*H155,2)</f>
        <v>0</v>
      </c>
      <c r="BL155" s="25" t="s">
        <v>311</v>
      </c>
      <c r="BM155" s="25" t="s">
        <v>1556</v>
      </c>
    </row>
    <row r="156" s="12" customFormat="1">
      <c r="B156" s="248"/>
      <c r="C156" s="249"/>
      <c r="D156" s="250" t="s">
        <v>224</v>
      </c>
      <c r="E156" s="251" t="s">
        <v>22</v>
      </c>
      <c r="F156" s="252" t="s">
        <v>1557</v>
      </c>
      <c r="G156" s="249"/>
      <c r="H156" s="253">
        <v>4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224</v>
      </c>
      <c r="AU156" s="259" t="s">
        <v>82</v>
      </c>
      <c r="AV156" s="12" t="s">
        <v>82</v>
      </c>
      <c r="AW156" s="12" t="s">
        <v>36</v>
      </c>
      <c r="AX156" s="12" t="s">
        <v>80</v>
      </c>
      <c r="AY156" s="259" t="s">
        <v>215</v>
      </c>
    </row>
    <row r="157" s="1" customFormat="1" ht="16.5" customHeight="1">
      <c r="B157" s="47"/>
      <c r="C157" s="236" t="s">
        <v>384</v>
      </c>
      <c r="D157" s="236" t="s">
        <v>217</v>
      </c>
      <c r="E157" s="237" t="s">
        <v>1558</v>
      </c>
      <c r="F157" s="238" t="s">
        <v>1559</v>
      </c>
      <c r="G157" s="239" t="s">
        <v>426</v>
      </c>
      <c r="H157" s="240">
        <v>2</v>
      </c>
      <c r="I157" s="241"/>
      <c r="J157" s="242">
        <f>ROUND(I157*H157,2)</f>
        <v>0</v>
      </c>
      <c r="K157" s="238" t="s">
        <v>221</v>
      </c>
      <c r="L157" s="73"/>
      <c r="M157" s="243" t="s">
        <v>22</v>
      </c>
      <c r="N157" s="244" t="s">
        <v>44</v>
      </c>
      <c r="O157" s="48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5" t="s">
        <v>311</v>
      </c>
      <c r="AT157" s="25" t="s">
        <v>217</v>
      </c>
      <c r="AU157" s="25" t="s">
        <v>82</v>
      </c>
      <c r="AY157" s="25" t="s">
        <v>215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5" t="s">
        <v>80</v>
      </c>
      <c r="BK157" s="247">
        <f>ROUND(I157*H157,2)</f>
        <v>0</v>
      </c>
      <c r="BL157" s="25" t="s">
        <v>311</v>
      </c>
      <c r="BM157" s="25" t="s">
        <v>1560</v>
      </c>
    </row>
    <row r="158" s="12" customFormat="1">
      <c r="B158" s="248"/>
      <c r="C158" s="249"/>
      <c r="D158" s="250" t="s">
        <v>224</v>
      </c>
      <c r="E158" s="251" t="s">
        <v>22</v>
      </c>
      <c r="F158" s="252" t="s">
        <v>1561</v>
      </c>
      <c r="G158" s="249"/>
      <c r="H158" s="253">
        <v>2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224</v>
      </c>
      <c r="AU158" s="259" t="s">
        <v>82</v>
      </c>
      <c r="AV158" s="12" t="s">
        <v>82</v>
      </c>
      <c r="AW158" s="12" t="s">
        <v>36</v>
      </c>
      <c r="AX158" s="12" t="s">
        <v>80</v>
      </c>
      <c r="AY158" s="259" t="s">
        <v>215</v>
      </c>
    </row>
    <row r="159" s="1" customFormat="1" ht="16.5" customHeight="1">
      <c r="B159" s="47"/>
      <c r="C159" s="236" t="s">
        <v>390</v>
      </c>
      <c r="D159" s="236" t="s">
        <v>217</v>
      </c>
      <c r="E159" s="237" t="s">
        <v>1562</v>
      </c>
      <c r="F159" s="238" t="s">
        <v>1563</v>
      </c>
      <c r="G159" s="239" t="s">
        <v>426</v>
      </c>
      <c r="H159" s="240">
        <v>1</v>
      </c>
      <c r="I159" s="241"/>
      <c r="J159" s="242">
        <f>ROUND(I159*H159,2)</f>
        <v>0</v>
      </c>
      <c r="K159" s="238" t="s">
        <v>1255</v>
      </c>
      <c r="L159" s="73"/>
      <c r="M159" s="243" t="s">
        <v>22</v>
      </c>
      <c r="N159" s="244" t="s">
        <v>44</v>
      </c>
      <c r="O159" s="48"/>
      <c r="P159" s="245">
        <f>O159*H159</f>
        <v>0</v>
      </c>
      <c r="Q159" s="245">
        <v>0.00076999999999999996</v>
      </c>
      <c r="R159" s="245">
        <f>Q159*H159</f>
        <v>0.00076999999999999996</v>
      </c>
      <c r="S159" s="245">
        <v>0</v>
      </c>
      <c r="T159" s="246">
        <f>S159*H159</f>
        <v>0</v>
      </c>
      <c r="AR159" s="25" t="s">
        <v>311</v>
      </c>
      <c r="AT159" s="25" t="s">
        <v>217</v>
      </c>
      <c r="AU159" s="25" t="s">
        <v>82</v>
      </c>
      <c r="AY159" s="25" t="s">
        <v>215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5" t="s">
        <v>80</v>
      </c>
      <c r="BK159" s="247">
        <f>ROUND(I159*H159,2)</f>
        <v>0</v>
      </c>
      <c r="BL159" s="25" t="s">
        <v>311</v>
      </c>
      <c r="BM159" s="25" t="s">
        <v>1564</v>
      </c>
    </row>
    <row r="160" s="12" customFormat="1">
      <c r="B160" s="248"/>
      <c r="C160" s="249"/>
      <c r="D160" s="250" t="s">
        <v>224</v>
      </c>
      <c r="E160" s="251" t="s">
        <v>22</v>
      </c>
      <c r="F160" s="252" t="s">
        <v>1565</v>
      </c>
      <c r="G160" s="249"/>
      <c r="H160" s="253">
        <v>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224</v>
      </c>
      <c r="AU160" s="259" t="s">
        <v>82</v>
      </c>
      <c r="AV160" s="12" t="s">
        <v>82</v>
      </c>
      <c r="AW160" s="12" t="s">
        <v>36</v>
      </c>
      <c r="AX160" s="12" t="s">
        <v>80</v>
      </c>
      <c r="AY160" s="259" t="s">
        <v>215</v>
      </c>
    </row>
    <row r="161" s="1" customFormat="1" ht="25.5" customHeight="1">
      <c r="B161" s="47"/>
      <c r="C161" s="236" t="s">
        <v>395</v>
      </c>
      <c r="D161" s="236" t="s">
        <v>217</v>
      </c>
      <c r="E161" s="237" t="s">
        <v>1566</v>
      </c>
      <c r="F161" s="238" t="s">
        <v>1567</v>
      </c>
      <c r="G161" s="239" t="s">
        <v>426</v>
      </c>
      <c r="H161" s="240">
        <v>2</v>
      </c>
      <c r="I161" s="241"/>
      <c r="J161" s="242">
        <f>ROUND(I161*H161,2)</f>
        <v>0</v>
      </c>
      <c r="K161" s="238" t="s">
        <v>1255</v>
      </c>
      <c r="L161" s="73"/>
      <c r="M161" s="243" t="s">
        <v>22</v>
      </c>
      <c r="N161" s="244" t="s">
        <v>44</v>
      </c>
      <c r="O161" s="48"/>
      <c r="P161" s="245">
        <f>O161*H161</f>
        <v>0</v>
      </c>
      <c r="Q161" s="245">
        <v>9.0000000000000006E-05</v>
      </c>
      <c r="R161" s="245">
        <f>Q161*H161</f>
        <v>0.00018000000000000001</v>
      </c>
      <c r="S161" s="245">
        <v>0</v>
      </c>
      <c r="T161" s="246">
        <f>S161*H161</f>
        <v>0</v>
      </c>
      <c r="AR161" s="25" t="s">
        <v>311</v>
      </c>
      <c r="AT161" s="25" t="s">
        <v>217</v>
      </c>
      <c r="AU161" s="25" t="s">
        <v>82</v>
      </c>
      <c r="AY161" s="25" t="s">
        <v>215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5" t="s">
        <v>80</v>
      </c>
      <c r="BK161" s="247">
        <f>ROUND(I161*H161,2)</f>
        <v>0</v>
      </c>
      <c r="BL161" s="25" t="s">
        <v>311</v>
      </c>
      <c r="BM161" s="25" t="s">
        <v>1568</v>
      </c>
    </row>
    <row r="162" s="12" customFormat="1">
      <c r="B162" s="248"/>
      <c r="C162" s="249"/>
      <c r="D162" s="250" t="s">
        <v>224</v>
      </c>
      <c r="E162" s="251" t="s">
        <v>22</v>
      </c>
      <c r="F162" s="252" t="s">
        <v>1569</v>
      </c>
      <c r="G162" s="249"/>
      <c r="H162" s="253">
        <v>2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224</v>
      </c>
      <c r="AU162" s="259" t="s">
        <v>82</v>
      </c>
      <c r="AV162" s="12" t="s">
        <v>82</v>
      </c>
      <c r="AW162" s="12" t="s">
        <v>36</v>
      </c>
      <c r="AX162" s="12" t="s">
        <v>80</v>
      </c>
      <c r="AY162" s="259" t="s">
        <v>215</v>
      </c>
    </row>
    <row r="163" s="1" customFormat="1" ht="25.5" customHeight="1">
      <c r="B163" s="47"/>
      <c r="C163" s="236" t="s">
        <v>400</v>
      </c>
      <c r="D163" s="236" t="s">
        <v>217</v>
      </c>
      <c r="E163" s="237" t="s">
        <v>1570</v>
      </c>
      <c r="F163" s="238" t="s">
        <v>1567</v>
      </c>
      <c r="G163" s="239" t="s">
        <v>426</v>
      </c>
      <c r="H163" s="240">
        <v>1</v>
      </c>
      <c r="I163" s="241"/>
      <c r="J163" s="242">
        <f>ROUND(I163*H163,2)</f>
        <v>0</v>
      </c>
      <c r="K163" s="238" t="s">
        <v>1255</v>
      </c>
      <c r="L163" s="73"/>
      <c r="M163" s="243" t="s">
        <v>22</v>
      </c>
      <c r="N163" s="244" t="s">
        <v>44</v>
      </c>
      <c r="O163" s="48"/>
      <c r="P163" s="245">
        <f>O163*H163</f>
        <v>0</v>
      </c>
      <c r="Q163" s="245">
        <v>9.0000000000000006E-05</v>
      </c>
      <c r="R163" s="245">
        <f>Q163*H163</f>
        <v>9.0000000000000006E-05</v>
      </c>
      <c r="S163" s="245">
        <v>0</v>
      </c>
      <c r="T163" s="246">
        <f>S163*H163</f>
        <v>0</v>
      </c>
      <c r="AR163" s="25" t="s">
        <v>311</v>
      </c>
      <c r="AT163" s="25" t="s">
        <v>217</v>
      </c>
      <c r="AU163" s="25" t="s">
        <v>82</v>
      </c>
      <c r="AY163" s="25" t="s">
        <v>215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5" t="s">
        <v>80</v>
      </c>
      <c r="BK163" s="247">
        <f>ROUND(I163*H163,2)</f>
        <v>0</v>
      </c>
      <c r="BL163" s="25" t="s">
        <v>311</v>
      </c>
      <c r="BM163" s="25" t="s">
        <v>1571</v>
      </c>
    </row>
    <row r="164" s="12" customFormat="1">
      <c r="B164" s="248"/>
      <c r="C164" s="249"/>
      <c r="D164" s="250" t="s">
        <v>224</v>
      </c>
      <c r="E164" s="251" t="s">
        <v>22</v>
      </c>
      <c r="F164" s="252" t="s">
        <v>1572</v>
      </c>
      <c r="G164" s="249"/>
      <c r="H164" s="253">
        <v>1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224</v>
      </c>
      <c r="AU164" s="259" t="s">
        <v>82</v>
      </c>
      <c r="AV164" s="12" t="s">
        <v>82</v>
      </c>
      <c r="AW164" s="12" t="s">
        <v>36</v>
      </c>
      <c r="AX164" s="12" t="s">
        <v>80</v>
      </c>
      <c r="AY164" s="259" t="s">
        <v>215</v>
      </c>
    </row>
    <row r="165" s="1" customFormat="1" ht="16.5" customHeight="1">
      <c r="B165" s="47"/>
      <c r="C165" s="236" t="s">
        <v>405</v>
      </c>
      <c r="D165" s="236" t="s">
        <v>217</v>
      </c>
      <c r="E165" s="237" t="s">
        <v>1573</v>
      </c>
      <c r="F165" s="238" t="s">
        <v>1574</v>
      </c>
      <c r="G165" s="239" t="s">
        <v>1575</v>
      </c>
      <c r="H165" s="240">
        <v>2</v>
      </c>
      <c r="I165" s="241"/>
      <c r="J165" s="242">
        <f>ROUND(I165*H165,2)</f>
        <v>0</v>
      </c>
      <c r="K165" s="238" t="s">
        <v>1255</v>
      </c>
      <c r="L165" s="73"/>
      <c r="M165" s="243" t="s">
        <v>22</v>
      </c>
      <c r="N165" s="244" t="s">
        <v>44</v>
      </c>
      <c r="O165" s="48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5" t="s">
        <v>222</v>
      </c>
      <c r="AT165" s="25" t="s">
        <v>217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222</v>
      </c>
      <c r="BM165" s="25" t="s">
        <v>1576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1569</v>
      </c>
      <c r="G166" s="249"/>
      <c r="H166" s="253">
        <v>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80</v>
      </c>
      <c r="AY166" s="259" t="s">
        <v>215</v>
      </c>
    </row>
    <row r="167" s="1" customFormat="1" ht="16.5" customHeight="1">
      <c r="B167" s="47"/>
      <c r="C167" s="236" t="s">
        <v>410</v>
      </c>
      <c r="D167" s="236" t="s">
        <v>217</v>
      </c>
      <c r="E167" s="237" t="s">
        <v>1577</v>
      </c>
      <c r="F167" s="238" t="s">
        <v>1578</v>
      </c>
      <c r="G167" s="239" t="s">
        <v>426</v>
      </c>
      <c r="H167" s="240">
        <v>2</v>
      </c>
      <c r="I167" s="241"/>
      <c r="J167" s="242">
        <f>ROUND(I167*H167,2)</f>
        <v>0</v>
      </c>
      <c r="K167" s="238" t="s">
        <v>221</v>
      </c>
      <c r="L167" s="73"/>
      <c r="M167" s="243" t="s">
        <v>22</v>
      </c>
      <c r="N167" s="244" t="s">
        <v>44</v>
      </c>
      <c r="O167" s="48"/>
      <c r="P167" s="245">
        <f>O167*H167</f>
        <v>0</v>
      </c>
      <c r="Q167" s="245">
        <v>0.00029</v>
      </c>
      <c r="R167" s="245">
        <f>Q167*H167</f>
        <v>0.00058</v>
      </c>
      <c r="S167" s="245">
        <v>0</v>
      </c>
      <c r="T167" s="246">
        <f>S167*H167</f>
        <v>0</v>
      </c>
      <c r="AR167" s="25" t="s">
        <v>311</v>
      </c>
      <c r="AT167" s="25" t="s">
        <v>217</v>
      </c>
      <c r="AU167" s="25" t="s">
        <v>82</v>
      </c>
      <c r="AY167" s="25" t="s">
        <v>215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80</v>
      </c>
      <c r="BK167" s="247">
        <f>ROUND(I167*H167,2)</f>
        <v>0</v>
      </c>
      <c r="BL167" s="25" t="s">
        <v>311</v>
      </c>
      <c r="BM167" s="25" t="s">
        <v>1579</v>
      </c>
    </row>
    <row r="168" s="12" customFormat="1">
      <c r="B168" s="248"/>
      <c r="C168" s="249"/>
      <c r="D168" s="250" t="s">
        <v>224</v>
      </c>
      <c r="E168" s="251" t="s">
        <v>22</v>
      </c>
      <c r="F168" s="252" t="s">
        <v>1580</v>
      </c>
      <c r="G168" s="249"/>
      <c r="H168" s="253">
        <v>2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224</v>
      </c>
      <c r="AU168" s="259" t="s">
        <v>82</v>
      </c>
      <c r="AV168" s="12" t="s">
        <v>82</v>
      </c>
      <c r="AW168" s="12" t="s">
        <v>36</v>
      </c>
      <c r="AX168" s="12" t="s">
        <v>80</v>
      </c>
      <c r="AY168" s="259" t="s">
        <v>215</v>
      </c>
    </row>
    <row r="169" s="1" customFormat="1" ht="16.5" customHeight="1">
      <c r="B169" s="47"/>
      <c r="C169" s="236" t="s">
        <v>414</v>
      </c>
      <c r="D169" s="236" t="s">
        <v>217</v>
      </c>
      <c r="E169" s="237" t="s">
        <v>1581</v>
      </c>
      <c r="F169" s="238" t="s">
        <v>1582</v>
      </c>
      <c r="G169" s="239" t="s">
        <v>426</v>
      </c>
      <c r="H169" s="240">
        <v>1</v>
      </c>
      <c r="I169" s="241"/>
      <c r="J169" s="242">
        <f>ROUND(I169*H169,2)</f>
        <v>0</v>
      </c>
      <c r="K169" s="238" t="s">
        <v>221</v>
      </c>
      <c r="L169" s="73"/>
      <c r="M169" s="243" t="s">
        <v>22</v>
      </c>
      <c r="N169" s="244" t="s">
        <v>44</v>
      </c>
      <c r="O169" s="48"/>
      <c r="P169" s="245">
        <f>O169*H169</f>
        <v>0</v>
      </c>
      <c r="Q169" s="245">
        <v>0.00017000000000000001</v>
      </c>
      <c r="R169" s="245">
        <f>Q169*H169</f>
        <v>0.00017000000000000001</v>
      </c>
      <c r="S169" s="245">
        <v>0</v>
      </c>
      <c r="T169" s="246">
        <f>S169*H169</f>
        <v>0</v>
      </c>
      <c r="AR169" s="25" t="s">
        <v>311</v>
      </c>
      <c r="AT169" s="25" t="s">
        <v>217</v>
      </c>
      <c r="AU169" s="25" t="s">
        <v>82</v>
      </c>
      <c r="AY169" s="25" t="s">
        <v>215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5" t="s">
        <v>80</v>
      </c>
      <c r="BK169" s="247">
        <f>ROUND(I169*H169,2)</f>
        <v>0</v>
      </c>
      <c r="BL169" s="25" t="s">
        <v>311</v>
      </c>
      <c r="BM169" s="25" t="s">
        <v>1583</v>
      </c>
    </row>
    <row r="170" s="12" customFormat="1">
      <c r="B170" s="248"/>
      <c r="C170" s="249"/>
      <c r="D170" s="250" t="s">
        <v>224</v>
      </c>
      <c r="E170" s="251" t="s">
        <v>22</v>
      </c>
      <c r="F170" s="252" t="s">
        <v>1584</v>
      </c>
      <c r="G170" s="249"/>
      <c r="H170" s="253">
        <v>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224</v>
      </c>
      <c r="AU170" s="259" t="s">
        <v>82</v>
      </c>
      <c r="AV170" s="12" t="s">
        <v>82</v>
      </c>
      <c r="AW170" s="12" t="s">
        <v>36</v>
      </c>
      <c r="AX170" s="12" t="s">
        <v>80</v>
      </c>
      <c r="AY170" s="259" t="s">
        <v>215</v>
      </c>
    </row>
    <row r="171" s="1" customFormat="1" ht="16.5" customHeight="1">
      <c r="B171" s="47"/>
      <c r="C171" s="236" t="s">
        <v>418</v>
      </c>
      <c r="D171" s="236" t="s">
        <v>217</v>
      </c>
      <c r="E171" s="237" t="s">
        <v>1585</v>
      </c>
      <c r="F171" s="238" t="s">
        <v>1586</v>
      </c>
      <c r="G171" s="239" t="s">
        <v>1575</v>
      </c>
      <c r="H171" s="240">
        <v>1</v>
      </c>
      <c r="I171" s="241"/>
      <c r="J171" s="242">
        <f>ROUND(I171*H171,2)</f>
        <v>0</v>
      </c>
      <c r="K171" s="238" t="s">
        <v>1255</v>
      </c>
      <c r="L171" s="73"/>
      <c r="M171" s="243" t="s">
        <v>22</v>
      </c>
      <c r="N171" s="244" t="s">
        <v>44</v>
      </c>
      <c r="O171" s="48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5" t="s">
        <v>222</v>
      </c>
      <c r="AT171" s="25" t="s">
        <v>217</v>
      </c>
      <c r="AU171" s="25" t="s">
        <v>82</v>
      </c>
      <c r="AY171" s="25" t="s">
        <v>215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5" t="s">
        <v>80</v>
      </c>
      <c r="BK171" s="247">
        <f>ROUND(I171*H171,2)</f>
        <v>0</v>
      </c>
      <c r="BL171" s="25" t="s">
        <v>222</v>
      </c>
      <c r="BM171" s="25" t="s">
        <v>1587</v>
      </c>
    </row>
    <row r="172" s="12" customFormat="1">
      <c r="B172" s="248"/>
      <c r="C172" s="249"/>
      <c r="D172" s="250" t="s">
        <v>224</v>
      </c>
      <c r="E172" s="251" t="s">
        <v>22</v>
      </c>
      <c r="F172" s="252" t="s">
        <v>1588</v>
      </c>
      <c r="G172" s="249"/>
      <c r="H172" s="253">
        <v>1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224</v>
      </c>
      <c r="AU172" s="259" t="s">
        <v>82</v>
      </c>
      <c r="AV172" s="12" t="s">
        <v>82</v>
      </c>
      <c r="AW172" s="12" t="s">
        <v>36</v>
      </c>
      <c r="AX172" s="12" t="s">
        <v>80</v>
      </c>
      <c r="AY172" s="259" t="s">
        <v>215</v>
      </c>
    </row>
    <row r="173" s="1" customFormat="1" ht="16.5" customHeight="1">
      <c r="B173" s="47"/>
      <c r="C173" s="236" t="s">
        <v>423</v>
      </c>
      <c r="D173" s="236" t="s">
        <v>217</v>
      </c>
      <c r="E173" s="237" t="s">
        <v>1589</v>
      </c>
      <c r="F173" s="238" t="s">
        <v>1590</v>
      </c>
      <c r="G173" s="239" t="s">
        <v>298</v>
      </c>
      <c r="H173" s="240">
        <v>80</v>
      </c>
      <c r="I173" s="241"/>
      <c r="J173" s="242">
        <f>ROUND(I173*H173,2)</f>
        <v>0</v>
      </c>
      <c r="K173" s="238" t="s">
        <v>221</v>
      </c>
      <c r="L173" s="73"/>
      <c r="M173" s="243" t="s">
        <v>22</v>
      </c>
      <c r="N173" s="244" t="s">
        <v>44</v>
      </c>
      <c r="O173" s="48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5" t="s">
        <v>311</v>
      </c>
      <c r="AT173" s="25" t="s">
        <v>217</v>
      </c>
      <c r="AU173" s="25" t="s">
        <v>82</v>
      </c>
      <c r="AY173" s="25" t="s">
        <v>215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5" t="s">
        <v>80</v>
      </c>
      <c r="BK173" s="247">
        <f>ROUND(I173*H173,2)</f>
        <v>0</v>
      </c>
      <c r="BL173" s="25" t="s">
        <v>311</v>
      </c>
      <c r="BM173" s="25" t="s">
        <v>1591</v>
      </c>
    </row>
    <row r="174" s="12" customFormat="1">
      <c r="B174" s="248"/>
      <c r="C174" s="249"/>
      <c r="D174" s="250" t="s">
        <v>224</v>
      </c>
      <c r="E174" s="251" t="s">
        <v>22</v>
      </c>
      <c r="F174" s="252" t="s">
        <v>1592</v>
      </c>
      <c r="G174" s="249"/>
      <c r="H174" s="253">
        <v>80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224</v>
      </c>
      <c r="AU174" s="259" t="s">
        <v>82</v>
      </c>
      <c r="AV174" s="12" t="s">
        <v>82</v>
      </c>
      <c r="AW174" s="12" t="s">
        <v>36</v>
      </c>
      <c r="AX174" s="12" t="s">
        <v>80</v>
      </c>
      <c r="AY174" s="259" t="s">
        <v>215</v>
      </c>
    </row>
    <row r="175" s="1" customFormat="1" ht="16.5" customHeight="1">
      <c r="B175" s="47"/>
      <c r="C175" s="236" t="s">
        <v>428</v>
      </c>
      <c r="D175" s="236" t="s">
        <v>217</v>
      </c>
      <c r="E175" s="237" t="s">
        <v>1593</v>
      </c>
      <c r="F175" s="238" t="s">
        <v>1594</v>
      </c>
      <c r="G175" s="239" t="s">
        <v>298</v>
      </c>
      <c r="H175" s="240">
        <v>8</v>
      </c>
      <c r="I175" s="241"/>
      <c r="J175" s="242">
        <f>ROUND(I175*H175,2)</f>
        <v>0</v>
      </c>
      <c r="K175" s="238" t="s">
        <v>221</v>
      </c>
      <c r="L175" s="73"/>
      <c r="M175" s="243" t="s">
        <v>22</v>
      </c>
      <c r="N175" s="244" t="s">
        <v>44</v>
      </c>
      <c r="O175" s="48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5" t="s">
        <v>311</v>
      </c>
      <c r="AT175" s="25" t="s">
        <v>217</v>
      </c>
      <c r="AU175" s="25" t="s">
        <v>82</v>
      </c>
      <c r="AY175" s="25" t="s">
        <v>215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5" t="s">
        <v>80</v>
      </c>
      <c r="BK175" s="247">
        <f>ROUND(I175*H175,2)</f>
        <v>0</v>
      </c>
      <c r="BL175" s="25" t="s">
        <v>311</v>
      </c>
      <c r="BM175" s="25" t="s">
        <v>1595</v>
      </c>
    </row>
    <row r="176" s="12" customFormat="1">
      <c r="B176" s="248"/>
      <c r="C176" s="249"/>
      <c r="D176" s="250" t="s">
        <v>224</v>
      </c>
      <c r="E176" s="251" t="s">
        <v>22</v>
      </c>
      <c r="F176" s="252" t="s">
        <v>1521</v>
      </c>
      <c r="G176" s="249"/>
      <c r="H176" s="253">
        <v>8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224</v>
      </c>
      <c r="AU176" s="259" t="s">
        <v>82</v>
      </c>
      <c r="AV176" s="12" t="s">
        <v>82</v>
      </c>
      <c r="AW176" s="12" t="s">
        <v>36</v>
      </c>
      <c r="AX176" s="12" t="s">
        <v>80</v>
      </c>
      <c r="AY176" s="259" t="s">
        <v>215</v>
      </c>
    </row>
    <row r="177" s="1" customFormat="1" ht="38.25" customHeight="1">
      <c r="B177" s="47"/>
      <c r="C177" s="236" t="s">
        <v>433</v>
      </c>
      <c r="D177" s="236" t="s">
        <v>217</v>
      </c>
      <c r="E177" s="237" t="s">
        <v>1596</v>
      </c>
      <c r="F177" s="238" t="s">
        <v>1597</v>
      </c>
      <c r="G177" s="239" t="s">
        <v>274</v>
      </c>
      <c r="H177" s="240">
        <v>0.11799999999999999</v>
      </c>
      <c r="I177" s="241"/>
      <c r="J177" s="242">
        <f>ROUND(I177*H177,2)</f>
        <v>0</v>
      </c>
      <c r="K177" s="238" t="s">
        <v>221</v>
      </c>
      <c r="L177" s="73"/>
      <c r="M177" s="243" t="s">
        <v>22</v>
      </c>
      <c r="N177" s="244" t="s">
        <v>44</v>
      </c>
      <c r="O177" s="48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5" t="s">
        <v>311</v>
      </c>
      <c r="AT177" s="25" t="s">
        <v>217</v>
      </c>
      <c r="AU177" s="25" t="s">
        <v>82</v>
      </c>
      <c r="AY177" s="25" t="s">
        <v>215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5" t="s">
        <v>80</v>
      </c>
      <c r="BK177" s="247">
        <f>ROUND(I177*H177,2)</f>
        <v>0</v>
      </c>
      <c r="BL177" s="25" t="s">
        <v>311</v>
      </c>
      <c r="BM177" s="25" t="s">
        <v>1598</v>
      </c>
    </row>
    <row r="178" s="11" customFormat="1" ht="29.88" customHeight="1">
      <c r="B178" s="220"/>
      <c r="C178" s="221"/>
      <c r="D178" s="222" t="s">
        <v>72</v>
      </c>
      <c r="E178" s="234" t="s">
        <v>1599</v>
      </c>
      <c r="F178" s="234" t="s">
        <v>1600</v>
      </c>
      <c r="G178" s="221"/>
      <c r="H178" s="221"/>
      <c r="I178" s="224"/>
      <c r="J178" s="235">
        <f>BK178</f>
        <v>0</v>
      </c>
      <c r="K178" s="221"/>
      <c r="L178" s="226"/>
      <c r="M178" s="227"/>
      <c r="N178" s="228"/>
      <c r="O178" s="228"/>
      <c r="P178" s="229">
        <f>SUM(P179:P252)</f>
        <v>0</v>
      </c>
      <c r="Q178" s="228"/>
      <c r="R178" s="229">
        <f>SUM(R179:R252)</f>
        <v>0.31256970000000017</v>
      </c>
      <c r="S178" s="228"/>
      <c r="T178" s="230">
        <f>SUM(T179:T252)</f>
        <v>0</v>
      </c>
      <c r="AR178" s="231" t="s">
        <v>82</v>
      </c>
      <c r="AT178" s="232" t="s">
        <v>72</v>
      </c>
      <c r="AU178" s="232" t="s">
        <v>80</v>
      </c>
      <c r="AY178" s="231" t="s">
        <v>215</v>
      </c>
      <c r="BK178" s="233">
        <f>SUM(BK179:BK252)</f>
        <v>0</v>
      </c>
    </row>
    <row r="179" s="1" customFormat="1" ht="25.5" customHeight="1">
      <c r="B179" s="47"/>
      <c r="C179" s="236" t="s">
        <v>438</v>
      </c>
      <c r="D179" s="236" t="s">
        <v>217</v>
      </c>
      <c r="E179" s="237" t="s">
        <v>1601</v>
      </c>
      <c r="F179" s="238" t="s">
        <v>1602</v>
      </c>
      <c r="G179" s="239" t="s">
        <v>426</v>
      </c>
      <c r="H179" s="240">
        <v>1</v>
      </c>
      <c r="I179" s="241"/>
      <c r="J179" s="242">
        <f>ROUND(I179*H179,2)</f>
        <v>0</v>
      </c>
      <c r="K179" s="238" t="s">
        <v>1255</v>
      </c>
      <c r="L179" s="73"/>
      <c r="M179" s="243" t="s">
        <v>22</v>
      </c>
      <c r="N179" s="244" t="s">
        <v>44</v>
      </c>
      <c r="O179" s="48"/>
      <c r="P179" s="245">
        <f>O179*H179</f>
        <v>0</v>
      </c>
      <c r="Q179" s="245">
        <v>5.0000000000000002E-05</v>
      </c>
      <c r="R179" s="245">
        <f>Q179*H179</f>
        <v>5.0000000000000002E-05</v>
      </c>
      <c r="S179" s="245">
        <v>0</v>
      </c>
      <c r="T179" s="246">
        <f>S179*H179</f>
        <v>0</v>
      </c>
      <c r="AR179" s="25" t="s">
        <v>311</v>
      </c>
      <c r="AT179" s="25" t="s">
        <v>217</v>
      </c>
      <c r="AU179" s="25" t="s">
        <v>82</v>
      </c>
      <c r="AY179" s="25" t="s">
        <v>215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5" t="s">
        <v>80</v>
      </c>
      <c r="BK179" s="247">
        <f>ROUND(I179*H179,2)</f>
        <v>0</v>
      </c>
      <c r="BL179" s="25" t="s">
        <v>311</v>
      </c>
      <c r="BM179" s="25" t="s">
        <v>1603</v>
      </c>
    </row>
    <row r="180" s="12" customFormat="1">
      <c r="B180" s="248"/>
      <c r="C180" s="249"/>
      <c r="D180" s="250" t="s">
        <v>224</v>
      </c>
      <c r="E180" s="251" t="s">
        <v>22</v>
      </c>
      <c r="F180" s="252" t="s">
        <v>1604</v>
      </c>
      <c r="G180" s="249"/>
      <c r="H180" s="253">
        <v>1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224</v>
      </c>
      <c r="AU180" s="259" t="s">
        <v>82</v>
      </c>
      <c r="AV180" s="12" t="s">
        <v>82</v>
      </c>
      <c r="AW180" s="12" t="s">
        <v>36</v>
      </c>
      <c r="AX180" s="12" t="s">
        <v>80</v>
      </c>
      <c r="AY180" s="259" t="s">
        <v>215</v>
      </c>
    </row>
    <row r="181" s="1" customFormat="1" ht="16.5" customHeight="1">
      <c r="B181" s="47"/>
      <c r="C181" s="236" t="s">
        <v>443</v>
      </c>
      <c r="D181" s="236" t="s">
        <v>217</v>
      </c>
      <c r="E181" s="237" t="s">
        <v>1605</v>
      </c>
      <c r="F181" s="238" t="s">
        <v>1606</v>
      </c>
      <c r="G181" s="239" t="s">
        <v>298</v>
      </c>
      <c r="H181" s="240">
        <v>23</v>
      </c>
      <c r="I181" s="241"/>
      <c r="J181" s="242">
        <f>ROUND(I181*H181,2)</f>
        <v>0</v>
      </c>
      <c r="K181" s="238" t="s">
        <v>1255</v>
      </c>
      <c r="L181" s="73"/>
      <c r="M181" s="243" t="s">
        <v>22</v>
      </c>
      <c r="N181" s="244" t="s">
        <v>44</v>
      </c>
      <c r="O181" s="48"/>
      <c r="P181" s="245">
        <f>O181*H181</f>
        <v>0</v>
      </c>
      <c r="Q181" s="245">
        <v>0.00077999999999999999</v>
      </c>
      <c r="R181" s="245">
        <f>Q181*H181</f>
        <v>0.017940000000000001</v>
      </c>
      <c r="S181" s="245">
        <v>0</v>
      </c>
      <c r="T181" s="246">
        <f>S181*H181</f>
        <v>0</v>
      </c>
      <c r="AR181" s="25" t="s">
        <v>311</v>
      </c>
      <c r="AT181" s="25" t="s">
        <v>217</v>
      </c>
      <c r="AU181" s="25" t="s">
        <v>82</v>
      </c>
      <c r="AY181" s="25" t="s">
        <v>215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25" t="s">
        <v>80</v>
      </c>
      <c r="BK181" s="247">
        <f>ROUND(I181*H181,2)</f>
        <v>0</v>
      </c>
      <c r="BL181" s="25" t="s">
        <v>311</v>
      </c>
      <c r="BM181" s="25" t="s">
        <v>1607</v>
      </c>
    </row>
    <row r="182" s="12" customFormat="1">
      <c r="B182" s="248"/>
      <c r="C182" s="249"/>
      <c r="D182" s="250" t="s">
        <v>224</v>
      </c>
      <c r="E182" s="251" t="s">
        <v>22</v>
      </c>
      <c r="F182" s="252" t="s">
        <v>1608</v>
      </c>
      <c r="G182" s="249"/>
      <c r="H182" s="253">
        <v>23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224</v>
      </c>
      <c r="AU182" s="259" t="s">
        <v>82</v>
      </c>
      <c r="AV182" s="12" t="s">
        <v>82</v>
      </c>
      <c r="AW182" s="12" t="s">
        <v>36</v>
      </c>
      <c r="AX182" s="12" t="s">
        <v>73</v>
      </c>
      <c r="AY182" s="259" t="s">
        <v>215</v>
      </c>
    </row>
    <row r="183" s="13" customFormat="1">
      <c r="B183" s="260"/>
      <c r="C183" s="261"/>
      <c r="D183" s="250" t="s">
        <v>224</v>
      </c>
      <c r="E183" s="262" t="s">
        <v>22</v>
      </c>
      <c r="F183" s="263" t="s">
        <v>231</v>
      </c>
      <c r="G183" s="261"/>
      <c r="H183" s="264">
        <v>23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224</v>
      </c>
      <c r="AU183" s="270" t="s">
        <v>82</v>
      </c>
      <c r="AV183" s="13" t="s">
        <v>222</v>
      </c>
      <c r="AW183" s="13" t="s">
        <v>36</v>
      </c>
      <c r="AX183" s="13" t="s">
        <v>80</v>
      </c>
      <c r="AY183" s="270" t="s">
        <v>215</v>
      </c>
    </row>
    <row r="184" s="1" customFormat="1" ht="16.5" customHeight="1">
      <c r="B184" s="47"/>
      <c r="C184" s="236" t="s">
        <v>447</v>
      </c>
      <c r="D184" s="236" t="s">
        <v>217</v>
      </c>
      <c r="E184" s="237" t="s">
        <v>1609</v>
      </c>
      <c r="F184" s="238" t="s">
        <v>1610</v>
      </c>
      <c r="G184" s="239" t="s">
        <v>298</v>
      </c>
      <c r="H184" s="240">
        <v>74</v>
      </c>
      <c r="I184" s="241"/>
      <c r="J184" s="242">
        <f>ROUND(I184*H184,2)</f>
        <v>0</v>
      </c>
      <c r="K184" s="238" t="s">
        <v>1255</v>
      </c>
      <c r="L184" s="73"/>
      <c r="M184" s="243" t="s">
        <v>22</v>
      </c>
      <c r="N184" s="244" t="s">
        <v>44</v>
      </c>
      <c r="O184" s="48"/>
      <c r="P184" s="245">
        <f>O184*H184</f>
        <v>0</v>
      </c>
      <c r="Q184" s="245">
        <v>0.00096000000000000002</v>
      </c>
      <c r="R184" s="245">
        <f>Q184*H184</f>
        <v>0.071040000000000006</v>
      </c>
      <c r="S184" s="245">
        <v>0</v>
      </c>
      <c r="T184" s="246">
        <f>S184*H184</f>
        <v>0</v>
      </c>
      <c r="AR184" s="25" t="s">
        <v>311</v>
      </c>
      <c r="AT184" s="25" t="s">
        <v>217</v>
      </c>
      <c r="AU184" s="25" t="s">
        <v>82</v>
      </c>
      <c r="AY184" s="25" t="s">
        <v>215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25" t="s">
        <v>80</v>
      </c>
      <c r="BK184" s="247">
        <f>ROUND(I184*H184,2)</f>
        <v>0</v>
      </c>
      <c r="BL184" s="25" t="s">
        <v>311</v>
      </c>
      <c r="BM184" s="25" t="s">
        <v>1611</v>
      </c>
    </row>
    <row r="185" s="12" customFormat="1">
      <c r="B185" s="248"/>
      <c r="C185" s="249"/>
      <c r="D185" s="250" t="s">
        <v>224</v>
      </c>
      <c r="E185" s="251" t="s">
        <v>22</v>
      </c>
      <c r="F185" s="252" t="s">
        <v>1612</v>
      </c>
      <c r="G185" s="249"/>
      <c r="H185" s="253">
        <v>22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224</v>
      </c>
      <c r="AU185" s="259" t="s">
        <v>82</v>
      </c>
      <c r="AV185" s="12" t="s">
        <v>82</v>
      </c>
      <c r="AW185" s="12" t="s">
        <v>36</v>
      </c>
      <c r="AX185" s="12" t="s">
        <v>73</v>
      </c>
      <c r="AY185" s="259" t="s">
        <v>215</v>
      </c>
    </row>
    <row r="186" s="12" customFormat="1">
      <c r="B186" s="248"/>
      <c r="C186" s="249"/>
      <c r="D186" s="250" t="s">
        <v>224</v>
      </c>
      <c r="E186" s="251" t="s">
        <v>22</v>
      </c>
      <c r="F186" s="252" t="s">
        <v>1613</v>
      </c>
      <c r="G186" s="249"/>
      <c r="H186" s="253">
        <v>52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224</v>
      </c>
      <c r="AU186" s="259" t="s">
        <v>82</v>
      </c>
      <c r="AV186" s="12" t="s">
        <v>82</v>
      </c>
      <c r="AW186" s="12" t="s">
        <v>36</v>
      </c>
      <c r="AX186" s="12" t="s">
        <v>73</v>
      </c>
      <c r="AY186" s="259" t="s">
        <v>215</v>
      </c>
    </row>
    <row r="187" s="13" customFormat="1">
      <c r="B187" s="260"/>
      <c r="C187" s="261"/>
      <c r="D187" s="250" t="s">
        <v>224</v>
      </c>
      <c r="E187" s="262" t="s">
        <v>22</v>
      </c>
      <c r="F187" s="263" t="s">
        <v>231</v>
      </c>
      <c r="G187" s="261"/>
      <c r="H187" s="264">
        <v>74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224</v>
      </c>
      <c r="AU187" s="270" t="s">
        <v>82</v>
      </c>
      <c r="AV187" s="13" t="s">
        <v>222</v>
      </c>
      <c r="AW187" s="13" t="s">
        <v>36</v>
      </c>
      <c r="AX187" s="13" t="s">
        <v>80</v>
      </c>
      <c r="AY187" s="270" t="s">
        <v>215</v>
      </c>
    </row>
    <row r="188" s="1" customFormat="1" ht="25.5" customHeight="1">
      <c r="B188" s="47"/>
      <c r="C188" s="292" t="s">
        <v>452</v>
      </c>
      <c r="D188" s="292" t="s">
        <v>289</v>
      </c>
      <c r="E188" s="293" t="s">
        <v>1614</v>
      </c>
      <c r="F188" s="294" t="s">
        <v>1615</v>
      </c>
      <c r="G188" s="295" t="s">
        <v>426</v>
      </c>
      <c r="H188" s="296">
        <v>26.780000000000001</v>
      </c>
      <c r="I188" s="297"/>
      <c r="J188" s="298">
        <f>ROUND(I188*H188,2)</f>
        <v>0</v>
      </c>
      <c r="K188" s="294" t="s">
        <v>1255</v>
      </c>
      <c r="L188" s="299"/>
      <c r="M188" s="300" t="s">
        <v>22</v>
      </c>
      <c r="N188" s="301" t="s">
        <v>44</v>
      </c>
      <c r="O188" s="48"/>
      <c r="P188" s="245">
        <f>O188*H188</f>
        <v>0</v>
      </c>
      <c r="Q188" s="245">
        <v>0.00046000000000000001</v>
      </c>
      <c r="R188" s="245">
        <f>Q188*H188</f>
        <v>0.012318800000000001</v>
      </c>
      <c r="S188" s="245">
        <v>0</v>
      </c>
      <c r="T188" s="246">
        <f>S188*H188</f>
        <v>0</v>
      </c>
      <c r="AR188" s="25" t="s">
        <v>405</v>
      </c>
      <c r="AT188" s="25" t="s">
        <v>289</v>
      </c>
      <c r="AU188" s="25" t="s">
        <v>82</v>
      </c>
      <c r="AY188" s="25" t="s">
        <v>215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5" t="s">
        <v>80</v>
      </c>
      <c r="BK188" s="247">
        <f>ROUND(I188*H188,2)</f>
        <v>0</v>
      </c>
      <c r="BL188" s="25" t="s">
        <v>311</v>
      </c>
      <c r="BM188" s="25" t="s">
        <v>1616</v>
      </c>
    </row>
    <row r="189" s="12" customFormat="1">
      <c r="B189" s="248"/>
      <c r="C189" s="249"/>
      <c r="D189" s="250" t="s">
        <v>224</v>
      </c>
      <c r="E189" s="251" t="s">
        <v>22</v>
      </c>
      <c r="F189" s="252" t="s">
        <v>1617</v>
      </c>
      <c r="G189" s="249"/>
      <c r="H189" s="253">
        <v>26.780000000000001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224</v>
      </c>
      <c r="AU189" s="259" t="s">
        <v>82</v>
      </c>
      <c r="AV189" s="12" t="s">
        <v>82</v>
      </c>
      <c r="AW189" s="12" t="s">
        <v>36</v>
      </c>
      <c r="AX189" s="12" t="s">
        <v>80</v>
      </c>
      <c r="AY189" s="259" t="s">
        <v>215</v>
      </c>
    </row>
    <row r="190" s="1" customFormat="1" ht="16.5" customHeight="1">
      <c r="B190" s="47"/>
      <c r="C190" s="236" t="s">
        <v>457</v>
      </c>
      <c r="D190" s="236" t="s">
        <v>217</v>
      </c>
      <c r="E190" s="237" t="s">
        <v>1618</v>
      </c>
      <c r="F190" s="238" t="s">
        <v>1619</v>
      </c>
      <c r="G190" s="239" t="s">
        <v>298</v>
      </c>
      <c r="H190" s="240">
        <v>34</v>
      </c>
      <c r="I190" s="241"/>
      <c r="J190" s="242">
        <f>ROUND(I190*H190,2)</f>
        <v>0</v>
      </c>
      <c r="K190" s="238" t="s">
        <v>1255</v>
      </c>
      <c r="L190" s="73"/>
      <c r="M190" s="243" t="s">
        <v>22</v>
      </c>
      <c r="N190" s="244" t="s">
        <v>44</v>
      </c>
      <c r="O190" s="48"/>
      <c r="P190" s="245">
        <f>O190*H190</f>
        <v>0</v>
      </c>
      <c r="Q190" s="245">
        <v>0.00125</v>
      </c>
      <c r="R190" s="245">
        <f>Q190*H190</f>
        <v>0.042500000000000003</v>
      </c>
      <c r="S190" s="245">
        <v>0</v>
      </c>
      <c r="T190" s="246">
        <f>S190*H190</f>
        <v>0</v>
      </c>
      <c r="AR190" s="25" t="s">
        <v>311</v>
      </c>
      <c r="AT190" s="25" t="s">
        <v>217</v>
      </c>
      <c r="AU190" s="25" t="s">
        <v>82</v>
      </c>
      <c r="AY190" s="25" t="s">
        <v>215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5" t="s">
        <v>80</v>
      </c>
      <c r="BK190" s="247">
        <f>ROUND(I190*H190,2)</f>
        <v>0</v>
      </c>
      <c r="BL190" s="25" t="s">
        <v>311</v>
      </c>
      <c r="BM190" s="25" t="s">
        <v>1620</v>
      </c>
    </row>
    <row r="191" s="12" customFormat="1">
      <c r="B191" s="248"/>
      <c r="C191" s="249"/>
      <c r="D191" s="250" t="s">
        <v>224</v>
      </c>
      <c r="E191" s="251" t="s">
        <v>22</v>
      </c>
      <c r="F191" s="252" t="s">
        <v>1621</v>
      </c>
      <c r="G191" s="249"/>
      <c r="H191" s="253">
        <v>34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224</v>
      </c>
      <c r="AU191" s="259" t="s">
        <v>82</v>
      </c>
      <c r="AV191" s="12" t="s">
        <v>82</v>
      </c>
      <c r="AW191" s="12" t="s">
        <v>36</v>
      </c>
      <c r="AX191" s="12" t="s">
        <v>73</v>
      </c>
      <c r="AY191" s="259" t="s">
        <v>215</v>
      </c>
    </row>
    <row r="192" s="13" customFormat="1">
      <c r="B192" s="260"/>
      <c r="C192" s="261"/>
      <c r="D192" s="250" t="s">
        <v>224</v>
      </c>
      <c r="E192" s="262" t="s">
        <v>22</v>
      </c>
      <c r="F192" s="263" t="s">
        <v>231</v>
      </c>
      <c r="G192" s="261"/>
      <c r="H192" s="264">
        <v>34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224</v>
      </c>
      <c r="AU192" s="270" t="s">
        <v>82</v>
      </c>
      <c r="AV192" s="13" t="s">
        <v>222</v>
      </c>
      <c r="AW192" s="13" t="s">
        <v>36</v>
      </c>
      <c r="AX192" s="13" t="s">
        <v>80</v>
      </c>
      <c r="AY192" s="270" t="s">
        <v>215</v>
      </c>
    </row>
    <row r="193" s="1" customFormat="1" ht="25.5" customHeight="1">
      <c r="B193" s="47"/>
      <c r="C193" s="292" t="s">
        <v>462</v>
      </c>
      <c r="D193" s="292" t="s">
        <v>289</v>
      </c>
      <c r="E193" s="293" t="s">
        <v>1622</v>
      </c>
      <c r="F193" s="294" t="s">
        <v>1623</v>
      </c>
      <c r="G193" s="295" t="s">
        <v>426</v>
      </c>
      <c r="H193" s="296">
        <v>17.510000000000002</v>
      </c>
      <c r="I193" s="297"/>
      <c r="J193" s="298">
        <f>ROUND(I193*H193,2)</f>
        <v>0</v>
      </c>
      <c r="K193" s="294" t="s">
        <v>1255</v>
      </c>
      <c r="L193" s="299"/>
      <c r="M193" s="300" t="s">
        <v>22</v>
      </c>
      <c r="N193" s="301" t="s">
        <v>44</v>
      </c>
      <c r="O193" s="48"/>
      <c r="P193" s="245">
        <f>O193*H193</f>
        <v>0</v>
      </c>
      <c r="Q193" s="245">
        <v>0.00060999999999999997</v>
      </c>
      <c r="R193" s="245">
        <f>Q193*H193</f>
        <v>0.010681100000000001</v>
      </c>
      <c r="S193" s="245">
        <v>0</v>
      </c>
      <c r="T193" s="246">
        <f>S193*H193</f>
        <v>0</v>
      </c>
      <c r="AR193" s="25" t="s">
        <v>405</v>
      </c>
      <c r="AT193" s="25" t="s">
        <v>289</v>
      </c>
      <c r="AU193" s="25" t="s">
        <v>82</v>
      </c>
      <c r="AY193" s="25" t="s">
        <v>215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25" t="s">
        <v>80</v>
      </c>
      <c r="BK193" s="247">
        <f>ROUND(I193*H193,2)</f>
        <v>0</v>
      </c>
      <c r="BL193" s="25" t="s">
        <v>311</v>
      </c>
      <c r="BM193" s="25" t="s">
        <v>1624</v>
      </c>
    </row>
    <row r="194" s="12" customFormat="1">
      <c r="B194" s="248"/>
      <c r="C194" s="249"/>
      <c r="D194" s="250" t="s">
        <v>224</v>
      </c>
      <c r="E194" s="251" t="s">
        <v>22</v>
      </c>
      <c r="F194" s="252" t="s">
        <v>1625</v>
      </c>
      <c r="G194" s="249"/>
      <c r="H194" s="253">
        <v>17.510000000000002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224</v>
      </c>
      <c r="AU194" s="259" t="s">
        <v>82</v>
      </c>
      <c r="AV194" s="12" t="s">
        <v>82</v>
      </c>
      <c r="AW194" s="12" t="s">
        <v>36</v>
      </c>
      <c r="AX194" s="12" t="s">
        <v>80</v>
      </c>
      <c r="AY194" s="259" t="s">
        <v>215</v>
      </c>
    </row>
    <row r="195" s="1" customFormat="1" ht="16.5" customHeight="1">
      <c r="B195" s="47"/>
      <c r="C195" s="236" t="s">
        <v>475</v>
      </c>
      <c r="D195" s="236" t="s">
        <v>217</v>
      </c>
      <c r="E195" s="237" t="s">
        <v>1626</v>
      </c>
      <c r="F195" s="238" t="s">
        <v>1627</v>
      </c>
      <c r="G195" s="239" t="s">
        <v>298</v>
      </c>
      <c r="H195" s="240">
        <v>28</v>
      </c>
      <c r="I195" s="241"/>
      <c r="J195" s="242">
        <f>ROUND(I195*H195,2)</f>
        <v>0</v>
      </c>
      <c r="K195" s="238" t="s">
        <v>1255</v>
      </c>
      <c r="L195" s="73"/>
      <c r="M195" s="243" t="s">
        <v>22</v>
      </c>
      <c r="N195" s="244" t="s">
        <v>44</v>
      </c>
      <c r="O195" s="48"/>
      <c r="P195" s="245">
        <f>O195*H195</f>
        <v>0</v>
      </c>
      <c r="Q195" s="245">
        <v>0.0025600000000000002</v>
      </c>
      <c r="R195" s="245">
        <f>Q195*H195</f>
        <v>0.071680000000000008</v>
      </c>
      <c r="S195" s="245">
        <v>0</v>
      </c>
      <c r="T195" s="246">
        <f>S195*H195</f>
        <v>0</v>
      </c>
      <c r="AR195" s="25" t="s">
        <v>311</v>
      </c>
      <c r="AT195" s="25" t="s">
        <v>217</v>
      </c>
      <c r="AU195" s="25" t="s">
        <v>82</v>
      </c>
      <c r="AY195" s="25" t="s">
        <v>215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25" t="s">
        <v>80</v>
      </c>
      <c r="BK195" s="247">
        <f>ROUND(I195*H195,2)</f>
        <v>0</v>
      </c>
      <c r="BL195" s="25" t="s">
        <v>311</v>
      </c>
      <c r="BM195" s="25" t="s">
        <v>1628</v>
      </c>
    </row>
    <row r="196" s="12" customFormat="1">
      <c r="B196" s="248"/>
      <c r="C196" s="249"/>
      <c r="D196" s="250" t="s">
        <v>224</v>
      </c>
      <c r="E196" s="251" t="s">
        <v>22</v>
      </c>
      <c r="F196" s="252" t="s">
        <v>1629</v>
      </c>
      <c r="G196" s="249"/>
      <c r="H196" s="253">
        <v>28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224</v>
      </c>
      <c r="AU196" s="259" t="s">
        <v>82</v>
      </c>
      <c r="AV196" s="12" t="s">
        <v>82</v>
      </c>
      <c r="AW196" s="12" t="s">
        <v>36</v>
      </c>
      <c r="AX196" s="12" t="s">
        <v>73</v>
      </c>
      <c r="AY196" s="259" t="s">
        <v>215</v>
      </c>
    </row>
    <row r="197" s="13" customFormat="1">
      <c r="B197" s="260"/>
      <c r="C197" s="261"/>
      <c r="D197" s="250" t="s">
        <v>224</v>
      </c>
      <c r="E197" s="262" t="s">
        <v>22</v>
      </c>
      <c r="F197" s="263" t="s">
        <v>231</v>
      </c>
      <c r="G197" s="261"/>
      <c r="H197" s="264">
        <v>28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224</v>
      </c>
      <c r="AU197" s="270" t="s">
        <v>82</v>
      </c>
      <c r="AV197" s="13" t="s">
        <v>222</v>
      </c>
      <c r="AW197" s="13" t="s">
        <v>36</v>
      </c>
      <c r="AX197" s="13" t="s">
        <v>80</v>
      </c>
      <c r="AY197" s="270" t="s">
        <v>215</v>
      </c>
    </row>
    <row r="198" s="1" customFormat="1" ht="25.5" customHeight="1">
      <c r="B198" s="47"/>
      <c r="C198" s="292" t="s">
        <v>489</v>
      </c>
      <c r="D198" s="292" t="s">
        <v>289</v>
      </c>
      <c r="E198" s="293" t="s">
        <v>1630</v>
      </c>
      <c r="F198" s="294" t="s">
        <v>1631</v>
      </c>
      <c r="G198" s="295" t="s">
        <v>426</v>
      </c>
      <c r="H198" s="296">
        <v>14.42</v>
      </c>
      <c r="I198" s="297"/>
      <c r="J198" s="298">
        <f>ROUND(I198*H198,2)</f>
        <v>0</v>
      </c>
      <c r="K198" s="294" t="s">
        <v>1255</v>
      </c>
      <c r="L198" s="299"/>
      <c r="M198" s="300" t="s">
        <v>22</v>
      </c>
      <c r="N198" s="301" t="s">
        <v>44</v>
      </c>
      <c r="O198" s="48"/>
      <c r="P198" s="245">
        <f>O198*H198</f>
        <v>0</v>
      </c>
      <c r="Q198" s="245">
        <v>0.00068999999999999997</v>
      </c>
      <c r="R198" s="245">
        <f>Q198*H198</f>
        <v>0.0099498</v>
      </c>
      <c r="S198" s="245">
        <v>0</v>
      </c>
      <c r="T198" s="246">
        <f>S198*H198</f>
        <v>0</v>
      </c>
      <c r="AR198" s="25" t="s">
        <v>405</v>
      </c>
      <c r="AT198" s="25" t="s">
        <v>289</v>
      </c>
      <c r="AU198" s="25" t="s">
        <v>82</v>
      </c>
      <c r="AY198" s="25" t="s">
        <v>215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5" t="s">
        <v>80</v>
      </c>
      <c r="BK198" s="247">
        <f>ROUND(I198*H198,2)</f>
        <v>0</v>
      </c>
      <c r="BL198" s="25" t="s">
        <v>311</v>
      </c>
      <c r="BM198" s="25" t="s">
        <v>1632</v>
      </c>
    </row>
    <row r="199" s="12" customFormat="1">
      <c r="B199" s="248"/>
      <c r="C199" s="249"/>
      <c r="D199" s="250" t="s">
        <v>224</v>
      </c>
      <c r="E199" s="251" t="s">
        <v>22</v>
      </c>
      <c r="F199" s="252" t="s">
        <v>1633</v>
      </c>
      <c r="G199" s="249"/>
      <c r="H199" s="253">
        <v>14.42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224</v>
      </c>
      <c r="AU199" s="259" t="s">
        <v>82</v>
      </c>
      <c r="AV199" s="12" t="s">
        <v>82</v>
      </c>
      <c r="AW199" s="12" t="s">
        <v>36</v>
      </c>
      <c r="AX199" s="12" t="s">
        <v>80</v>
      </c>
      <c r="AY199" s="259" t="s">
        <v>215</v>
      </c>
    </row>
    <row r="200" s="1" customFormat="1" ht="16.5" customHeight="1">
      <c r="B200" s="47"/>
      <c r="C200" s="292" t="s">
        <v>495</v>
      </c>
      <c r="D200" s="292" t="s">
        <v>289</v>
      </c>
      <c r="E200" s="293" t="s">
        <v>1634</v>
      </c>
      <c r="F200" s="294" t="s">
        <v>1635</v>
      </c>
      <c r="G200" s="295" t="s">
        <v>426</v>
      </c>
      <c r="H200" s="296">
        <v>42</v>
      </c>
      <c r="I200" s="297"/>
      <c r="J200" s="298">
        <f>ROUND(I200*H200,2)</f>
        <v>0</v>
      </c>
      <c r="K200" s="294" t="s">
        <v>1255</v>
      </c>
      <c r="L200" s="299"/>
      <c r="M200" s="300" t="s">
        <v>22</v>
      </c>
      <c r="N200" s="301" t="s">
        <v>44</v>
      </c>
      <c r="O200" s="48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5" t="s">
        <v>405</v>
      </c>
      <c r="AT200" s="25" t="s">
        <v>289</v>
      </c>
      <c r="AU200" s="25" t="s">
        <v>82</v>
      </c>
      <c r="AY200" s="25" t="s">
        <v>215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25" t="s">
        <v>80</v>
      </c>
      <c r="BK200" s="247">
        <f>ROUND(I200*H200,2)</f>
        <v>0</v>
      </c>
      <c r="BL200" s="25" t="s">
        <v>311</v>
      </c>
      <c r="BM200" s="25" t="s">
        <v>1636</v>
      </c>
    </row>
    <row r="201" s="12" customFormat="1">
      <c r="B201" s="248"/>
      <c r="C201" s="249"/>
      <c r="D201" s="250" t="s">
        <v>224</v>
      </c>
      <c r="E201" s="251" t="s">
        <v>22</v>
      </c>
      <c r="F201" s="252" t="s">
        <v>1637</v>
      </c>
      <c r="G201" s="249"/>
      <c r="H201" s="253">
        <v>42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224</v>
      </c>
      <c r="AU201" s="259" t="s">
        <v>82</v>
      </c>
      <c r="AV201" s="12" t="s">
        <v>82</v>
      </c>
      <c r="AW201" s="12" t="s">
        <v>36</v>
      </c>
      <c r="AX201" s="12" t="s">
        <v>80</v>
      </c>
      <c r="AY201" s="259" t="s">
        <v>215</v>
      </c>
    </row>
    <row r="202" s="1" customFormat="1" ht="38.25" customHeight="1">
      <c r="B202" s="47"/>
      <c r="C202" s="236" t="s">
        <v>502</v>
      </c>
      <c r="D202" s="236" t="s">
        <v>217</v>
      </c>
      <c r="E202" s="237" t="s">
        <v>1638</v>
      </c>
      <c r="F202" s="238" t="s">
        <v>1639</v>
      </c>
      <c r="G202" s="239" t="s">
        <v>298</v>
      </c>
      <c r="H202" s="240">
        <v>23</v>
      </c>
      <c r="I202" s="241"/>
      <c r="J202" s="242">
        <f>ROUND(I202*H202,2)</f>
        <v>0</v>
      </c>
      <c r="K202" s="238" t="s">
        <v>221</v>
      </c>
      <c r="L202" s="73"/>
      <c r="M202" s="243" t="s">
        <v>22</v>
      </c>
      <c r="N202" s="244" t="s">
        <v>44</v>
      </c>
      <c r="O202" s="48"/>
      <c r="P202" s="245">
        <f>O202*H202</f>
        <v>0</v>
      </c>
      <c r="Q202" s="245">
        <v>5.0000000000000002E-05</v>
      </c>
      <c r="R202" s="245">
        <f>Q202*H202</f>
        <v>0.00115</v>
      </c>
      <c r="S202" s="245">
        <v>0</v>
      </c>
      <c r="T202" s="246">
        <f>S202*H202</f>
        <v>0</v>
      </c>
      <c r="AR202" s="25" t="s">
        <v>311</v>
      </c>
      <c r="AT202" s="25" t="s">
        <v>217</v>
      </c>
      <c r="AU202" s="25" t="s">
        <v>82</v>
      </c>
      <c r="AY202" s="25" t="s">
        <v>215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5" t="s">
        <v>80</v>
      </c>
      <c r="BK202" s="247">
        <f>ROUND(I202*H202,2)</f>
        <v>0</v>
      </c>
      <c r="BL202" s="25" t="s">
        <v>311</v>
      </c>
      <c r="BM202" s="25" t="s">
        <v>1640</v>
      </c>
    </row>
    <row r="203" s="12" customFormat="1">
      <c r="B203" s="248"/>
      <c r="C203" s="249"/>
      <c r="D203" s="250" t="s">
        <v>224</v>
      </c>
      <c r="E203" s="251" t="s">
        <v>22</v>
      </c>
      <c r="F203" s="252" t="s">
        <v>1641</v>
      </c>
      <c r="G203" s="249"/>
      <c r="H203" s="253">
        <v>23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224</v>
      </c>
      <c r="AU203" s="259" t="s">
        <v>82</v>
      </c>
      <c r="AV203" s="12" t="s">
        <v>82</v>
      </c>
      <c r="AW203" s="12" t="s">
        <v>36</v>
      </c>
      <c r="AX203" s="12" t="s">
        <v>73</v>
      </c>
      <c r="AY203" s="259" t="s">
        <v>215</v>
      </c>
    </row>
    <row r="204" s="13" customFormat="1">
      <c r="B204" s="260"/>
      <c r="C204" s="261"/>
      <c r="D204" s="250" t="s">
        <v>224</v>
      </c>
      <c r="E204" s="262" t="s">
        <v>22</v>
      </c>
      <c r="F204" s="263" t="s">
        <v>231</v>
      </c>
      <c r="G204" s="261"/>
      <c r="H204" s="264">
        <v>23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AT204" s="270" t="s">
        <v>224</v>
      </c>
      <c r="AU204" s="270" t="s">
        <v>82</v>
      </c>
      <c r="AV204" s="13" t="s">
        <v>222</v>
      </c>
      <c r="AW204" s="13" t="s">
        <v>36</v>
      </c>
      <c r="AX204" s="13" t="s">
        <v>80</v>
      </c>
      <c r="AY204" s="270" t="s">
        <v>215</v>
      </c>
    </row>
    <row r="205" s="1" customFormat="1" ht="38.25" customHeight="1">
      <c r="B205" s="47"/>
      <c r="C205" s="236" t="s">
        <v>507</v>
      </c>
      <c r="D205" s="236" t="s">
        <v>217</v>
      </c>
      <c r="E205" s="237" t="s">
        <v>1642</v>
      </c>
      <c r="F205" s="238" t="s">
        <v>1643</v>
      </c>
      <c r="G205" s="239" t="s">
        <v>298</v>
      </c>
      <c r="H205" s="240">
        <v>66</v>
      </c>
      <c r="I205" s="241"/>
      <c r="J205" s="242">
        <f>ROUND(I205*H205,2)</f>
        <v>0</v>
      </c>
      <c r="K205" s="238" t="s">
        <v>221</v>
      </c>
      <c r="L205" s="73"/>
      <c r="M205" s="243" t="s">
        <v>22</v>
      </c>
      <c r="N205" s="244" t="s">
        <v>44</v>
      </c>
      <c r="O205" s="48"/>
      <c r="P205" s="245">
        <f>O205*H205</f>
        <v>0</v>
      </c>
      <c r="Q205" s="245">
        <v>6.9999999999999994E-05</v>
      </c>
      <c r="R205" s="245">
        <f>Q205*H205</f>
        <v>0.00462</v>
      </c>
      <c r="S205" s="245">
        <v>0</v>
      </c>
      <c r="T205" s="246">
        <f>S205*H205</f>
        <v>0</v>
      </c>
      <c r="AR205" s="25" t="s">
        <v>311</v>
      </c>
      <c r="AT205" s="25" t="s">
        <v>217</v>
      </c>
      <c r="AU205" s="25" t="s">
        <v>82</v>
      </c>
      <c r="AY205" s="25" t="s">
        <v>215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5" t="s">
        <v>80</v>
      </c>
      <c r="BK205" s="247">
        <f>ROUND(I205*H205,2)</f>
        <v>0</v>
      </c>
      <c r="BL205" s="25" t="s">
        <v>311</v>
      </c>
      <c r="BM205" s="25" t="s">
        <v>1644</v>
      </c>
    </row>
    <row r="206" s="12" customFormat="1">
      <c r="B206" s="248"/>
      <c r="C206" s="249"/>
      <c r="D206" s="250" t="s">
        <v>224</v>
      </c>
      <c r="E206" s="251" t="s">
        <v>22</v>
      </c>
      <c r="F206" s="252" t="s">
        <v>1645</v>
      </c>
      <c r="G206" s="249"/>
      <c r="H206" s="253">
        <v>22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224</v>
      </c>
      <c r="AU206" s="259" t="s">
        <v>82</v>
      </c>
      <c r="AV206" s="12" t="s">
        <v>82</v>
      </c>
      <c r="AW206" s="12" t="s">
        <v>36</v>
      </c>
      <c r="AX206" s="12" t="s">
        <v>73</v>
      </c>
      <c r="AY206" s="259" t="s">
        <v>215</v>
      </c>
    </row>
    <row r="207" s="12" customFormat="1">
      <c r="B207" s="248"/>
      <c r="C207" s="249"/>
      <c r="D207" s="250" t="s">
        <v>224</v>
      </c>
      <c r="E207" s="251" t="s">
        <v>22</v>
      </c>
      <c r="F207" s="252" t="s">
        <v>1646</v>
      </c>
      <c r="G207" s="249"/>
      <c r="H207" s="253">
        <v>44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224</v>
      </c>
      <c r="AU207" s="259" t="s">
        <v>82</v>
      </c>
      <c r="AV207" s="12" t="s">
        <v>82</v>
      </c>
      <c r="AW207" s="12" t="s">
        <v>36</v>
      </c>
      <c r="AX207" s="12" t="s">
        <v>73</v>
      </c>
      <c r="AY207" s="259" t="s">
        <v>215</v>
      </c>
    </row>
    <row r="208" s="13" customFormat="1">
      <c r="B208" s="260"/>
      <c r="C208" s="261"/>
      <c r="D208" s="250" t="s">
        <v>224</v>
      </c>
      <c r="E208" s="262" t="s">
        <v>22</v>
      </c>
      <c r="F208" s="263" t="s">
        <v>231</v>
      </c>
      <c r="G208" s="261"/>
      <c r="H208" s="264">
        <v>66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224</v>
      </c>
      <c r="AU208" s="270" t="s">
        <v>82</v>
      </c>
      <c r="AV208" s="13" t="s">
        <v>222</v>
      </c>
      <c r="AW208" s="13" t="s">
        <v>36</v>
      </c>
      <c r="AX208" s="13" t="s">
        <v>80</v>
      </c>
      <c r="AY208" s="270" t="s">
        <v>215</v>
      </c>
    </row>
    <row r="209" s="1" customFormat="1" ht="38.25" customHeight="1">
      <c r="B209" s="47"/>
      <c r="C209" s="236" t="s">
        <v>512</v>
      </c>
      <c r="D209" s="236" t="s">
        <v>217</v>
      </c>
      <c r="E209" s="237" t="s">
        <v>1647</v>
      </c>
      <c r="F209" s="238" t="s">
        <v>1648</v>
      </c>
      <c r="G209" s="239" t="s">
        <v>298</v>
      </c>
      <c r="H209" s="240">
        <v>70</v>
      </c>
      <c r="I209" s="241"/>
      <c r="J209" s="242">
        <f>ROUND(I209*H209,2)</f>
        <v>0</v>
      </c>
      <c r="K209" s="238" t="s">
        <v>221</v>
      </c>
      <c r="L209" s="73"/>
      <c r="M209" s="243" t="s">
        <v>22</v>
      </c>
      <c r="N209" s="244" t="s">
        <v>44</v>
      </c>
      <c r="O209" s="48"/>
      <c r="P209" s="245">
        <f>O209*H209</f>
        <v>0</v>
      </c>
      <c r="Q209" s="245">
        <v>0.00024000000000000001</v>
      </c>
      <c r="R209" s="245">
        <f>Q209*H209</f>
        <v>0.016799999999999999</v>
      </c>
      <c r="S209" s="245">
        <v>0</v>
      </c>
      <c r="T209" s="246">
        <f>S209*H209</f>
        <v>0</v>
      </c>
      <c r="AR209" s="25" t="s">
        <v>311</v>
      </c>
      <c r="AT209" s="25" t="s">
        <v>217</v>
      </c>
      <c r="AU209" s="25" t="s">
        <v>82</v>
      </c>
      <c r="AY209" s="25" t="s">
        <v>215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25" t="s">
        <v>80</v>
      </c>
      <c r="BK209" s="247">
        <f>ROUND(I209*H209,2)</f>
        <v>0</v>
      </c>
      <c r="BL209" s="25" t="s">
        <v>311</v>
      </c>
      <c r="BM209" s="25" t="s">
        <v>1649</v>
      </c>
    </row>
    <row r="210" s="12" customFormat="1">
      <c r="B210" s="248"/>
      <c r="C210" s="249"/>
      <c r="D210" s="250" t="s">
        <v>224</v>
      </c>
      <c r="E210" s="251" t="s">
        <v>22</v>
      </c>
      <c r="F210" s="252" t="s">
        <v>1650</v>
      </c>
      <c r="G210" s="249"/>
      <c r="H210" s="253">
        <v>70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224</v>
      </c>
      <c r="AU210" s="259" t="s">
        <v>82</v>
      </c>
      <c r="AV210" s="12" t="s">
        <v>82</v>
      </c>
      <c r="AW210" s="12" t="s">
        <v>36</v>
      </c>
      <c r="AX210" s="12" t="s">
        <v>73</v>
      </c>
      <c r="AY210" s="259" t="s">
        <v>215</v>
      </c>
    </row>
    <row r="211" s="13" customFormat="1">
      <c r="B211" s="260"/>
      <c r="C211" s="261"/>
      <c r="D211" s="250" t="s">
        <v>224</v>
      </c>
      <c r="E211" s="262" t="s">
        <v>22</v>
      </c>
      <c r="F211" s="263" t="s">
        <v>231</v>
      </c>
      <c r="G211" s="261"/>
      <c r="H211" s="264">
        <v>70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AT211" s="270" t="s">
        <v>224</v>
      </c>
      <c r="AU211" s="270" t="s">
        <v>82</v>
      </c>
      <c r="AV211" s="13" t="s">
        <v>222</v>
      </c>
      <c r="AW211" s="13" t="s">
        <v>36</v>
      </c>
      <c r="AX211" s="13" t="s">
        <v>80</v>
      </c>
      <c r="AY211" s="270" t="s">
        <v>215</v>
      </c>
    </row>
    <row r="212" s="1" customFormat="1" ht="38.25" customHeight="1">
      <c r="B212" s="47"/>
      <c r="C212" s="236" t="s">
        <v>517</v>
      </c>
      <c r="D212" s="236" t="s">
        <v>217</v>
      </c>
      <c r="E212" s="237" t="s">
        <v>1651</v>
      </c>
      <c r="F212" s="238" t="s">
        <v>1652</v>
      </c>
      <c r="G212" s="239" t="s">
        <v>298</v>
      </c>
      <c r="H212" s="240">
        <v>28</v>
      </c>
      <c r="I212" s="241"/>
      <c r="J212" s="242">
        <f>ROUND(I212*H212,2)</f>
        <v>0</v>
      </c>
      <c r="K212" s="238" t="s">
        <v>221</v>
      </c>
      <c r="L212" s="73"/>
      <c r="M212" s="243" t="s">
        <v>22</v>
      </c>
      <c r="N212" s="244" t="s">
        <v>44</v>
      </c>
      <c r="O212" s="48"/>
      <c r="P212" s="245">
        <f>O212*H212</f>
        <v>0</v>
      </c>
      <c r="Q212" s="245">
        <v>0.00027</v>
      </c>
      <c r="R212" s="245">
        <f>Q212*H212</f>
        <v>0.0075599999999999999</v>
      </c>
      <c r="S212" s="245">
        <v>0</v>
      </c>
      <c r="T212" s="246">
        <f>S212*H212</f>
        <v>0</v>
      </c>
      <c r="AR212" s="25" t="s">
        <v>311</v>
      </c>
      <c r="AT212" s="25" t="s">
        <v>217</v>
      </c>
      <c r="AU212" s="25" t="s">
        <v>82</v>
      </c>
      <c r="AY212" s="25" t="s">
        <v>215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25" t="s">
        <v>80</v>
      </c>
      <c r="BK212" s="247">
        <f>ROUND(I212*H212,2)</f>
        <v>0</v>
      </c>
      <c r="BL212" s="25" t="s">
        <v>311</v>
      </c>
      <c r="BM212" s="25" t="s">
        <v>1653</v>
      </c>
    </row>
    <row r="213" s="12" customFormat="1">
      <c r="B213" s="248"/>
      <c r="C213" s="249"/>
      <c r="D213" s="250" t="s">
        <v>224</v>
      </c>
      <c r="E213" s="251" t="s">
        <v>22</v>
      </c>
      <c r="F213" s="252" t="s">
        <v>1654</v>
      </c>
      <c r="G213" s="249"/>
      <c r="H213" s="253">
        <v>28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224</v>
      </c>
      <c r="AU213" s="259" t="s">
        <v>82</v>
      </c>
      <c r="AV213" s="12" t="s">
        <v>82</v>
      </c>
      <c r="AW213" s="12" t="s">
        <v>36</v>
      </c>
      <c r="AX213" s="12" t="s">
        <v>73</v>
      </c>
      <c r="AY213" s="259" t="s">
        <v>215</v>
      </c>
    </row>
    <row r="214" s="13" customFormat="1">
      <c r="B214" s="260"/>
      <c r="C214" s="261"/>
      <c r="D214" s="250" t="s">
        <v>224</v>
      </c>
      <c r="E214" s="262" t="s">
        <v>22</v>
      </c>
      <c r="F214" s="263" t="s">
        <v>231</v>
      </c>
      <c r="G214" s="261"/>
      <c r="H214" s="264">
        <v>28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AT214" s="270" t="s">
        <v>224</v>
      </c>
      <c r="AU214" s="270" t="s">
        <v>82</v>
      </c>
      <c r="AV214" s="13" t="s">
        <v>222</v>
      </c>
      <c r="AW214" s="13" t="s">
        <v>36</v>
      </c>
      <c r="AX214" s="13" t="s">
        <v>80</v>
      </c>
      <c r="AY214" s="270" t="s">
        <v>215</v>
      </c>
    </row>
    <row r="215" s="1" customFormat="1" ht="16.5" customHeight="1">
      <c r="B215" s="47"/>
      <c r="C215" s="236" t="s">
        <v>522</v>
      </c>
      <c r="D215" s="236" t="s">
        <v>217</v>
      </c>
      <c r="E215" s="237" t="s">
        <v>1655</v>
      </c>
      <c r="F215" s="238" t="s">
        <v>1656</v>
      </c>
      <c r="G215" s="239" t="s">
        <v>426</v>
      </c>
      <c r="H215" s="240">
        <v>7</v>
      </c>
      <c r="I215" s="241"/>
      <c r="J215" s="242">
        <f>ROUND(I215*H215,2)</f>
        <v>0</v>
      </c>
      <c r="K215" s="238" t="s">
        <v>221</v>
      </c>
      <c r="L215" s="73"/>
      <c r="M215" s="243" t="s">
        <v>22</v>
      </c>
      <c r="N215" s="244" t="s">
        <v>44</v>
      </c>
      <c r="O215" s="48"/>
      <c r="P215" s="245">
        <f>O215*H215</f>
        <v>0</v>
      </c>
      <c r="Q215" s="245">
        <v>0.00017000000000000001</v>
      </c>
      <c r="R215" s="245">
        <f>Q215*H215</f>
        <v>0.0011900000000000001</v>
      </c>
      <c r="S215" s="245">
        <v>0</v>
      </c>
      <c r="T215" s="246">
        <f>S215*H215</f>
        <v>0</v>
      </c>
      <c r="AR215" s="25" t="s">
        <v>311</v>
      </c>
      <c r="AT215" s="25" t="s">
        <v>217</v>
      </c>
      <c r="AU215" s="25" t="s">
        <v>82</v>
      </c>
      <c r="AY215" s="25" t="s">
        <v>215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25" t="s">
        <v>80</v>
      </c>
      <c r="BK215" s="247">
        <f>ROUND(I215*H215,2)</f>
        <v>0</v>
      </c>
      <c r="BL215" s="25" t="s">
        <v>311</v>
      </c>
      <c r="BM215" s="25" t="s">
        <v>1657</v>
      </c>
    </row>
    <row r="216" s="12" customFormat="1">
      <c r="B216" s="248"/>
      <c r="C216" s="249"/>
      <c r="D216" s="250" t="s">
        <v>224</v>
      </c>
      <c r="E216" s="251" t="s">
        <v>22</v>
      </c>
      <c r="F216" s="252" t="s">
        <v>1658</v>
      </c>
      <c r="G216" s="249"/>
      <c r="H216" s="253">
        <v>7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224</v>
      </c>
      <c r="AU216" s="259" t="s">
        <v>82</v>
      </c>
      <c r="AV216" s="12" t="s">
        <v>82</v>
      </c>
      <c r="AW216" s="12" t="s">
        <v>36</v>
      </c>
      <c r="AX216" s="12" t="s">
        <v>80</v>
      </c>
      <c r="AY216" s="259" t="s">
        <v>215</v>
      </c>
    </row>
    <row r="217" s="1" customFormat="1" ht="16.5" customHeight="1">
      <c r="B217" s="47"/>
      <c r="C217" s="236" t="s">
        <v>528</v>
      </c>
      <c r="D217" s="236" t="s">
        <v>217</v>
      </c>
      <c r="E217" s="237" t="s">
        <v>1659</v>
      </c>
      <c r="F217" s="238" t="s">
        <v>1660</v>
      </c>
      <c r="G217" s="239" t="s">
        <v>1575</v>
      </c>
      <c r="H217" s="240">
        <v>4</v>
      </c>
      <c r="I217" s="241"/>
      <c r="J217" s="242">
        <f>ROUND(I217*H217,2)</f>
        <v>0</v>
      </c>
      <c r="K217" s="238" t="s">
        <v>221</v>
      </c>
      <c r="L217" s="73"/>
      <c r="M217" s="243" t="s">
        <v>22</v>
      </c>
      <c r="N217" s="244" t="s">
        <v>44</v>
      </c>
      <c r="O217" s="48"/>
      <c r="P217" s="245">
        <f>O217*H217</f>
        <v>0</v>
      </c>
      <c r="Q217" s="245">
        <v>0.00021000000000000001</v>
      </c>
      <c r="R217" s="245">
        <f>Q217*H217</f>
        <v>0.00084000000000000003</v>
      </c>
      <c r="S217" s="245">
        <v>0</v>
      </c>
      <c r="T217" s="246">
        <f>S217*H217</f>
        <v>0</v>
      </c>
      <c r="AR217" s="25" t="s">
        <v>311</v>
      </c>
      <c r="AT217" s="25" t="s">
        <v>217</v>
      </c>
      <c r="AU217" s="25" t="s">
        <v>82</v>
      </c>
      <c r="AY217" s="25" t="s">
        <v>215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25" t="s">
        <v>80</v>
      </c>
      <c r="BK217" s="247">
        <f>ROUND(I217*H217,2)</f>
        <v>0</v>
      </c>
      <c r="BL217" s="25" t="s">
        <v>311</v>
      </c>
      <c r="BM217" s="25" t="s">
        <v>1661</v>
      </c>
    </row>
    <row r="218" s="12" customFormat="1">
      <c r="B218" s="248"/>
      <c r="C218" s="249"/>
      <c r="D218" s="250" t="s">
        <v>224</v>
      </c>
      <c r="E218" s="251" t="s">
        <v>22</v>
      </c>
      <c r="F218" s="252" t="s">
        <v>1662</v>
      </c>
      <c r="G218" s="249"/>
      <c r="H218" s="253">
        <v>4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224</v>
      </c>
      <c r="AU218" s="259" t="s">
        <v>82</v>
      </c>
      <c r="AV218" s="12" t="s">
        <v>82</v>
      </c>
      <c r="AW218" s="12" t="s">
        <v>36</v>
      </c>
      <c r="AX218" s="12" t="s">
        <v>80</v>
      </c>
      <c r="AY218" s="259" t="s">
        <v>215</v>
      </c>
    </row>
    <row r="219" s="1" customFormat="1" ht="16.5" customHeight="1">
      <c r="B219" s="47"/>
      <c r="C219" s="236" t="s">
        <v>533</v>
      </c>
      <c r="D219" s="236" t="s">
        <v>217</v>
      </c>
      <c r="E219" s="237" t="s">
        <v>1663</v>
      </c>
      <c r="F219" s="238" t="s">
        <v>1664</v>
      </c>
      <c r="G219" s="239" t="s">
        <v>426</v>
      </c>
      <c r="H219" s="240">
        <v>6</v>
      </c>
      <c r="I219" s="241"/>
      <c r="J219" s="242">
        <f>ROUND(I219*H219,2)</f>
        <v>0</v>
      </c>
      <c r="K219" s="238" t="s">
        <v>221</v>
      </c>
      <c r="L219" s="73"/>
      <c r="M219" s="243" t="s">
        <v>22</v>
      </c>
      <c r="N219" s="244" t="s">
        <v>44</v>
      </c>
      <c r="O219" s="48"/>
      <c r="P219" s="245">
        <f>O219*H219</f>
        <v>0</v>
      </c>
      <c r="Q219" s="245">
        <v>0.00022000000000000001</v>
      </c>
      <c r="R219" s="245">
        <f>Q219*H219</f>
        <v>0.00132</v>
      </c>
      <c r="S219" s="245">
        <v>0</v>
      </c>
      <c r="T219" s="246">
        <f>S219*H219</f>
        <v>0</v>
      </c>
      <c r="AR219" s="25" t="s">
        <v>311</v>
      </c>
      <c r="AT219" s="25" t="s">
        <v>217</v>
      </c>
      <c r="AU219" s="25" t="s">
        <v>82</v>
      </c>
      <c r="AY219" s="25" t="s">
        <v>215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25" t="s">
        <v>80</v>
      </c>
      <c r="BK219" s="247">
        <f>ROUND(I219*H219,2)</f>
        <v>0</v>
      </c>
      <c r="BL219" s="25" t="s">
        <v>311</v>
      </c>
      <c r="BM219" s="25" t="s">
        <v>1665</v>
      </c>
    </row>
    <row r="220" s="12" customFormat="1">
      <c r="B220" s="248"/>
      <c r="C220" s="249"/>
      <c r="D220" s="250" t="s">
        <v>224</v>
      </c>
      <c r="E220" s="251" t="s">
        <v>22</v>
      </c>
      <c r="F220" s="252" t="s">
        <v>1666</v>
      </c>
      <c r="G220" s="249"/>
      <c r="H220" s="253">
        <v>6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224</v>
      </c>
      <c r="AU220" s="259" t="s">
        <v>82</v>
      </c>
      <c r="AV220" s="12" t="s">
        <v>82</v>
      </c>
      <c r="AW220" s="12" t="s">
        <v>36</v>
      </c>
      <c r="AX220" s="12" t="s">
        <v>80</v>
      </c>
      <c r="AY220" s="259" t="s">
        <v>215</v>
      </c>
    </row>
    <row r="221" s="1" customFormat="1" ht="16.5" customHeight="1">
      <c r="B221" s="47"/>
      <c r="C221" s="236" t="s">
        <v>541</v>
      </c>
      <c r="D221" s="236" t="s">
        <v>217</v>
      </c>
      <c r="E221" s="237" t="s">
        <v>1667</v>
      </c>
      <c r="F221" s="238" t="s">
        <v>1668</v>
      </c>
      <c r="G221" s="239" t="s">
        <v>1575</v>
      </c>
      <c r="H221" s="240">
        <v>3</v>
      </c>
      <c r="I221" s="241"/>
      <c r="J221" s="242">
        <f>ROUND(I221*H221,2)</f>
        <v>0</v>
      </c>
      <c r="K221" s="238" t="s">
        <v>221</v>
      </c>
      <c r="L221" s="73"/>
      <c r="M221" s="243" t="s">
        <v>22</v>
      </c>
      <c r="N221" s="244" t="s">
        <v>44</v>
      </c>
      <c r="O221" s="48"/>
      <c r="P221" s="245">
        <f>O221*H221</f>
        <v>0</v>
      </c>
      <c r="Q221" s="245">
        <v>2.0000000000000002E-05</v>
      </c>
      <c r="R221" s="245">
        <f>Q221*H221</f>
        <v>6.0000000000000008E-05</v>
      </c>
      <c r="S221" s="245">
        <v>0</v>
      </c>
      <c r="T221" s="246">
        <f>S221*H221</f>
        <v>0</v>
      </c>
      <c r="AR221" s="25" t="s">
        <v>311</v>
      </c>
      <c r="AT221" s="25" t="s">
        <v>217</v>
      </c>
      <c r="AU221" s="25" t="s">
        <v>82</v>
      </c>
      <c r="AY221" s="25" t="s">
        <v>215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25" t="s">
        <v>80</v>
      </c>
      <c r="BK221" s="247">
        <f>ROUND(I221*H221,2)</f>
        <v>0</v>
      </c>
      <c r="BL221" s="25" t="s">
        <v>311</v>
      </c>
      <c r="BM221" s="25" t="s">
        <v>1669</v>
      </c>
    </row>
    <row r="222" s="12" customFormat="1">
      <c r="B222" s="248"/>
      <c r="C222" s="249"/>
      <c r="D222" s="250" t="s">
        <v>224</v>
      </c>
      <c r="E222" s="251" t="s">
        <v>22</v>
      </c>
      <c r="F222" s="252" t="s">
        <v>1670</v>
      </c>
      <c r="G222" s="249"/>
      <c r="H222" s="253">
        <v>3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AT222" s="259" t="s">
        <v>224</v>
      </c>
      <c r="AU222" s="259" t="s">
        <v>82</v>
      </c>
      <c r="AV222" s="12" t="s">
        <v>82</v>
      </c>
      <c r="AW222" s="12" t="s">
        <v>36</v>
      </c>
      <c r="AX222" s="12" t="s">
        <v>80</v>
      </c>
      <c r="AY222" s="259" t="s">
        <v>215</v>
      </c>
    </row>
    <row r="223" s="1" customFormat="1" ht="25.5" customHeight="1">
      <c r="B223" s="47"/>
      <c r="C223" s="292" t="s">
        <v>546</v>
      </c>
      <c r="D223" s="292" t="s">
        <v>289</v>
      </c>
      <c r="E223" s="293" t="s">
        <v>1671</v>
      </c>
      <c r="F223" s="294" t="s">
        <v>1672</v>
      </c>
      <c r="G223" s="295" t="s">
        <v>426</v>
      </c>
      <c r="H223" s="296">
        <v>1</v>
      </c>
      <c r="I223" s="297"/>
      <c r="J223" s="298">
        <f>ROUND(I223*H223,2)</f>
        <v>0</v>
      </c>
      <c r="K223" s="294" t="s">
        <v>221</v>
      </c>
      <c r="L223" s="299"/>
      <c r="M223" s="300" t="s">
        <v>22</v>
      </c>
      <c r="N223" s="301" t="s">
        <v>44</v>
      </c>
      <c r="O223" s="48"/>
      <c r="P223" s="245">
        <f>O223*H223</f>
        <v>0</v>
      </c>
      <c r="Q223" s="245">
        <v>0.001</v>
      </c>
      <c r="R223" s="245">
        <f>Q223*H223</f>
        <v>0.001</v>
      </c>
      <c r="S223" s="245">
        <v>0</v>
      </c>
      <c r="T223" s="246">
        <f>S223*H223</f>
        <v>0</v>
      </c>
      <c r="AR223" s="25" t="s">
        <v>405</v>
      </c>
      <c r="AT223" s="25" t="s">
        <v>289</v>
      </c>
      <c r="AU223" s="25" t="s">
        <v>82</v>
      </c>
      <c r="AY223" s="25" t="s">
        <v>215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5" t="s">
        <v>80</v>
      </c>
      <c r="BK223" s="247">
        <f>ROUND(I223*H223,2)</f>
        <v>0</v>
      </c>
      <c r="BL223" s="25" t="s">
        <v>311</v>
      </c>
      <c r="BM223" s="25" t="s">
        <v>1673</v>
      </c>
    </row>
    <row r="224" s="12" customFormat="1">
      <c r="B224" s="248"/>
      <c r="C224" s="249"/>
      <c r="D224" s="250" t="s">
        <v>224</v>
      </c>
      <c r="E224" s="251" t="s">
        <v>22</v>
      </c>
      <c r="F224" s="252" t="s">
        <v>80</v>
      </c>
      <c r="G224" s="249"/>
      <c r="H224" s="253">
        <v>1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224</v>
      </c>
      <c r="AU224" s="259" t="s">
        <v>82</v>
      </c>
      <c r="AV224" s="12" t="s">
        <v>82</v>
      </c>
      <c r="AW224" s="12" t="s">
        <v>36</v>
      </c>
      <c r="AX224" s="12" t="s">
        <v>80</v>
      </c>
      <c r="AY224" s="259" t="s">
        <v>215</v>
      </c>
    </row>
    <row r="225" s="1" customFormat="1" ht="16.5" customHeight="1">
      <c r="B225" s="47"/>
      <c r="C225" s="292" t="s">
        <v>551</v>
      </c>
      <c r="D225" s="292" t="s">
        <v>289</v>
      </c>
      <c r="E225" s="293" t="s">
        <v>1674</v>
      </c>
      <c r="F225" s="294" t="s">
        <v>1675</v>
      </c>
      <c r="G225" s="295" t="s">
        <v>426</v>
      </c>
      <c r="H225" s="296">
        <v>1</v>
      </c>
      <c r="I225" s="297"/>
      <c r="J225" s="298">
        <f>ROUND(I225*H225,2)</f>
        <v>0</v>
      </c>
      <c r="K225" s="294" t="s">
        <v>221</v>
      </c>
      <c r="L225" s="299"/>
      <c r="M225" s="300" t="s">
        <v>22</v>
      </c>
      <c r="N225" s="301" t="s">
        <v>44</v>
      </c>
      <c r="O225" s="48"/>
      <c r="P225" s="245">
        <f>O225*H225</f>
        <v>0</v>
      </c>
      <c r="Q225" s="245">
        <v>0.00050000000000000001</v>
      </c>
      <c r="R225" s="245">
        <f>Q225*H225</f>
        <v>0.00050000000000000001</v>
      </c>
      <c r="S225" s="245">
        <v>0</v>
      </c>
      <c r="T225" s="246">
        <f>S225*H225</f>
        <v>0</v>
      </c>
      <c r="AR225" s="25" t="s">
        <v>405</v>
      </c>
      <c r="AT225" s="25" t="s">
        <v>289</v>
      </c>
      <c r="AU225" s="25" t="s">
        <v>82</v>
      </c>
      <c r="AY225" s="25" t="s">
        <v>215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5" t="s">
        <v>80</v>
      </c>
      <c r="BK225" s="247">
        <f>ROUND(I225*H225,2)</f>
        <v>0</v>
      </c>
      <c r="BL225" s="25" t="s">
        <v>311</v>
      </c>
      <c r="BM225" s="25" t="s">
        <v>1676</v>
      </c>
    </row>
    <row r="226" s="12" customFormat="1">
      <c r="B226" s="248"/>
      <c r="C226" s="249"/>
      <c r="D226" s="250" t="s">
        <v>224</v>
      </c>
      <c r="E226" s="251" t="s">
        <v>22</v>
      </c>
      <c r="F226" s="252" t="s">
        <v>1677</v>
      </c>
      <c r="G226" s="249"/>
      <c r="H226" s="253">
        <v>1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224</v>
      </c>
      <c r="AU226" s="259" t="s">
        <v>82</v>
      </c>
      <c r="AV226" s="12" t="s">
        <v>82</v>
      </c>
      <c r="AW226" s="12" t="s">
        <v>36</v>
      </c>
      <c r="AX226" s="12" t="s">
        <v>80</v>
      </c>
      <c r="AY226" s="259" t="s">
        <v>215</v>
      </c>
    </row>
    <row r="227" s="1" customFormat="1" ht="16.5" customHeight="1">
      <c r="B227" s="47"/>
      <c r="C227" s="292" t="s">
        <v>557</v>
      </c>
      <c r="D227" s="292" t="s">
        <v>289</v>
      </c>
      <c r="E227" s="293" t="s">
        <v>1678</v>
      </c>
      <c r="F227" s="294" t="s">
        <v>1679</v>
      </c>
      <c r="G227" s="295" t="s">
        <v>426</v>
      </c>
      <c r="H227" s="296">
        <v>1</v>
      </c>
      <c r="I227" s="297"/>
      <c r="J227" s="298">
        <f>ROUND(I227*H227,2)</f>
        <v>0</v>
      </c>
      <c r="K227" s="294" t="s">
        <v>1255</v>
      </c>
      <c r="L227" s="299"/>
      <c r="M227" s="300" t="s">
        <v>22</v>
      </c>
      <c r="N227" s="301" t="s">
        <v>44</v>
      </c>
      <c r="O227" s="48"/>
      <c r="P227" s="245">
        <f>O227*H227</f>
        <v>0</v>
      </c>
      <c r="Q227" s="245">
        <v>0.00080000000000000004</v>
      </c>
      <c r="R227" s="245">
        <f>Q227*H227</f>
        <v>0.00080000000000000004</v>
      </c>
      <c r="S227" s="245">
        <v>0</v>
      </c>
      <c r="T227" s="246">
        <f>S227*H227</f>
        <v>0</v>
      </c>
      <c r="AR227" s="25" t="s">
        <v>405</v>
      </c>
      <c r="AT227" s="25" t="s">
        <v>289</v>
      </c>
      <c r="AU227" s="25" t="s">
        <v>82</v>
      </c>
      <c r="AY227" s="25" t="s">
        <v>215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5" t="s">
        <v>80</v>
      </c>
      <c r="BK227" s="247">
        <f>ROUND(I227*H227,2)</f>
        <v>0</v>
      </c>
      <c r="BL227" s="25" t="s">
        <v>311</v>
      </c>
      <c r="BM227" s="25" t="s">
        <v>1680</v>
      </c>
    </row>
    <row r="228" s="12" customFormat="1">
      <c r="B228" s="248"/>
      <c r="C228" s="249"/>
      <c r="D228" s="250" t="s">
        <v>224</v>
      </c>
      <c r="E228" s="251" t="s">
        <v>22</v>
      </c>
      <c r="F228" s="252" t="s">
        <v>1681</v>
      </c>
      <c r="G228" s="249"/>
      <c r="H228" s="253">
        <v>1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224</v>
      </c>
      <c r="AU228" s="259" t="s">
        <v>82</v>
      </c>
      <c r="AV228" s="12" t="s">
        <v>82</v>
      </c>
      <c r="AW228" s="12" t="s">
        <v>36</v>
      </c>
      <c r="AX228" s="12" t="s">
        <v>80</v>
      </c>
      <c r="AY228" s="259" t="s">
        <v>215</v>
      </c>
    </row>
    <row r="229" s="1" customFormat="1" ht="16.5" customHeight="1">
      <c r="B229" s="47"/>
      <c r="C229" s="236" t="s">
        <v>562</v>
      </c>
      <c r="D229" s="236" t="s">
        <v>217</v>
      </c>
      <c r="E229" s="237" t="s">
        <v>1682</v>
      </c>
      <c r="F229" s="238" t="s">
        <v>1683</v>
      </c>
      <c r="G229" s="239" t="s">
        <v>426</v>
      </c>
      <c r="H229" s="240">
        <v>1</v>
      </c>
      <c r="I229" s="241"/>
      <c r="J229" s="242">
        <f>ROUND(I229*H229,2)</f>
        <v>0</v>
      </c>
      <c r="K229" s="238" t="s">
        <v>221</v>
      </c>
      <c r="L229" s="73"/>
      <c r="M229" s="243" t="s">
        <v>22</v>
      </c>
      <c r="N229" s="244" t="s">
        <v>44</v>
      </c>
      <c r="O229" s="48"/>
      <c r="P229" s="245">
        <f>O229*H229</f>
        <v>0</v>
      </c>
      <c r="Q229" s="245">
        <v>0.00012</v>
      </c>
      <c r="R229" s="245">
        <f>Q229*H229</f>
        <v>0.00012</v>
      </c>
      <c r="S229" s="245">
        <v>0</v>
      </c>
      <c r="T229" s="246">
        <f>S229*H229</f>
        <v>0</v>
      </c>
      <c r="AR229" s="25" t="s">
        <v>311</v>
      </c>
      <c r="AT229" s="25" t="s">
        <v>217</v>
      </c>
      <c r="AU229" s="25" t="s">
        <v>82</v>
      </c>
      <c r="AY229" s="25" t="s">
        <v>215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5" t="s">
        <v>80</v>
      </c>
      <c r="BK229" s="247">
        <f>ROUND(I229*H229,2)</f>
        <v>0</v>
      </c>
      <c r="BL229" s="25" t="s">
        <v>311</v>
      </c>
      <c r="BM229" s="25" t="s">
        <v>1684</v>
      </c>
    </row>
    <row r="230" s="12" customFormat="1">
      <c r="B230" s="248"/>
      <c r="C230" s="249"/>
      <c r="D230" s="250" t="s">
        <v>224</v>
      </c>
      <c r="E230" s="251" t="s">
        <v>22</v>
      </c>
      <c r="F230" s="252" t="s">
        <v>1685</v>
      </c>
      <c r="G230" s="249"/>
      <c r="H230" s="253">
        <v>1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224</v>
      </c>
      <c r="AU230" s="259" t="s">
        <v>82</v>
      </c>
      <c r="AV230" s="12" t="s">
        <v>82</v>
      </c>
      <c r="AW230" s="12" t="s">
        <v>36</v>
      </c>
      <c r="AX230" s="12" t="s">
        <v>80</v>
      </c>
      <c r="AY230" s="259" t="s">
        <v>215</v>
      </c>
    </row>
    <row r="231" s="1" customFormat="1" ht="16.5" customHeight="1">
      <c r="B231" s="47"/>
      <c r="C231" s="236" t="s">
        <v>566</v>
      </c>
      <c r="D231" s="236" t="s">
        <v>217</v>
      </c>
      <c r="E231" s="237" t="s">
        <v>1686</v>
      </c>
      <c r="F231" s="238" t="s">
        <v>1687</v>
      </c>
      <c r="G231" s="239" t="s">
        <v>426</v>
      </c>
      <c r="H231" s="240">
        <v>1</v>
      </c>
      <c r="I231" s="241"/>
      <c r="J231" s="242">
        <f>ROUND(I231*H231,2)</f>
        <v>0</v>
      </c>
      <c r="K231" s="238" t="s">
        <v>221</v>
      </c>
      <c r="L231" s="73"/>
      <c r="M231" s="243" t="s">
        <v>22</v>
      </c>
      <c r="N231" s="244" t="s">
        <v>44</v>
      </c>
      <c r="O231" s="48"/>
      <c r="P231" s="245">
        <f>O231*H231</f>
        <v>0</v>
      </c>
      <c r="Q231" s="245">
        <v>0.00024000000000000001</v>
      </c>
      <c r="R231" s="245">
        <f>Q231*H231</f>
        <v>0.00024000000000000001</v>
      </c>
      <c r="S231" s="245">
        <v>0</v>
      </c>
      <c r="T231" s="246">
        <f>S231*H231</f>
        <v>0</v>
      </c>
      <c r="AR231" s="25" t="s">
        <v>311</v>
      </c>
      <c r="AT231" s="25" t="s">
        <v>217</v>
      </c>
      <c r="AU231" s="25" t="s">
        <v>82</v>
      </c>
      <c r="AY231" s="25" t="s">
        <v>215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25" t="s">
        <v>80</v>
      </c>
      <c r="BK231" s="247">
        <f>ROUND(I231*H231,2)</f>
        <v>0</v>
      </c>
      <c r="BL231" s="25" t="s">
        <v>311</v>
      </c>
      <c r="BM231" s="25" t="s">
        <v>1688</v>
      </c>
    </row>
    <row r="232" s="12" customFormat="1">
      <c r="B232" s="248"/>
      <c r="C232" s="249"/>
      <c r="D232" s="250" t="s">
        <v>224</v>
      </c>
      <c r="E232" s="251" t="s">
        <v>22</v>
      </c>
      <c r="F232" s="252" t="s">
        <v>1685</v>
      </c>
      <c r="G232" s="249"/>
      <c r="H232" s="253">
        <v>1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224</v>
      </c>
      <c r="AU232" s="259" t="s">
        <v>82</v>
      </c>
      <c r="AV232" s="12" t="s">
        <v>82</v>
      </c>
      <c r="AW232" s="12" t="s">
        <v>36</v>
      </c>
      <c r="AX232" s="12" t="s">
        <v>80</v>
      </c>
      <c r="AY232" s="259" t="s">
        <v>215</v>
      </c>
    </row>
    <row r="233" s="1" customFormat="1" ht="16.5" customHeight="1">
      <c r="B233" s="47"/>
      <c r="C233" s="236" t="s">
        <v>571</v>
      </c>
      <c r="D233" s="236" t="s">
        <v>217</v>
      </c>
      <c r="E233" s="237" t="s">
        <v>1689</v>
      </c>
      <c r="F233" s="238" t="s">
        <v>1690</v>
      </c>
      <c r="G233" s="239" t="s">
        <v>426</v>
      </c>
      <c r="H233" s="240">
        <v>1</v>
      </c>
      <c r="I233" s="241"/>
      <c r="J233" s="242">
        <f>ROUND(I233*H233,2)</f>
        <v>0</v>
      </c>
      <c r="K233" s="238" t="s">
        <v>221</v>
      </c>
      <c r="L233" s="73"/>
      <c r="M233" s="243" t="s">
        <v>22</v>
      </c>
      <c r="N233" s="244" t="s">
        <v>44</v>
      </c>
      <c r="O233" s="48"/>
      <c r="P233" s="245">
        <f>O233*H233</f>
        <v>0</v>
      </c>
      <c r="Q233" s="245">
        <v>0.00076999999999999996</v>
      </c>
      <c r="R233" s="245">
        <f>Q233*H233</f>
        <v>0.00076999999999999996</v>
      </c>
      <c r="S233" s="245">
        <v>0</v>
      </c>
      <c r="T233" s="246">
        <f>S233*H233</f>
        <v>0</v>
      </c>
      <c r="AR233" s="25" t="s">
        <v>311</v>
      </c>
      <c r="AT233" s="25" t="s">
        <v>217</v>
      </c>
      <c r="AU233" s="25" t="s">
        <v>82</v>
      </c>
      <c r="AY233" s="25" t="s">
        <v>215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25" t="s">
        <v>80</v>
      </c>
      <c r="BK233" s="247">
        <f>ROUND(I233*H233,2)</f>
        <v>0</v>
      </c>
      <c r="BL233" s="25" t="s">
        <v>311</v>
      </c>
      <c r="BM233" s="25" t="s">
        <v>1691</v>
      </c>
    </row>
    <row r="234" s="12" customFormat="1">
      <c r="B234" s="248"/>
      <c r="C234" s="249"/>
      <c r="D234" s="250" t="s">
        <v>224</v>
      </c>
      <c r="E234" s="251" t="s">
        <v>22</v>
      </c>
      <c r="F234" s="252" t="s">
        <v>1685</v>
      </c>
      <c r="G234" s="249"/>
      <c r="H234" s="253">
        <v>1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224</v>
      </c>
      <c r="AU234" s="259" t="s">
        <v>82</v>
      </c>
      <c r="AV234" s="12" t="s">
        <v>82</v>
      </c>
      <c r="AW234" s="12" t="s">
        <v>36</v>
      </c>
      <c r="AX234" s="12" t="s">
        <v>80</v>
      </c>
      <c r="AY234" s="259" t="s">
        <v>215</v>
      </c>
    </row>
    <row r="235" s="1" customFormat="1" ht="16.5" customHeight="1">
      <c r="B235" s="47"/>
      <c r="C235" s="236" t="s">
        <v>576</v>
      </c>
      <c r="D235" s="236" t="s">
        <v>217</v>
      </c>
      <c r="E235" s="237" t="s">
        <v>1692</v>
      </c>
      <c r="F235" s="238" t="s">
        <v>1693</v>
      </c>
      <c r="G235" s="239" t="s">
        <v>426</v>
      </c>
      <c r="H235" s="240">
        <v>7</v>
      </c>
      <c r="I235" s="241"/>
      <c r="J235" s="242">
        <f>ROUND(I235*H235,2)</f>
        <v>0</v>
      </c>
      <c r="K235" s="238" t="s">
        <v>221</v>
      </c>
      <c r="L235" s="73"/>
      <c r="M235" s="243" t="s">
        <v>22</v>
      </c>
      <c r="N235" s="244" t="s">
        <v>44</v>
      </c>
      <c r="O235" s="48"/>
      <c r="P235" s="245">
        <f>O235*H235</f>
        <v>0</v>
      </c>
      <c r="Q235" s="245">
        <v>0.00040000000000000002</v>
      </c>
      <c r="R235" s="245">
        <f>Q235*H235</f>
        <v>0.0028</v>
      </c>
      <c r="S235" s="245">
        <v>0</v>
      </c>
      <c r="T235" s="246">
        <f>S235*H235</f>
        <v>0</v>
      </c>
      <c r="AR235" s="25" t="s">
        <v>311</v>
      </c>
      <c r="AT235" s="25" t="s">
        <v>217</v>
      </c>
      <c r="AU235" s="25" t="s">
        <v>82</v>
      </c>
      <c r="AY235" s="25" t="s">
        <v>215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25" t="s">
        <v>80</v>
      </c>
      <c r="BK235" s="247">
        <f>ROUND(I235*H235,2)</f>
        <v>0</v>
      </c>
      <c r="BL235" s="25" t="s">
        <v>311</v>
      </c>
      <c r="BM235" s="25" t="s">
        <v>1694</v>
      </c>
    </row>
    <row r="236" s="12" customFormat="1">
      <c r="B236" s="248"/>
      <c r="C236" s="249"/>
      <c r="D236" s="250" t="s">
        <v>224</v>
      </c>
      <c r="E236" s="251" t="s">
        <v>22</v>
      </c>
      <c r="F236" s="252" t="s">
        <v>1695</v>
      </c>
      <c r="G236" s="249"/>
      <c r="H236" s="253">
        <v>7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224</v>
      </c>
      <c r="AU236" s="259" t="s">
        <v>82</v>
      </c>
      <c r="AV236" s="12" t="s">
        <v>82</v>
      </c>
      <c r="AW236" s="12" t="s">
        <v>36</v>
      </c>
      <c r="AX236" s="12" t="s">
        <v>80</v>
      </c>
      <c r="AY236" s="259" t="s">
        <v>215</v>
      </c>
    </row>
    <row r="237" s="1" customFormat="1" ht="16.5" customHeight="1">
      <c r="B237" s="47"/>
      <c r="C237" s="236" t="s">
        <v>581</v>
      </c>
      <c r="D237" s="236" t="s">
        <v>217</v>
      </c>
      <c r="E237" s="237" t="s">
        <v>1696</v>
      </c>
      <c r="F237" s="238" t="s">
        <v>1697</v>
      </c>
      <c r="G237" s="239" t="s">
        <v>426</v>
      </c>
      <c r="H237" s="240">
        <v>4</v>
      </c>
      <c r="I237" s="241"/>
      <c r="J237" s="242">
        <f>ROUND(I237*H237,2)</f>
        <v>0</v>
      </c>
      <c r="K237" s="238" t="s">
        <v>221</v>
      </c>
      <c r="L237" s="73"/>
      <c r="M237" s="243" t="s">
        <v>22</v>
      </c>
      <c r="N237" s="244" t="s">
        <v>44</v>
      </c>
      <c r="O237" s="48"/>
      <c r="P237" s="245">
        <f>O237*H237</f>
        <v>0</v>
      </c>
      <c r="Q237" s="245">
        <v>0.00056999999999999998</v>
      </c>
      <c r="R237" s="245">
        <f>Q237*H237</f>
        <v>0.0022799999999999999</v>
      </c>
      <c r="S237" s="245">
        <v>0</v>
      </c>
      <c r="T237" s="246">
        <f>S237*H237</f>
        <v>0</v>
      </c>
      <c r="AR237" s="25" t="s">
        <v>311</v>
      </c>
      <c r="AT237" s="25" t="s">
        <v>217</v>
      </c>
      <c r="AU237" s="25" t="s">
        <v>82</v>
      </c>
      <c r="AY237" s="25" t="s">
        <v>215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5" t="s">
        <v>80</v>
      </c>
      <c r="BK237" s="247">
        <f>ROUND(I237*H237,2)</f>
        <v>0</v>
      </c>
      <c r="BL237" s="25" t="s">
        <v>311</v>
      </c>
      <c r="BM237" s="25" t="s">
        <v>1698</v>
      </c>
    </row>
    <row r="238" s="12" customFormat="1">
      <c r="B238" s="248"/>
      <c r="C238" s="249"/>
      <c r="D238" s="250" t="s">
        <v>224</v>
      </c>
      <c r="E238" s="251" t="s">
        <v>22</v>
      </c>
      <c r="F238" s="252" t="s">
        <v>1699</v>
      </c>
      <c r="G238" s="249"/>
      <c r="H238" s="253">
        <v>4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AT238" s="259" t="s">
        <v>224</v>
      </c>
      <c r="AU238" s="259" t="s">
        <v>82</v>
      </c>
      <c r="AV238" s="12" t="s">
        <v>82</v>
      </c>
      <c r="AW238" s="12" t="s">
        <v>36</v>
      </c>
      <c r="AX238" s="12" t="s">
        <v>80</v>
      </c>
      <c r="AY238" s="259" t="s">
        <v>215</v>
      </c>
    </row>
    <row r="239" s="1" customFormat="1" ht="25.5" customHeight="1">
      <c r="B239" s="47"/>
      <c r="C239" s="236" t="s">
        <v>587</v>
      </c>
      <c r="D239" s="236" t="s">
        <v>217</v>
      </c>
      <c r="E239" s="237" t="s">
        <v>1700</v>
      </c>
      <c r="F239" s="238" t="s">
        <v>1701</v>
      </c>
      <c r="G239" s="239" t="s">
        <v>426</v>
      </c>
      <c r="H239" s="240">
        <v>1</v>
      </c>
      <c r="I239" s="241"/>
      <c r="J239" s="242">
        <f>ROUND(I239*H239,2)</f>
        <v>0</v>
      </c>
      <c r="K239" s="238" t="s">
        <v>221</v>
      </c>
      <c r="L239" s="73"/>
      <c r="M239" s="243" t="s">
        <v>22</v>
      </c>
      <c r="N239" s="244" t="s">
        <v>44</v>
      </c>
      <c r="O239" s="48"/>
      <c r="P239" s="245">
        <f>O239*H239</f>
        <v>0</v>
      </c>
      <c r="Q239" s="245">
        <v>0.00080000000000000004</v>
      </c>
      <c r="R239" s="245">
        <f>Q239*H239</f>
        <v>0.00080000000000000004</v>
      </c>
      <c r="S239" s="245">
        <v>0</v>
      </c>
      <c r="T239" s="246">
        <f>S239*H239</f>
        <v>0</v>
      </c>
      <c r="AR239" s="25" t="s">
        <v>311</v>
      </c>
      <c r="AT239" s="25" t="s">
        <v>217</v>
      </c>
      <c r="AU239" s="25" t="s">
        <v>82</v>
      </c>
      <c r="AY239" s="25" t="s">
        <v>215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5" t="s">
        <v>80</v>
      </c>
      <c r="BK239" s="247">
        <f>ROUND(I239*H239,2)</f>
        <v>0</v>
      </c>
      <c r="BL239" s="25" t="s">
        <v>311</v>
      </c>
      <c r="BM239" s="25" t="s">
        <v>1702</v>
      </c>
    </row>
    <row r="240" s="12" customFormat="1">
      <c r="B240" s="248"/>
      <c r="C240" s="249"/>
      <c r="D240" s="250" t="s">
        <v>224</v>
      </c>
      <c r="E240" s="251" t="s">
        <v>22</v>
      </c>
      <c r="F240" s="252" t="s">
        <v>1703</v>
      </c>
      <c r="G240" s="249"/>
      <c r="H240" s="253">
        <v>1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224</v>
      </c>
      <c r="AU240" s="259" t="s">
        <v>82</v>
      </c>
      <c r="AV240" s="12" t="s">
        <v>82</v>
      </c>
      <c r="AW240" s="12" t="s">
        <v>36</v>
      </c>
      <c r="AX240" s="12" t="s">
        <v>80</v>
      </c>
      <c r="AY240" s="259" t="s">
        <v>215</v>
      </c>
    </row>
    <row r="241" s="1" customFormat="1" ht="16.5" customHeight="1">
      <c r="B241" s="47"/>
      <c r="C241" s="236" t="s">
        <v>593</v>
      </c>
      <c r="D241" s="236" t="s">
        <v>217</v>
      </c>
      <c r="E241" s="237" t="s">
        <v>1704</v>
      </c>
      <c r="F241" s="238" t="s">
        <v>1705</v>
      </c>
      <c r="G241" s="239" t="s">
        <v>426</v>
      </c>
      <c r="H241" s="240">
        <v>1</v>
      </c>
      <c r="I241" s="241"/>
      <c r="J241" s="242">
        <f>ROUND(I241*H241,2)</f>
        <v>0</v>
      </c>
      <c r="K241" s="238" t="s">
        <v>221</v>
      </c>
      <c r="L241" s="73"/>
      <c r="M241" s="243" t="s">
        <v>22</v>
      </c>
      <c r="N241" s="244" t="s">
        <v>44</v>
      </c>
      <c r="O241" s="48"/>
      <c r="P241" s="245">
        <f>O241*H241</f>
        <v>0</v>
      </c>
      <c r="Q241" s="245">
        <v>0.00016000000000000001</v>
      </c>
      <c r="R241" s="245">
        <f>Q241*H241</f>
        <v>0.00016000000000000001</v>
      </c>
      <c r="S241" s="245">
        <v>0</v>
      </c>
      <c r="T241" s="246">
        <f>S241*H241</f>
        <v>0</v>
      </c>
      <c r="AR241" s="25" t="s">
        <v>311</v>
      </c>
      <c r="AT241" s="25" t="s">
        <v>217</v>
      </c>
      <c r="AU241" s="25" t="s">
        <v>82</v>
      </c>
      <c r="AY241" s="25" t="s">
        <v>215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25" t="s">
        <v>80</v>
      </c>
      <c r="BK241" s="247">
        <f>ROUND(I241*H241,2)</f>
        <v>0</v>
      </c>
      <c r="BL241" s="25" t="s">
        <v>311</v>
      </c>
      <c r="BM241" s="25" t="s">
        <v>1706</v>
      </c>
    </row>
    <row r="242" s="12" customFormat="1">
      <c r="B242" s="248"/>
      <c r="C242" s="249"/>
      <c r="D242" s="250" t="s">
        <v>224</v>
      </c>
      <c r="E242" s="251" t="s">
        <v>22</v>
      </c>
      <c r="F242" s="252" t="s">
        <v>1685</v>
      </c>
      <c r="G242" s="249"/>
      <c r="H242" s="253">
        <v>1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224</v>
      </c>
      <c r="AU242" s="259" t="s">
        <v>82</v>
      </c>
      <c r="AV242" s="12" t="s">
        <v>82</v>
      </c>
      <c r="AW242" s="12" t="s">
        <v>36</v>
      </c>
      <c r="AX242" s="12" t="s">
        <v>80</v>
      </c>
      <c r="AY242" s="259" t="s">
        <v>215</v>
      </c>
    </row>
    <row r="243" s="1" customFormat="1" ht="16.5" customHeight="1">
      <c r="B243" s="47"/>
      <c r="C243" s="236" t="s">
        <v>597</v>
      </c>
      <c r="D243" s="236" t="s">
        <v>217</v>
      </c>
      <c r="E243" s="237" t="s">
        <v>1707</v>
      </c>
      <c r="F243" s="238" t="s">
        <v>1708</v>
      </c>
      <c r="G243" s="239" t="s">
        <v>426</v>
      </c>
      <c r="H243" s="240">
        <v>5</v>
      </c>
      <c r="I243" s="241"/>
      <c r="J243" s="242">
        <f>ROUND(I243*H243,2)</f>
        <v>0</v>
      </c>
      <c r="K243" s="238" t="s">
        <v>221</v>
      </c>
      <c r="L243" s="73"/>
      <c r="M243" s="243" t="s">
        <v>22</v>
      </c>
      <c r="N243" s="244" t="s">
        <v>44</v>
      </c>
      <c r="O243" s="48"/>
      <c r="P243" s="245">
        <f>O243*H243</f>
        <v>0</v>
      </c>
      <c r="Q243" s="245">
        <v>2.0000000000000002E-05</v>
      </c>
      <c r="R243" s="245">
        <f>Q243*H243</f>
        <v>0.00010000000000000001</v>
      </c>
      <c r="S243" s="245">
        <v>0</v>
      </c>
      <c r="T243" s="246">
        <f>S243*H243</f>
        <v>0</v>
      </c>
      <c r="AR243" s="25" t="s">
        <v>311</v>
      </c>
      <c r="AT243" s="25" t="s">
        <v>217</v>
      </c>
      <c r="AU243" s="25" t="s">
        <v>82</v>
      </c>
      <c r="AY243" s="25" t="s">
        <v>215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25" t="s">
        <v>80</v>
      </c>
      <c r="BK243" s="247">
        <f>ROUND(I243*H243,2)</f>
        <v>0</v>
      </c>
      <c r="BL243" s="25" t="s">
        <v>311</v>
      </c>
      <c r="BM243" s="25" t="s">
        <v>1709</v>
      </c>
    </row>
    <row r="244" s="12" customFormat="1">
      <c r="B244" s="248"/>
      <c r="C244" s="249"/>
      <c r="D244" s="250" t="s">
        <v>224</v>
      </c>
      <c r="E244" s="251" t="s">
        <v>22</v>
      </c>
      <c r="F244" s="252" t="s">
        <v>1710</v>
      </c>
      <c r="G244" s="249"/>
      <c r="H244" s="253">
        <v>5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224</v>
      </c>
      <c r="AU244" s="259" t="s">
        <v>82</v>
      </c>
      <c r="AV244" s="12" t="s">
        <v>82</v>
      </c>
      <c r="AW244" s="12" t="s">
        <v>36</v>
      </c>
      <c r="AX244" s="12" t="s">
        <v>80</v>
      </c>
      <c r="AY244" s="259" t="s">
        <v>215</v>
      </c>
    </row>
    <row r="245" s="1" customFormat="1" ht="16.5" customHeight="1">
      <c r="B245" s="47"/>
      <c r="C245" s="292" t="s">
        <v>601</v>
      </c>
      <c r="D245" s="292" t="s">
        <v>289</v>
      </c>
      <c r="E245" s="293" t="s">
        <v>1711</v>
      </c>
      <c r="F245" s="294" t="s">
        <v>1712</v>
      </c>
      <c r="G245" s="295" t="s">
        <v>426</v>
      </c>
      <c r="H245" s="296">
        <v>5</v>
      </c>
      <c r="I245" s="297"/>
      <c r="J245" s="298">
        <f>ROUND(I245*H245,2)</f>
        <v>0</v>
      </c>
      <c r="K245" s="294" t="s">
        <v>1255</v>
      </c>
      <c r="L245" s="299"/>
      <c r="M245" s="300" t="s">
        <v>22</v>
      </c>
      <c r="N245" s="301" t="s">
        <v>44</v>
      </c>
      <c r="O245" s="48"/>
      <c r="P245" s="245">
        <f>O245*H245</f>
        <v>0</v>
      </c>
      <c r="Q245" s="245">
        <v>0.00029999999999999997</v>
      </c>
      <c r="R245" s="245">
        <f>Q245*H245</f>
        <v>0.0014999999999999998</v>
      </c>
      <c r="S245" s="245">
        <v>0</v>
      </c>
      <c r="T245" s="246">
        <f>S245*H245</f>
        <v>0</v>
      </c>
      <c r="AR245" s="25" t="s">
        <v>405</v>
      </c>
      <c r="AT245" s="25" t="s">
        <v>289</v>
      </c>
      <c r="AU245" s="25" t="s">
        <v>82</v>
      </c>
      <c r="AY245" s="25" t="s">
        <v>215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25" t="s">
        <v>80</v>
      </c>
      <c r="BK245" s="247">
        <f>ROUND(I245*H245,2)</f>
        <v>0</v>
      </c>
      <c r="BL245" s="25" t="s">
        <v>311</v>
      </c>
      <c r="BM245" s="25" t="s">
        <v>1713</v>
      </c>
    </row>
    <row r="246" s="12" customFormat="1">
      <c r="B246" s="248"/>
      <c r="C246" s="249"/>
      <c r="D246" s="250" t="s">
        <v>224</v>
      </c>
      <c r="E246" s="251" t="s">
        <v>22</v>
      </c>
      <c r="F246" s="252" t="s">
        <v>1710</v>
      </c>
      <c r="G246" s="249"/>
      <c r="H246" s="253">
        <v>5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224</v>
      </c>
      <c r="AU246" s="259" t="s">
        <v>82</v>
      </c>
      <c r="AV246" s="12" t="s">
        <v>82</v>
      </c>
      <c r="AW246" s="12" t="s">
        <v>36</v>
      </c>
      <c r="AX246" s="12" t="s">
        <v>80</v>
      </c>
      <c r="AY246" s="259" t="s">
        <v>215</v>
      </c>
    </row>
    <row r="247" s="1" customFormat="1" ht="16.5" customHeight="1">
      <c r="B247" s="47"/>
      <c r="C247" s="236" t="s">
        <v>606</v>
      </c>
      <c r="D247" s="236" t="s">
        <v>217</v>
      </c>
      <c r="E247" s="237" t="s">
        <v>1714</v>
      </c>
      <c r="F247" s="238" t="s">
        <v>1715</v>
      </c>
      <c r="G247" s="239" t="s">
        <v>1575</v>
      </c>
      <c r="H247" s="240">
        <v>1</v>
      </c>
      <c r="I247" s="241"/>
      <c r="J247" s="242">
        <f>ROUND(I247*H247,2)</f>
        <v>0</v>
      </c>
      <c r="K247" s="238" t="s">
        <v>1255</v>
      </c>
      <c r="L247" s="73"/>
      <c r="M247" s="243" t="s">
        <v>22</v>
      </c>
      <c r="N247" s="244" t="s">
        <v>44</v>
      </c>
      <c r="O247" s="48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5" t="s">
        <v>80</v>
      </c>
      <c r="AT247" s="25" t="s">
        <v>217</v>
      </c>
      <c r="AU247" s="25" t="s">
        <v>82</v>
      </c>
      <c r="AY247" s="25" t="s">
        <v>215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5" t="s">
        <v>80</v>
      </c>
      <c r="BK247" s="247">
        <f>ROUND(I247*H247,2)</f>
        <v>0</v>
      </c>
      <c r="BL247" s="25" t="s">
        <v>80</v>
      </c>
      <c r="BM247" s="25" t="s">
        <v>1716</v>
      </c>
    </row>
    <row r="248" s="12" customFormat="1">
      <c r="B248" s="248"/>
      <c r="C248" s="249"/>
      <c r="D248" s="250" t="s">
        <v>224</v>
      </c>
      <c r="E248" s="251" t="s">
        <v>22</v>
      </c>
      <c r="F248" s="252" t="s">
        <v>1677</v>
      </c>
      <c r="G248" s="249"/>
      <c r="H248" s="253">
        <v>1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224</v>
      </c>
      <c r="AU248" s="259" t="s">
        <v>82</v>
      </c>
      <c r="AV248" s="12" t="s">
        <v>82</v>
      </c>
      <c r="AW248" s="12" t="s">
        <v>36</v>
      </c>
      <c r="AX248" s="12" t="s">
        <v>80</v>
      </c>
      <c r="AY248" s="259" t="s">
        <v>215</v>
      </c>
    </row>
    <row r="249" s="1" customFormat="1" ht="16.5" customHeight="1">
      <c r="B249" s="47"/>
      <c r="C249" s="236" t="s">
        <v>612</v>
      </c>
      <c r="D249" s="236" t="s">
        <v>217</v>
      </c>
      <c r="E249" s="237" t="s">
        <v>1717</v>
      </c>
      <c r="F249" s="238" t="s">
        <v>1718</v>
      </c>
      <c r="G249" s="239" t="s">
        <v>298</v>
      </c>
      <c r="H249" s="240">
        <v>159</v>
      </c>
      <c r="I249" s="241"/>
      <c r="J249" s="242">
        <f>ROUND(I249*H249,2)</f>
        <v>0</v>
      </c>
      <c r="K249" s="238" t="s">
        <v>221</v>
      </c>
      <c r="L249" s="73"/>
      <c r="M249" s="243" t="s">
        <v>22</v>
      </c>
      <c r="N249" s="244" t="s">
        <v>44</v>
      </c>
      <c r="O249" s="48"/>
      <c r="P249" s="245">
        <f>O249*H249</f>
        <v>0</v>
      </c>
      <c r="Q249" s="245">
        <v>0.00019000000000000001</v>
      </c>
      <c r="R249" s="245">
        <f>Q249*H249</f>
        <v>0.030210000000000001</v>
      </c>
      <c r="S249" s="245">
        <v>0</v>
      </c>
      <c r="T249" s="246">
        <f>S249*H249</f>
        <v>0</v>
      </c>
      <c r="AR249" s="25" t="s">
        <v>311</v>
      </c>
      <c r="AT249" s="25" t="s">
        <v>217</v>
      </c>
      <c r="AU249" s="25" t="s">
        <v>82</v>
      </c>
      <c r="AY249" s="25" t="s">
        <v>215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25" t="s">
        <v>80</v>
      </c>
      <c r="BK249" s="247">
        <f>ROUND(I249*H249,2)</f>
        <v>0</v>
      </c>
      <c r="BL249" s="25" t="s">
        <v>311</v>
      </c>
      <c r="BM249" s="25" t="s">
        <v>1719</v>
      </c>
    </row>
    <row r="250" s="12" customFormat="1">
      <c r="B250" s="248"/>
      <c r="C250" s="249"/>
      <c r="D250" s="250" t="s">
        <v>224</v>
      </c>
      <c r="E250" s="251" t="s">
        <v>22</v>
      </c>
      <c r="F250" s="252" t="s">
        <v>1720</v>
      </c>
      <c r="G250" s="249"/>
      <c r="H250" s="253">
        <v>159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224</v>
      </c>
      <c r="AU250" s="259" t="s">
        <v>82</v>
      </c>
      <c r="AV250" s="12" t="s">
        <v>82</v>
      </c>
      <c r="AW250" s="12" t="s">
        <v>36</v>
      </c>
      <c r="AX250" s="12" t="s">
        <v>80</v>
      </c>
      <c r="AY250" s="259" t="s">
        <v>215</v>
      </c>
    </row>
    <row r="251" s="1" customFormat="1" ht="16.5" customHeight="1">
      <c r="B251" s="47"/>
      <c r="C251" s="236" t="s">
        <v>616</v>
      </c>
      <c r="D251" s="236" t="s">
        <v>217</v>
      </c>
      <c r="E251" s="237" t="s">
        <v>1721</v>
      </c>
      <c r="F251" s="238" t="s">
        <v>1722</v>
      </c>
      <c r="G251" s="239" t="s">
        <v>298</v>
      </c>
      <c r="H251" s="240">
        <v>159</v>
      </c>
      <c r="I251" s="241"/>
      <c r="J251" s="242">
        <f>ROUND(I251*H251,2)</f>
        <v>0</v>
      </c>
      <c r="K251" s="238" t="s">
        <v>221</v>
      </c>
      <c r="L251" s="73"/>
      <c r="M251" s="243" t="s">
        <v>22</v>
      </c>
      <c r="N251" s="244" t="s">
        <v>44</v>
      </c>
      <c r="O251" s="48"/>
      <c r="P251" s="245">
        <f>O251*H251</f>
        <v>0</v>
      </c>
      <c r="Q251" s="245">
        <v>1.0000000000000001E-05</v>
      </c>
      <c r="R251" s="245">
        <f>Q251*H251</f>
        <v>0.0015900000000000001</v>
      </c>
      <c r="S251" s="245">
        <v>0</v>
      </c>
      <c r="T251" s="246">
        <f>S251*H251</f>
        <v>0</v>
      </c>
      <c r="AR251" s="25" t="s">
        <v>311</v>
      </c>
      <c r="AT251" s="25" t="s">
        <v>217</v>
      </c>
      <c r="AU251" s="25" t="s">
        <v>82</v>
      </c>
      <c r="AY251" s="25" t="s">
        <v>215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25" t="s">
        <v>80</v>
      </c>
      <c r="BK251" s="247">
        <f>ROUND(I251*H251,2)</f>
        <v>0</v>
      </c>
      <c r="BL251" s="25" t="s">
        <v>311</v>
      </c>
      <c r="BM251" s="25" t="s">
        <v>1723</v>
      </c>
    </row>
    <row r="252" s="1" customFormat="1" ht="38.25" customHeight="1">
      <c r="B252" s="47"/>
      <c r="C252" s="236" t="s">
        <v>621</v>
      </c>
      <c r="D252" s="236" t="s">
        <v>217</v>
      </c>
      <c r="E252" s="237" t="s">
        <v>1724</v>
      </c>
      <c r="F252" s="238" t="s">
        <v>1725</v>
      </c>
      <c r="G252" s="239" t="s">
        <v>274</v>
      </c>
      <c r="H252" s="240">
        <v>0.313</v>
      </c>
      <c r="I252" s="241"/>
      <c r="J252" s="242">
        <f>ROUND(I252*H252,2)</f>
        <v>0</v>
      </c>
      <c r="K252" s="238" t="s">
        <v>221</v>
      </c>
      <c r="L252" s="73"/>
      <c r="M252" s="243" t="s">
        <v>22</v>
      </c>
      <c r="N252" s="244" t="s">
        <v>44</v>
      </c>
      <c r="O252" s="48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5" t="s">
        <v>311</v>
      </c>
      <c r="AT252" s="25" t="s">
        <v>217</v>
      </c>
      <c r="AU252" s="25" t="s">
        <v>82</v>
      </c>
      <c r="AY252" s="25" t="s">
        <v>215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25" t="s">
        <v>80</v>
      </c>
      <c r="BK252" s="247">
        <f>ROUND(I252*H252,2)</f>
        <v>0</v>
      </c>
      <c r="BL252" s="25" t="s">
        <v>311</v>
      </c>
      <c r="BM252" s="25" t="s">
        <v>1726</v>
      </c>
    </row>
    <row r="253" s="11" customFormat="1" ht="29.88" customHeight="1">
      <c r="B253" s="220"/>
      <c r="C253" s="221"/>
      <c r="D253" s="222" t="s">
        <v>72</v>
      </c>
      <c r="E253" s="234" t="s">
        <v>1727</v>
      </c>
      <c r="F253" s="234" t="s">
        <v>1728</v>
      </c>
      <c r="G253" s="221"/>
      <c r="H253" s="221"/>
      <c r="I253" s="224"/>
      <c r="J253" s="235">
        <f>BK253</f>
        <v>0</v>
      </c>
      <c r="K253" s="221"/>
      <c r="L253" s="226"/>
      <c r="M253" s="227"/>
      <c r="N253" s="228"/>
      <c r="O253" s="228"/>
      <c r="P253" s="229">
        <f>SUM(P254:P291)</f>
        <v>0</v>
      </c>
      <c r="Q253" s="228"/>
      <c r="R253" s="229">
        <f>SUM(R254:R291)</f>
        <v>0.13109000000000001</v>
      </c>
      <c r="S253" s="228"/>
      <c r="T253" s="230">
        <f>SUM(T254:T291)</f>
        <v>0</v>
      </c>
      <c r="AR253" s="231" t="s">
        <v>82</v>
      </c>
      <c r="AT253" s="232" t="s">
        <v>72</v>
      </c>
      <c r="AU253" s="232" t="s">
        <v>80</v>
      </c>
      <c r="AY253" s="231" t="s">
        <v>215</v>
      </c>
      <c r="BK253" s="233">
        <f>SUM(BK254:BK291)</f>
        <v>0</v>
      </c>
    </row>
    <row r="254" s="1" customFormat="1" ht="16.5" customHeight="1">
      <c r="B254" s="47"/>
      <c r="C254" s="236" t="s">
        <v>626</v>
      </c>
      <c r="D254" s="236" t="s">
        <v>217</v>
      </c>
      <c r="E254" s="237" t="s">
        <v>1729</v>
      </c>
      <c r="F254" s="238" t="s">
        <v>1730</v>
      </c>
      <c r="G254" s="239" t="s">
        <v>426</v>
      </c>
      <c r="H254" s="240">
        <v>2</v>
      </c>
      <c r="I254" s="241"/>
      <c r="J254" s="242">
        <f>ROUND(I254*H254,2)</f>
        <v>0</v>
      </c>
      <c r="K254" s="238" t="s">
        <v>221</v>
      </c>
      <c r="L254" s="73"/>
      <c r="M254" s="243" t="s">
        <v>22</v>
      </c>
      <c r="N254" s="244" t="s">
        <v>44</v>
      </c>
      <c r="O254" s="48"/>
      <c r="P254" s="245">
        <f>O254*H254</f>
        <v>0</v>
      </c>
      <c r="Q254" s="245">
        <v>0.0082500000000000004</v>
      </c>
      <c r="R254" s="245">
        <f>Q254*H254</f>
        <v>0.016500000000000001</v>
      </c>
      <c r="S254" s="245">
        <v>0</v>
      </c>
      <c r="T254" s="246">
        <f>S254*H254</f>
        <v>0</v>
      </c>
      <c r="AR254" s="25" t="s">
        <v>311</v>
      </c>
      <c r="AT254" s="25" t="s">
        <v>217</v>
      </c>
      <c r="AU254" s="25" t="s">
        <v>82</v>
      </c>
      <c r="AY254" s="25" t="s">
        <v>215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5" t="s">
        <v>80</v>
      </c>
      <c r="BK254" s="247">
        <f>ROUND(I254*H254,2)</f>
        <v>0</v>
      </c>
      <c r="BL254" s="25" t="s">
        <v>311</v>
      </c>
      <c r="BM254" s="25" t="s">
        <v>1731</v>
      </c>
    </row>
    <row r="255" s="12" customFormat="1">
      <c r="B255" s="248"/>
      <c r="C255" s="249"/>
      <c r="D255" s="250" t="s">
        <v>224</v>
      </c>
      <c r="E255" s="251" t="s">
        <v>22</v>
      </c>
      <c r="F255" s="252" t="s">
        <v>82</v>
      </c>
      <c r="G255" s="249"/>
      <c r="H255" s="253">
        <v>2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224</v>
      </c>
      <c r="AU255" s="259" t="s">
        <v>82</v>
      </c>
      <c r="AV255" s="12" t="s">
        <v>82</v>
      </c>
      <c r="AW255" s="12" t="s">
        <v>36</v>
      </c>
      <c r="AX255" s="12" t="s">
        <v>80</v>
      </c>
      <c r="AY255" s="259" t="s">
        <v>215</v>
      </c>
    </row>
    <row r="256" s="1" customFormat="1" ht="16.5" customHeight="1">
      <c r="B256" s="47"/>
      <c r="C256" s="292" t="s">
        <v>630</v>
      </c>
      <c r="D256" s="292" t="s">
        <v>289</v>
      </c>
      <c r="E256" s="293" t="s">
        <v>1732</v>
      </c>
      <c r="F256" s="294" t="s">
        <v>1733</v>
      </c>
      <c r="G256" s="295" t="s">
        <v>426</v>
      </c>
      <c r="H256" s="296">
        <v>2</v>
      </c>
      <c r="I256" s="297"/>
      <c r="J256" s="298">
        <f>ROUND(I256*H256,2)</f>
        <v>0</v>
      </c>
      <c r="K256" s="294" t="s">
        <v>221</v>
      </c>
      <c r="L256" s="299"/>
      <c r="M256" s="300" t="s">
        <v>22</v>
      </c>
      <c r="N256" s="301" t="s">
        <v>44</v>
      </c>
      <c r="O256" s="48"/>
      <c r="P256" s="245">
        <f>O256*H256</f>
        <v>0</v>
      </c>
      <c r="Q256" s="245">
        <v>0.014500000000000001</v>
      </c>
      <c r="R256" s="245">
        <f>Q256*H256</f>
        <v>0.029000000000000001</v>
      </c>
      <c r="S256" s="245">
        <v>0</v>
      </c>
      <c r="T256" s="246">
        <f>S256*H256</f>
        <v>0</v>
      </c>
      <c r="AR256" s="25" t="s">
        <v>405</v>
      </c>
      <c r="AT256" s="25" t="s">
        <v>289</v>
      </c>
      <c r="AU256" s="25" t="s">
        <v>82</v>
      </c>
      <c r="AY256" s="25" t="s">
        <v>215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5" t="s">
        <v>80</v>
      </c>
      <c r="BK256" s="247">
        <f>ROUND(I256*H256,2)</f>
        <v>0</v>
      </c>
      <c r="BL256" s="25" t="s">
        <v>311</v>
      </c>
      <c r="BM256" s="25" t="s">
        <v>1734</v>
      </c>
    </row>
    <row r="257" s="12" customFormat="1">
      <c r="B257" s="248"/>
      <c r="C257" s="249"/>
      <c r="D257" s="250" t="s">
        <v>224</v>
      </c>
      <c r="E257" s="251" t="s">
        <v>22</v>
      </c>
      <c r="F257" s="252" t="s">
        <v>82</v>
      </c>
      <c r="G257" s="249"/>
      <c r="H257" s="253">
        <v>2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224</v>
      </c>
      <c r="AU257" s="259" t="s">
        <v>82</v>
      </c>
      <c r="AV257" s="12" t="s">
        <v>82</v>
      </c>
      <c r="AW257" s="12" t="s">
        <v>36</v>
      </c>
      <c r="AX257" s="12" t="s">
        <v>80</v>
      </c>
      <c r="AY257" s="259" t="s">
        <v>215</v>
      </c>
    </row>
    <row r="258" s="1" customFormat="1" ht="16.5" customHeight="1">
      <c r="B258" s="47"/>
      <c r="C258" s="292" t="s">
        <v>635</v>
      </c>
      <c r="D258" s="292" t="s">
        <v>289</v>
      </c>
      <c r="E258" s="293" t="s">
        <v>1735</v>
      </c>
      <c r="F258" s="294" t="s">
        <v>1736</v>
      </c>
      <c r="G258" s="295" t="s">
        <v>426</v>
      </c>
      <c r="H258" s="296">
        <v>2</v>
      </c>
      <c r="I258" s="297"/>
      <c r="J258" s="298">
        <f>ROUND(I258*H258,2)</f>
        <v>0</v>
      </c>
      <c r="K258" s="294" t="s">
        <v>1255</v>
      </c>
      <c r="L258" s="299"/>
      <c r="M258" s="300" t="s">
        <v>22</v>
      </c>
      <c r="N258" s="301" t="s">
        <v>44</v>
      </c>
      <c r="O258" s="48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AR258" s="25" t="s">
        <v>405</v>
      </c>
      <c r="AT258" s="25" t="s">
        <v>289</v>
      </c>
      <c r="AU258" s="25" t="s">
        <v>82</v>
      </c>
      <c r="AY258" s="25" t="s">
        <v>215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25" t="s">
        <v>80</v>
      </c>
      <c r="BK258" s="247">
        <f>ROUND(I258*H258,2)</f>
        <v>0</v>
      </c>
      <c r="BL258" s="25" t="s">
        <v>311</v>
      </c>
      <c r="BM258" s="25" t="s">
        <v>1737</v>
      </c>
    </row>
    <row r="259" s="12" customFormat="1">
      <c r="B259" s="248"/>
      <c r="C259" s="249"/>
      <c r="D259" s="250" t="s">
        <v>224</v>
      </c>
      <c r="E259" s="251" t="s">
        <v>22</v>
      </c>
      <c r="F259" s="252" t="s">
        <v>82</v>
      </c>
      <c r="G259" s="249"/>
      <c r="H259" s="253">
        <v>2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224</v>
      </c>
      <c r="AU259" s="259" t="s">
        <v>82</v>
      </c>
      <c r="AV259" s="12" t="s">
        <v>82</v>
      </c>
      <c r="AW259" s="12" t="s">
        <v>36</v>
      </c>
      <c r="AX259" s="12" t="s">
        <v>80</v>
      </c>
      <c r="AY259" s="259" t="s">
        <v>215</v>
      </c>
    </row>
    <row r="260" s="1" customFormat="1" ht="16.5" customHeight="1">
      <c r="B260" s="47"/>
      <c r="C260" s="236" t="s">
        <v>642</v>
      </c>
      <c r="D260" s="236" t="s">
        <v>217</v>
      </c>
      <c r="E260" s="237" t="s">
        <v>1738</v>
      </c>
      <c r="F260" s="238" t="s">
        <v>1739</v>
      </c>
      <c r="G260" s="239" t="s">
        <v>1575</v>
      </c>
      <c r="H260" s="240">
        <v>1</v>
      </c>
      <c r="I260" s="241"/>
      <c r="J260" s="242">
        <f>ROUND(I260*H260,2)</f>
        <v>0</v>
      </c>
      <c r="K260" s="238" t="s">
        <v>221</v>
      </c>
      <c r="L260" s="73"/>
      <c r="M260" s="243" t="s">
        <v>22</v>
      </c>
      <c r="N260" s="244" t="s">
        <v>44</v>
      </c>
      <c r="O260" s="48"/>
      <c r="P260" s="245">
        <f>O260*H260</f>
        <v>0</v>
      </c>
      <c r="Q260" s="245">
        <v>0.01908</v>
      </c>
      <c r="R260" s="245">
        <f>Q260*H260</f>
        <v>0.01908</v>
      </c>
      <c r="S260" s="245">
        <v>0</v>
      </c>
      <c r="T260" s="246">
        <f>S260*H260</f>
        <v>0</v>
      </c>
      <c r="AR260" s="25" t="s">
        <v>311</v>
      </c>
      <c r="AT260" s="25" t="s">
        <v>217</v>
      </c>
      <c r="AU260" s="25" t="s">
        <v>82</v>
      </c>
      <c r="AY260" s="25" t="s">
        <v>215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25" t="s">
        <v>80</v>
      </c>
      <c r="BK260" s="247">
        <f>ROUND(I260*H260,2)</f>
        <v>0</v>
      </c>
      <c r="BL260" s="25" t="s">
        <v>311</v>
      </c>
      <c r="BM260" s="25" t="s">
        <v>1740</v>
      </c>
    </row>
    <row r="261" s="12" customFormat="1">
      <c r="B261" s="248"/>
      <c r="C261" s="249"/>
      <c r="D261" s="250" t="s">
        <v>224</v>
      </c>
      <c r="E261" s="251" t="s">
        <v>22</v>
      </c>
      <c r="F261" s="252" t="s">
        <v>80</v>
      </c>
      <c r="G261" s="249"/>
      <c r="H261" s="253">
        <v>1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224</v>
      </c>
      <c r="AU261" s="259" t="s">
        <v>82</v>
      </c>
      <c r="AV261" s="12" t="s">
        <v>82</v>
      </c>
      <c r="AW261" s="12" t="s">
        <v>36</v>
      </c>
      <c r="AX261" s="12" t="s">
        <v>80</v>
      </c>
      <c r="AY261" s="259" t="s">
        <v>215</v>
      </c>
    </row>
    <row r="262" s="1" customFormat="1" ht="25.5" customHeight="1">
      <c r="B262" s="47"/>
      <c r="C262" s="236" t="s">
        <v>647</v>
      </c>
      <c r="D262" s="236" t="s">
        <v>217</v>
      </c>
      <c r="E262" s="237" t="s">
        <v>1741</v>
      </c>
      <c r="F262" s="238" t="s">
        <v>1742</v>
      </c>
      <c r="G262" s="239" t="s">
        <v>1575</v>
      </c>
      <c r="H262" s="240">
        <v>1</v>
      </c>
      <c r="I262" s="241"/>
      <c r="J262" s="242">
        <f>ROUND(I262*H262,2)</f>
        <v>0</v>
      </c>
      <c r="K262" s="238" t="s">
        <v>221</v>
      </c>
      <c r="L262" s="73"/>
      <c r="M262" s="243" t="s">
        <v>22</v>
      </c>
      <c r="N262" s="244" t="s">
        <v>44</v>
      </c>
      <c r="O262" s="48"/>
      <c r="P262" s="245">
        <f>O262*H262</f>
        <v>0</v>
      </c>
      <c r="Q262" s="245">
        <v>0.01376</v>
      </c>
      <c r="R262" s="245">
        <f>Q262*H262</f>
        <v>0.01376</v>
      </c>
      <c r="S262" s="245">
        <v>0</v>
      </c>
      <c r="T262" s="246">
        <f>S262*H262</f>
        <v>0</v>
      </c>
      <c r="AR262" s="25" t="s">
        <v>311</v>
      </c>
      <c r="AT262" s="25" t="s">
        <v>217</v>
      </c>
      <c r="AU262" s="25" t="s">
        <v>82</v>
      </c>
      <c r="AY262" s="25" t="s">
        <v>215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5" t="s">
        <v>80</v>
      </c>
      <c r="BK262" s="247">
        <f>ROUND(I262*H262,2)</f>
        <v>0</v>
      </c>
      <c r="BL262" s="25" t="s">
        <v>311</v>
      </c>
      <c r="BM262" s="25" t="s">
        <v>1743</v>
      </c>
    </row>
    <row r="263" s="12" customFormat="1">
      <c r="B263" s="248"/>
      <c r="C263" s="249"/>
      <c r="D263" s="250" t="s">
        <v>224</v>
      </c>
      <c r="E263" s="251" t="s">
        <v>22</v>
      </c>
      <c r="F263" s="252" t="s">
        <v>80</v>
      </c>
      <c r="G263" s="249"/>
      <c r="H263" s="253">
        <v>1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224</v>
      </c>
      <c r="AU263" s="259" t="s">
        <v>82</v>
      </c>
      <c r="AV263" s="12" t="s">
        <v>82</v>
      </c>
      <c r="AW263" s="12" t="s">
        <v>36</v>
      </c>
      <c r="AX263" s="12" t="s">
        <v>80</v>
      </c>
      <c r="AY263" s="259" t="s">
        <v>215</v>
      </c>
    </row>
    <row r="264" s="1" customFormat="1" ht="16.5" customHeight="1">
      <c r="B264" s="47"/>
      <c r="C264" s="236" t="s">
        <v>653</v>
      </c>
      <c r="D264" s="236" t="s">
        <v>217</v>
      </c>
      <c r="E264" s="237" t="s">
        <v>1744</v>
      </c>
      <c r="F264" s="238" t="s">
        <v>1745</v>
      </c>
      <c r="G264" s="239" t="s">
        <v>1575</v>
      </c>
      <c r="H264" s="240">
        <v>1</v>
      </c>
      <c r="I264" s="241"/>
      <c r="J264" s="242">
        <f>ROUND(I264*H264,2)</f>
        <v>0</v>
      </c>
      <c r="K264" s="238" t="s">
        <v>221</v>
      </c>
      <c r="L264" s="73"/>
      <c r="M264" s="243" t="s">
        <v>22</v>
      </c>
      <c r="N264" s="244" t="s">
        <v>44</v>
      </c>
      <c r="O264" s="48"/>
      <c r="P264" s="245">
        <f>O264*H264</f>
        <v>0</v>
      </c>
      <c r="Q264" s="245">
        <v>0.0097599999999999996</v>
      </c>
      <c r="R264" s="245">
        <f>Q264*H264</f>
        <v>0.0097599999999999996</v>
      </c>
      <c r="S264" s="245">
        <v>0</v>
      </c>
      <c r="T264" s="246">
        <f>S264*H264</f>
        <v>0</v>
      </c>
      <c r="AR264" s="25" t="s">
        <v>311</v>
      </c>
      <c r="AT264" s="25" t="s">
        <v>217</v>
      </c>
      <c r="AU264" s="25" t="s">
        <v>82</v>
      </c>
      <c r="AY264" s="25" t="s">
        <v>215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25" t="s">
        <v>80</v>
      </c>
      <c r="BK264" s="247">
        <f>ROUND(I264*H264,2)</f>
        <v>0</v>
      </c>
      <c r="BL264" s="25" t="s">
        <v>311</v>
      </c>
      <c r="BM264" s="25" t="s">
        <v>1746</v>
      </c>
    </row>
    <row r="265" s="12" customFormat="1">
      <c r="B265" s="248"/>
      <c r="C265" s="249"/>
      <c r="D265" s="250" t="s">
        <v>224</v>
      </c>
      <c r="E265" s="251" t="s">
        <v>22</v>
      </c>
      <c r="F265" s="252" t="s">
        <v>80</v>
      </c>
      <c r="G265" s="249"/>
      <c r="H265" s="253">
        <v>1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224</v>
      </c>
      <c r="AU265" s="259" t="s">
        <v>82</v>
      </c>
      <c r="AV265" s="12" t="s">
        <v>82</v>
      </c>
      <c r="AW265" s="12" t="s">
        <v>36</v>
      </c>
      <c r="AX265" s="12" t="s">
        <v>80</v>
      </c>
      <c r="AY265" s="259" t="s">
        <v>215</v>
      </c>
    </row>
    <row r="266" s="1" customFormat="1" ht="25.5" customHeight="1">
      <c r="B266" s="47"/>
      <c r="C266" s="236" t="s">
        <v>659</v>
      </c>
      <c r="D266" s="236" t="s">
        <v>217</v>
      </c>
      <c r="E266" s="237" t="s">
        <v>1747</v>
      </c>
      <c r="F266" s="238" t="s">
        <v>1748</v>
      </c>
      <c r="G266" s="239" t="s">
        <v>1575</v>
      </c>
      <c r="H266" s="240">
        <v>1</v>
      </c>
      <c r="I266" s="241"/>
      <c r="J266" s="242">
        <f>ROUND(I266*H266,2)</f>
        <v>0</v>
      </c>
      <c r="K266" s="238" t="s">
        <v>1255</v>
      </c>
      <c r="L266" s="73"/>
      <c r="M266" s="243" t="s">
        <v>22</v>
      </c>
      <c r="N266" s="244" t="s">
        <v>44</v>
      </c>
      <c r="O266" s="48"/>
      <c r="P266" s="245">
        <f>O266*H266</f>
        <v>0</v>
      </c>
      <c r="Q266" s="245">
        <v>0.0098399999999999998</v>
      </c>
      <c r="R266" s="245">
        <f>Q266*H266</f>
        <v>0.0098399999999999998</v>
      </c>
      <c r="S266" s="245">
        <v>0</v>
      </c>
      <c r="T266" s="246">
        <f>S266*H266</f>
        <v>0</v>
      </c>
      <c r="AR266" s="25" t="s">
        <v>311</v>
      </c>
      <c r="AT266" s="25" t="s">
        <v>217</v>
      </c>
      <c r="AU266" s="25" t="s">
        <v>82</v>
      </c>
      <c r="AY266" s="25" t="s">
        <v>215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25" t="s">
        <v>80</v>
      </c>
      <c r="BK266" s="247">
        <f>ROUND(I266*H266,2)</f>
        <v>0</v>
      </c>
      <c r="BL266" s="25" t="s">
        <v>311</v>
      </c>
      <c r="BM266" s="25" t="s">
        <v>1749</v>
      </c>
    </row>
    <row r="267" s="12" customFormat="1">
      <c r="B267" s="248"/>
      <c r="C267" s="249"/>
      <c r="D267" s="250" t="s">
        <v>224</v>
      </c>
      <c r="E267" s="251" t="s">
        <v>22</v>
      </c>
      <c r="F267" s="252" t="s">
        <v>80</v>
      </c>
      <c r="G267" s="249"/>
      <c r="H267" s="253">
        <v>1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224</v>
      </c>
      <c r="AU267" s="259" t="s">
        <v>82</v>
      </c>
      <c r="AV267" s="12" t="s">
        <v>82</v>
      </c>
      <c r="AW267" s="12" t="s">
        <v>36</v>
      </c>
      <c r="AX267" s="12" t="s">
        <v>80</v>
      </c>
      <c r="AY267" s="259" t="s">
        <v>215</v>
      </c>
    </row>
    <row r="268" s="1" customFormat="1" ht="25.5" customHeight="1">
      <c r="B268" s="47"/>
      <c r="C268" s="236" t="s">
        <v>664</v>
      </c>
      <c r="D268" s="236" t="s">
        <v>217</v>
      </c>
      <c r="E268" s="237" t="s">
        <v>1750</v>
      </c>
      <c r="F268" s="238" t="s">
        <v>1751</v>
      </c>
      <c r="G268" s="239" t="s">
        <v>1575</v>
      </c>
      <c r="H268" s="240">
        <v>1</v>
      </c>
      <c r="I268" s="241"/>
      <c r="J268" s="242">
        <f>ROUND(I268*H268,2)</f>
        <v>0</v>
      </c>
      <c r="K268" s="238" t="s">
        <v>221</v>
      </c>
      <c r="L268" s="73"/>
      <c r="M268" s="243" t="s">
        <v>22</v>
      </c>
      <c r="N268" s="244" t="s">
        <v>44</v>
      </c>
      <c r="O268" s="48"/>
      <c r="P268" s="245">
        <f>O268*H268</f>
        <v>0</v>
      </c>
      <c r="Q268" s="245">
        <v>0.0147</v>
      </c>
      <c r="R268" s="245">
        <f>Q268*H268</f>
        <v>0.0147</v>
      </c>
      <c r="S268" s="245">
        <v>0</v>
      </c>
      <c r="T268" s="246">
        <f>S268*H268</f>
        <v>0</v>
      </c>
      <c r="AR268" s="25" t="s">
        <v>311</v>
      </c>
      <c r="AT268" s="25" t="s">
        <v>217</v>
      </c>
      <c r="AU268" s="25" t="s">
        <v>82</v>
      </c>
      <c r="AY268" s="25" t="s">
        <v>215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25" t="s">
        <v>80</v>
      </c>
      <c r="BK268" s="247">
        <f>ROUND(I268*H268,2)</f>
        <v>0</v>
      </c>
      <c r="BL268" s="25" t="s">
        <v>311</v>
      </c>
      <c r="BM268" s="25" t="s">
        <v>1752</v>
      </c>
    </row>
    <row r="269" s="12" customFormat="1">
      <c r="B269" s="248"/>
      <c r="C269" s="249"/>
      <c r="D269" s="250" t="s">
        <v>224</v>
      </c>
      <c r="E269" s="251" t="s">
        <v>22</v>
      </c>
      <c r="F269" s="252" t="s">
        <v>80</v>
      </c>
      <c r="G269" s="249"/>
      <c r="H269" s="253">
        <v>1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224</v>
      </c>
      <c r="AU269" s="259" t="s">
        <v>82</v>
      </c>
      <c r="AV269" s="12" t="s">
        <v>82</v>
      </c>
      <c r="AW269" s="12" t="s">
        <v>36</v>
      </c>
      <c r="AX269" s="12" t="s">
        <v>80</v>
      </c>
      <c r="AY269" s="259" t="s">
        <v>215</v>
      </c>
    </row>
    <row r="270" s="1" customFormat="1" ht="16.5" customHeight="1">
      <c r="B270" s="47"/>
      <c r="C270" s="236" t="s">
        <v>670</v>
      </c>
      <c r="D270" s="236" t="s">
        <v>217</v>
      </c>
      <c r="E270" s="237" t="s">
        <v>1753</v>
      </c>
      <c r="F270" s="238" t="s">
        <v>1754</v>
      </c>
      <c r="G270" s="239" t="s">
        <v>1575</v>
      </c>
      <c r="H270" s="240">
        <v>1</v>
      </c>
      <c r="I270" s="241"/>
      <c r="J270" s="242">
        <f>ROUND(I270*H270,2)</f>
        <v>0</v>
      </c>
      <c r="K270" s="238" t="s">
        <v>221</v>
      </c>
      <c r="L270" s="73"/>
      <c r="M270" s="243" t="s">
        <v>22</v>
      </c>
      <c r="N270" s="244" t="s">
        <v>44</v>
      </c>
      <c r="O270" s="48"/>
      <c r="P270" s="245">
        <f>O270*H270</f>
        <v>0</v>
      </c>
      <c r="Q270" s="245">
        <v>0.0032200000000000002</v>
      </c>
      <c r="R270" s="245">
        <f>Q270*H270</f>
        <v>0.0032200000000000002</v>
      </c>
      <c r="S270" s="245">
        <v>0</v>
      </c>
      <c r="T270" s="246">
        <f>S270*H270</f>
        <v>0</v>
      </c>
      <c r="AR270" s="25" t="s">
        <v>311</v>
      </c>
      <c r="AT270" s="25" t="s">
        <v>217</v>
      </c>
      <c r="AU270" s="25" t="s">
        <v>82</v>
      </c>
      <c r="AY270" s="25" t="s">
        <v>215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25" t="s">
        <v>80</v>
      </c>
      <c r="BK270" s="247">
        <f>ROUND(I270*H270,2)</f>
        <v>0</v>
      </c>
      <c r="BL270" s="25" t="s">
        <v>311</v>
      </c>
      <c r="BM270" s="25" t="s">
        <v>1755</v>
      </c>
    </row>
    <row r="271" s="12" customFormat="1">
      <c r="B271" s="248"/>
      <c r="C271" s="249"/>
      <c r="D271" s="250" t="s">
        <v>224</v>
      </c>
      <c r="E271" s="251" t="s">
        <v>22</v>
      </c>
      <c r="F271" s="252" t="s">
        <v>80</v>
      </c>
      <c r="G271" s="249"/>
      <c r="H271" s="253">
        <v>1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224</v>
      </c>
      <c r="AU271" s="259" t="s">
        <v>82</v>
      </c>
      <c r="AV271" s="12" t="s">
        <v>82</v>
      </c>
      <c r="AW271" s="12" t="s">
        <v>36</v>
      </c>
      <c r="AX271" s="12" t="s">
        <v>80</v>
      </c>
      <c r="AY271" s="259" t="s">
        <v>215</v>
      </c>
    </row>
    <row r="272" s="1" customFormat="1" ht="16.5" customHeight="1">
      <c r="B272" s="47"/>
      <c r="C272" s="236" t="s">
        <v>675</v>
      </c>
      <c r="D272" s="236" t="s">
        <v>217</v>
      </c>
      <c r="E272" s="237" t="s">
        <v>1756</v>
      </c>
      <c r="F272" s="238" t="s">
        <v>1757</v>
      </c>
      <c r="G272" s="239" t="s">
        <v>1575</v>
      </c>
      <c r="H272" s="240">
        <v>7</v>
      </c>
      <c r="I272" s="241"/>
      <c r="J272" s="242">
        <f>ROUND(I272*H272,2)</f>
        <v>0</v>
      </c>
      <c r="K272" s="238" t="s">
        <v>221</v>
      </c>
      <c r="L272" s="73"/>
      <c r="M272" s="243" t="s">
        <v>22</v>
      </c>
      <c r="N272" s="244" t="s">
        <v>44</v>
      </c>
      <c r="O272" s="48"/>
      <c r="P272" s="245">
        <f>O272*H272</f>
        <v>0</v>
      </c>
      <c r="Q272" s="245">
        <v>9.0000000000000006E-05</v>
      </c>
      <c r="R272" s="245">
        <f>Q272*H272</f>
        <v>0.00063000000000000003</v>
      </c>
      <c r="S272" s="245">
        <v>0</v>
      </c>
      <c r="T272" s="246">
        <f>S272*H272</f>
        <v>0</v>
      </c>
      <c r="AR272" s="25" t="s">
        <v>311</v>
      </c>
      <c r="AT272" s="25" t="s">
        <v>217</v>
      </c>
      <c r="AU272" s="25" t="s">
        <v>82</v>
      </c>
      <c r="AY272" s="25" t="s">
        <v>215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25" t="s">
        <v>80</v>
      </c>
      <c r="BK272" s="247">
        <f>ROUND(I272*H272,2)</f>
        <v>0</v>
      </c>
      <c r="BL272" s="25" t="s">
        <v>311</v>
      </c>
      <c r="BM272" s="25" t="s">
        <v>1758</v>
      </c>
    </row>
    <row r="273" s="12" customFormat="1">
      <c r="B273" s="248"/>
      <c r="C273" s="249"/>
      <c r="D273" s="250" t="s">
        <v>224</v>
      </c>
      <c r="E273" s="251" t="s">
        <v>22</v>
      </c>
      <c r="F273" s="252" t="s">
        <v>1759</v>
      </c>
      <c r="G273" s="249"/>
      <c r="H273" s="253">
        <v>7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224</v>
      </c>
      <c r="AU273" s="259" t="s">
        <v>82</v>
      </c>
      <c r="AV273" s="12" t="s">
        <v>82</v>
      </c>
      <c r="AW273" s="12" t="s">
        <v>36</v>
      </c>
      <c r="AX273" s="12" t="s">
        <v>80</v>
      </c>
      <c r="AY273" s="259" t="s">
        <v>215</v>
      </c>
    </row>
    <row r="274" s="1" customFormat="1" ht="16.5" customHeight="1">
      <c r="B274" s="47"/>
      <c r="C274" s="292" t="s">
        <v>680</v>
      </c>
      <c r="D274" s="292" t="s">
        <v>289</v>
      </c>
      <c r="E274" s="293" t="s">
        <v>1760</v>
      </c>
      <c r="F274" s="294" t="s">
        <v>1761</v>
      </c>
      <c r="G274" s="295" t="s">
        <v>426</v>
      </c>
      <c r="H274" s="296">
        <v>7</v>
      </c>
      <c r="I274" s="297"/>
      <c r="J274" s="298">
        <f>ROUND(I274*H274,2)</f>
        <v>0</v>
      </c>
      <c r="K274" s="294" t="s">
        <v>221</v>
      </c>
      <c r="L274" s="299"/>
      <c r="M274" s="300" t="s">
        <v>22</v>
      </c>
      <c r="N274" s="301" t="s">
        <v>44</v>
      </c>
      <c r="O274" s="48"/>
      <c r="P274" s="245">
        <f>O274*H274</f>
        <v>0</v>
      </c>
      <c r="Q274" s="245">
        <v>0.00050000000000000001</v>
      </c>
      <c r="R274" s="245">
        <f>Q274*H274</f>
        <v>0.0035000000000000001</v>
      </c>
      <c r="S274" s="245">
        <v>0</v>
      </c>
      <c r="T274" s="246">
        <f>S274*H274</f>
        <v>0</v>
      </c>
      <c r="AR274" s="25" t="s">
        <v>405</v>
      </c>
      <c r="AT274" s="25" t="s">
        <v>289</v>
      </c>
      <c r="AU274" s="25" t="s">
        <v>82</v>
      </c>
      <c r="AY274" s="25" t="s">
        <v>215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5" t="s">
        <v>80</v>
      </c>
      <c r="BK274" s="247">
        <f>ROUND(I274*H274,2)</f>
        <v>0</v>
      </c>
      <c r="BL274" s="25" t="s">
        <v>311</v>
      </c>
      <c r="BM274" s="25" t="s">
        <v>1762</v>
      </c>
    </row>
    <row r="275" s="1" customFormat="1" ht="25.5" customHeight="1">
      <c r="B275" s="47"/>
      <c r="C275" s="236" t="s">
        <v>685</v>
      </c>
      <c r="D275" s="236" t="s">
        <v>217</v>
      </c>
      <c r="E275" s="237" t="s">
        <v>1763</v>
      </c>
      <c r="F275" s="238" t="s">
        <v>1764</v>
      </c>
      <c r="G275" s="239" t="s">
        <v>1575</v>
      </c>
      <c r="H275" s="240">
        <v>1</v>
      </c>
      <c r="I275" s="241"/>
      <c r="J275" s="242">
        <f>ROUND(I275*H275,2)</f>
        <v>0</v>
      </c>
      <c r="K275" s="238" t="s">
        <v>221</v>
      </c>
      <c r="L275" s="73"/>
      <c r="M275" s="243" t="s">
        <v>22</v>
      </c>
      <c r="N275" s="244" t="s">
        <v>44</v>
      </c>
      <c r="O275" s="48"/>
      <c r="P275" s="245">
        <f>O275*H275</f>
        <v>0</v>
      </c>
      <c r="Q275" s="245">
        <v>0.0019599999999999999</v>
      </c>
      <c r="R275" s="245">
        <f>Q275*H275</f>
        <v>0.0019599999999999999</v>
      </c>
      <c r="S275" s="245">
        <v>0</v>
      </c>
      <c r="T275" s="246">
        <f>S275*H275</f>
        <v>0</v>
      </c>
      <c r="AR275" s="25" t="s">
        <v>311</v>
      </c>
      <c r="AT275" s="25" t="s">
        <v>217</v>
      </c>
      <c r="AU275" s="25" t="s">
        <v>82</v>
      </c>
      <c r="AY275" s="25" t="s">
        <v>215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25" t="s">
        <v>80</v>
      </c>
      <c r="BK275" s="247">
        <f>ROUND(I275*H275,2)</f>
        <v>0</v>
      </c>
      <c r="BL275" s="25" t="s">
        <v>311</v>
      </c>
      <c r="BM275" s="25" t="s">
        <v>1765</v>
      </c>
    </row>
    <row r="276" s="12" customFormat="1">
      <c r="B276" s="248"/>
      <c r="C276" s="249"/>
      <c r="D276" s="250" t="s">
        <v>224</v>
      </c>
      <c r="E276" s="251" t="s">
        <v>22</v>
      </c>
      <c r="F276" s="252" t="s">
        <v>80</v>
      </c>
      <c r="G276" s="249"/>
      <c r="H276" s="253">
        <v>1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AT276" s="259" t="s">
        <v>224</v>
      </c>
      <c r="AU276" s="259" t="s">
        <v>82</v>
      </c>
      <c r="AV276" s="12" t="s">
        <v>82</v>
      </c>
      <c r="AW276" s="12" t="s">
        <v>36</v>
      </c>
      <c r="AX276" s="12" t="s">
        <v>80</v>
      </c>
      <c r="AY276" s="259" t="s">
        <v>215</v>
      </c>
    </row>
    <row r="277" s="1" customFormat="1" ht="16.5" customHeight="1">
      <c r="B277" s="47"/>
      <c r="C277" s="236" t="s">
        <v>690</v>
      </c>
      <c r="D277" s="236" t="s">
        <v>217</v>
      </c>
      <c r="E277" s="237" t="s">
        <v>1766</v>
      </c>
      <c r="F277" s="238" t="s">
        <v>1767</v>
      </c>
      <c r="G277" s="239" t="s">
        <v>1575</v>
      </c>
      <c r="H277" s="240">
        <v>1</v>
      </c>
      <c r="I277" s="241"/>
      <c r="J277" s="242">
        <f>ROUND(I277*H277,2)</f>
        <v>0</v>
      </c>
      <c r="K277" s="238" t="s">
        <v>221</v>
      </c>
      <c r="L277" s="73"/>
      <c r="M277" s="243" t="s">
        <v>22</v>
      </c>
      <c r="N277" s="244" t="s">
        <v>44</v>
      </c>
      <c r="O277" s="48"/>
      <c r="P277" s="245">
        <f>O277*H277</f>
        <v>0</v>
      </c>
      <c r="Q277" s="245">
        <v>0.0018</v>
      </c>
      <c r="R277" s="245">
        <f>Q277*H277</f>
        <v>0.0018</v>
      </c>
      <c r="S277" s="245">
        <v>0</v>
      </c>
      <c r="T277" s="246">
        <f>S277*H277</f>
        <v>0</v>
      </c>
      <c r="AR277" s="25" t="s">
        <v>311</v>
      </c>
      <c r="AT277" s="25" t="s">
        <v>217</v>
      </c>
      <c r="AU277" s="25" t="s">
        <v>82</v>
      </c>
      <c r="AY277" s="25" t="s">
        <v>215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25" t="s">
        <v>80</v>
      </c>
      <c r="BK277" s="247">
        <f>ROUND(I277*H277,2)</f>
        <v>0</v>
      </c>
      <c r="BL277" s="25" t="s">
        <v>311</v>
      </c>
      <c r="BM277" s="25" t="s">
        <v>1768</v>
      </c>
    </row>
    <row r="278" s="12" customFormat="1">
      <c r="B278" s="248"/>
      <c r="C278" s="249"/>
      <c r="D278" s="250" t="s">
        <v>224</v>
      </c>
      <c r="E278" s="251" t="s">
        <v>22</v>
      </c>
      <c r="F278" s="252" t="s">
        <v>80</v>
      </c>
      <c r="G278" s="249"/>
      <c r="H278" s="253">
        <v>1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224</v>
      </c>
      <c r="AU278" s="259" t="s">
        <v>82</v>
      </c>
      <c r="AV278" s="12" t="s">
        <v>82</v>
      </c>
      <c r="AW278" s="12" t="s">
        <v>36</v>
      </c>
      <c r="AX278" s="12" t="s">
        <v>80</v>
      </c>
      <c r="AY278" s="259" t="s">
        <v>215</v>
      </c>
    </row>
    <row r="279" s="1" customFormat="1" ht="16.5" customHeight="1">
      <c r="B279" s="47"/>
      <c r="C279" s="236" t="s">
        <v>695</v>
      </c>
      <c r="D279" s="236" t="s">
        <v>217</v>
      </c>
      <c r="E279" s="237" t="s">
        <v>1769</v>
      </c>
      <c r="F279" s="238" t="s">
        <v>1770</v>
      </c>
      <c r="G279" s="239" t="s">
        <v>1575</v>
      </c>
      <c r="H279" s="240">
        <v>2</v>
      </c>
      <c r="I279" s="241"/>
      <c r="J279" s="242">
        <f>ROUND(I279*H279,2)</f>
        <v>0</v>
      </c>
      <c r="K279" s="238" t="s">
        <v>221</v>
      </c>
      <c r="L279" s="73"/>
      <c r="M279" s="243" t="s">
        <v>22</v>
      </c>
      <c r="N279" s="244" t="s">
        <v>44</v>
      </c>
      <c r="O279" s="48"/>
      <c r="P279" s="245">
        <f>O279*H279</f>
        <v>0</v>
      </c>
      <c r="Q279" s="245">
        <v>0.0018400000000000001</v>
      </c>
      <c r="R279" s="245">
        <f>Q279*H279</f>
        <v>0.0036800000000000001</v>
      </c>
      <c r="S279" s="245">
        <v>0</v>
      </c>
      <c r="T279" s="246">
        <f>S279*H279</f>
        <v>0</v>
      </c>
      <c r="AR279" s="25" t="s">
        <v>311</v>
      </c>
      <c r="AT279" s="25" t="s">
        <v>217</v>
      </c>
      <c r="AU279" s="25" t="s">
        <v>82</v>
      </c>
      <c r="AY279" s="25" t="s">
        <v>215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25" t="s">
        <v>80</v>
      </c>
      <c r="BK279" s="247">
        <f>ROUND(I279*H279,2)</f>
        <v>0</v>
      </c>
      <c r="BL279" s="25" t="s">
        <v>311</v>
      </c>
      <c r="BM279" s="25" t="s">
        <v>1771</v>
      </c>
    </row>
    <row r="280" s="12" customFormat="1">
      <c r="B280" s="248"/>
      <c r="C280" s="249"/>
      <c r="D280" s="250" t="s">
        <v>224</v>
      </c>
      <c r="E280" s="251" t="s">
        <v>22</v>
      </c>
      <c r="F280" s="252" t="s">
        <v>1772</v>
      </c>
      <c r="G280" s="249"/>
      <c r="H280" s="253">
        <v>2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224</v>
      </c>
      <c r="AU280" s="259" t="s">
        <v>82</v>
      </c>
      <c r="AV280" s="12" t="s">
        <v>82</v>
      </c>
      <c r="AW280" s="12" t="s">
        <v>36</v>
      </c>
      <c r="AX280" s="12" t="s">
        <v>80</v>
      </c>
      <c r="AY280" s="259" t="s">
        <v>215</v>
      </c>
    </row>
    <row r="281" s="1" customFormat="1" ht="16.5" customHeight="1">
      <c r="B281" s="47"/>
      <c r="C281" s="236" t="s">
        <v>699</v>
      </c>
      <c r="D281" s="236" t="s">
        <v>217</v>
      </c>
      <c r="E281" s="237" t="s">
        <v>1773</v>
      </c>
      <c r="F281" s="238" t="s">
        <v>1774</v>
      </c>
      <c r="G281" s="239" t="s">
        <v>426</v>
      </c>
      <c r="H281" s="240">
        <v>1</v>
      </c>
      <c r="I281" s="241"/>
      <c r="J281" s="242">
        <f>ROUND(I281*H281,2)</f>
        <v>0</v>
      </c>
      <c r="K281" s="238" t="s">
        <v>221</v>
      </c>
      <c r="L281" s="73"/>
      <c r="M281" s="243" t="s">
        <v>22</v>
      </c>
      <c r="N281" s="244" t="s">
        <v>44</v>
      </c>
      <c r="O281" s="48"/>
      <c r="P281" s="245">
        <f>O281*H281</f>
        <v>0</v>
      </c>
      <c r="Q281" s="245">
        <v>0.00016000000000000001</v>
      </c>
      <c r="R281" s="245">
        <f>Q281*H281</f>
        <v>0.00016000000000000001</v>
      </c>
      <c r="S281" s="245">
        <v>0</v>
      </c>
      <c r="T281" s="246">
        <f>S281*H281</f>
        <v>0</v>
      </c>
      <c r="AR281" s="25" t="s">
        <v>311</v>
      </c>
      <c r="AT281" s="25" t="s">
        <v>217</v>
      </c>
      <c r="AU281" s="25" t="s">
        <v>82</v>
      </c>
      <c r="AY281" s="25" t="s">
        <v>215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25" t="s">
        <v>80</v>
      </c>
      <c r="BK281" s="247">
        <f>ROUND(I281*H281,2)</f>
        <v>0</v>
      </c>
      <c r="BL281" s="25" t="s">
        <v>311</v>
      </c>
      <c r="BM281" s="25" t="s">
        <v>1775</v>
      </c>
    </row>
    <row r="282" s="12" customFormat="1">
      <c r="B282" s="248"/>
      <c r="C282" s="249"/>
      <c r="D282" s="250" t="s">
        <v>224</v>
      </c>
      <c r="E282" s="251" t="s">
        <v>22</v>
      </c>
      <c r="F282" s="252" t="s">
        <v>80</v>
      </c>
      <c r="G282" s="249"/>
      <c r="H282" s="253">
        <v>1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224</v>
      </c>
      <c r="AU282" s="259" t="s">
        <v>82</v>
      </c>
      <c r="AV282" s="12" t="s">
        <v>82</v>
      </c>
      <c r="AW282" s="12" t="s">
        <v>36</v>
      </c>
      <c r="AX282" s="12" t="s">
        <v>80</v>
      </c>
      <c r="AY282" s="259" t="s">
        <v>215</v>
      </c>
    </row>
    <row r="283" s="1" customFormat="1" ht="25.5" customHeight="1">
      <c r="B283" s="47"/>
      <c r="C283" s="236" t="s">
        <v>703</v>
      </c>
      <c r="D283" s="236" t="s">
        <v>217</v>
      </c>
      <c r="E283" s="237" t="s">
        <v>1776</v>
      </c>
      <c r="F283" s="238" t="s">
        <v>1777</v>
      </c>
      <c r="G283" s="239" t="s">
        <v>426</v>
      </c>
      <c r="H283" s="240">
        <v>2</v>
      </c>
      <c r="I283" s="241"/>
      <c r="J283" s="242">
        <f>ROUND(I283*H283,2)</f>
        <v>0</v>
      </c>
      <c r="K283" s="238" t="s">
        <v>221</v>
      </c>
      <c r="L283" s="73"/>
      <c r="M283" s="243" t="s">
        <v>22</v>
      </c>
      <c r="N283" s="244" t="s">
        <v>44</v>
      </c>
      <c r="O283" s="48"/>
      <c r="P283" s="245">
        <f>O283*H283</f>
        <v>0</v>
      </c>
      <c r="Q283" s="245">
        <v>0.00013999999999999999</v>
      </c>
      <c r="R283" s="245">
        <f>Q283*H283</f>
        <v>0.00027999999999999998</v>
      </c>
      <c r="S283" s="245">
        <v>0</v>
      </c>
      <c r="T283" s="246">
        <f>S283*H283</f>
        <v>0</v>
      </c>
      <c r="AR283" s="25" t="s">
        <v>311</v>
      </c>
      <c r="AT283" s="25" t="s">
        <v>217</v>
      </c>
      <c r="AU283" s="25" t="s">
        <v>82</v>
      </c>
      <c r="AY283" s="25" t="s">
        <v>215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25" t="s">
        <v>80</v>
      </c>
      <c r="BK283" s="247">
        <f>ROUND(I283*H283,2)</f>
        <v>0</v>
      </c>
      <c r="BL283" s="25" t="s">
        <v>311</v>
      </c>
      <c r="BM283" s="25" t="s">
        <v>1778</v>
      </c>
    </row>
    <row r="284" s="12" customFormat="1">
      <c r="B284" s="248"/>
      <c r="C284" s="249"/>
      <c r="D284" s="250" t="s">
        <v>224</v>
      </c>
      <c r="E284" s="251" t="s">
        <v>22</v>
      </c>
      <c r="F284" s="252" t="s">
        <v>1772</v>
      </c>
      <c r="G284" s="249"/>
      <c r="H284" s="253">
        <v>2</v>
      </c>
      <c r="I284" s="254"/>
      <c r="J284" s="249"/>
      <c r="K284" s="249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224</v>
      </c>
      <c r="AU284" s="259" t="s">
        <v>82</v>
      </c>
      <c r="AV284" s="12" t="s">
        <v>82</v>
      </c>
      <c r="AW284" s="12" t="s">
        <v>36</v>
      </c>
      <c r="AX284" s="12" t="s">
        <v>80</v>
      </c>
      <c r="AY284" s="259" t="s">
        <v>215</v>
      </c>
    </row>
    <row r="285" s="1" customFormat="1" ht="16.5" customHeight="1">
      <c r="B285" s="47"/>
      <c r="C285" s="236" t="s">
        <v>708</v>
      </c>
      <c r="D285" s="236" t="s">
        <v>217</v>
      </c>
      <c r="E285" s="237" t="s">
        <v>1779</v>
      </c>
      <c r="F285" s="238" t="s">
        <v>1780</v>
      </c>
      <c r="G285" s="239" t="s">
        <v>426</v>
      </c>
      <c r="H285" s="240">
        <v>2</v>
      </c>
      <c r="I285" s="241"/>
      <c r="J285" s="242">
        <f>ROUND(I285*H285,2)</f>
        <v>0</v>
      </c>
      <c r="K285" s="238" t="s">
        <v>1255</v>
      </c>
      <c r="L285" s="73"/>
      <c r="M285" s="243" t="s">
        <v>22</v>
      </c>
      <c r="N285" s="244" t="s">
        <v>44</v>
      </c>
      <c r="O285" s="48"/>
      <c r="P285" s="245">
        <f>O285*H285</f>
        <v>0</v>
      </c>
      <c r="Q285" s="245">
        <v>0.00023000000000000001</v>
      </c>
      <c r="R285" s="245">
        <f>Q285*H285</f>
        <v>0.00046000000000000001</v>
      </c>
      <c r="S285" s="245">
        <v>0</v>
      </c>
      <c r="T285" s="246">
        <f>S285*H285</f>
        <v>0</v>
      </c>
      <c r="AR285" s="25" t="s">
        <v>311</v>
      </c>
      <c r="AT285" s="25" t="s">
        <v>217</v>
      </c>
      <c r="AU285" s="25" t="s">
        <v>82</v>
      </c>
      <c r="AY285" s="25" t="s">
        <v>215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25" t="s">
        <v>80</v>
      </c>
      <c r="BK285" s="247">
        <f>ROUND(I285*H285,2)</f>
        <v>0</v>
      </c>
      <c r="BL285" s="25" t="s">
        <v>311</v>
      </c>
      <c r="BM285" s="25" t="s">
        <v>1781</v>
      </c>
    </row>
    <row r="286" s="12" customFormat="1">
      <c r="B286" s="248"/>
      <c r="C286" s="249"/>
      <c r="D286" s="250" t="s">
        <v>224</v>
      </c>
      <c r="E286" s="251" t="s">
        <v>22</v>
      </c>
      <c r="F286" s="252" t="s">
        <v>1772</v>
      </c>
      <c r="G286" s="249"/>
      <c r="H286" s="253">
        <v>2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224</v>
      </c>
      <c r="AU286" s="259" t="s">
        <v>82</v>
      </c>
      <c r="AV286" s="12" t="s">
        <v>82</v>
      </c>
      <c r="AW286" s="12" t="s">
        <v>36</v>
      </c>
      <c r="AX286" s="12" t="s">
        <v>80</v>
      </c>
      <c r="AY286" s="259" t="s">
        <v>215</v>
      </c>
    </row>
    <row r="287" s="1" customFormat="1" ht="16.5" customHeight="1">
      <c r="B287" s="47"/>
      <c r="C287" s="236" t="s">
        <v>713</v>
      </c>
      <c r="D287" s="236" t="s">
        <v>217</v>
      </c>
      <c r="E287" s="237" t="s">
        <v>1782</v>
      </c>
      <c r="F287" s="238" t="s">
        <v>1783</v>
      </c>
      <c r="G287" s="239" t="s">
        <v>426</v>
      </c>
      <c r="H287" s="240">
        <v>1</v>
      </c>
      <c r="I287" s="241"/>
      <c r="J287" s="242">
        <f>ROUND(I287*H287,2)</f>
        <v>0</v>
      </c>
      <c r="K287" s="238" t="s">
        <v>221</v>
      </c>
      <c r="L287" s="73"/>
      <c r="M287" s="243" t="s">
        <v>22</v>
      </c>
      <c r="N287" s="244" t="s">
        <v>44</v>
      </c>
      <c r="O287" s="48"/>
      <c r="P287" s="245">
        <f>O287*H287</f>
        <v>0</v>
      </c>
      <c r="Q287" s="245">
        <v>0.00027999999999999998</v>
      </c>
      <c r="R287" s="245">
        <f>Q287*H287</f>
        <v>0.00027999999999999998</v>
      </c>
      <c r="S287" s="245">
        <v>0</v>
      </c>
      <c r="T287" s="246">
        <f>S287*H287</f>
        <v>0</v>
      </c>
      <c r="AR287" s="25" t="s">
        <v>311</v>
      </c>
      <c r="AT287" s="25" t="s">
        <v>217</v>
      </c>
      <c r="AU287" s="25" t="s">
        <v>82</v>
      </c>
      <c r="AY287" s="25" t="s">
        <v>215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25" t="s">
        <v>80</v>
      </c>
      <c r="BK287" s="247">
        <f>ROUND(I287*H287,2)</f>
        <v>0</v>
      </c>
      <c r="BL287" s="25" t="s">
        <v>311</v>
      </c>
      <c r="BM287" s="25" t="s">
        <v>1784</v>
      </c>
    </row>
    <row r="288" s="12" customFormat="1">
      <c r="B288" s="248"/>
      <c r="C288" s="249"/>
      <c r="D288" s="250" t="s">
        <v>224</v>
      </c>
      <c r="E288" s="251" t="s">
        <v>22</v>
      </c>
      <c r="F288" s="252" t="s">
        <v>80</v>
      </c>
      <c r="G288" s="249"/>
      <c r="H288" s="253">
        <v>1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224</v>
      </c>
      <c r="AU288" s="259" t="s">
        <v>82</v>
      </c>
      <c r="AV288" s="12" t="s">
        <v>82</v>
      </c>
      <c r="AW288" s="12" t="s">
        <v>36</v>
      </c>
      <c r="AX288" s="12" t="s">
        <v>80</v>
      </c>
      <c r="AY288" s="259" t="s">
        <v>215</v>
      </c>
    </row>
    <row r="289" s="1" customFormat="1" ht="16.5" customHeight="1">
      <c r="B289" s="47"/>
      <c r="C289" s="236" t="s">
        <v>718</v>
      </c>
      <c r="D289" s="236" t="s">
        <v>217</v>
      </c>
      <c r="E289" s="237" t="s">
        <v>1785</v>
      </c>
      <c r="F289" s="238" t="s">
        <v>1786</v>
      </c>
      <c r="G289" s="239" t="s">
        <v>426</v>
      </c>
      <c r="H289" s="240">
        <v>8</v>
      </c>
      <c r="I289" s="241"/>
      <c r="J289" s="242">
        <f>ROUND(I289*H289,2)</f>
        <v>0</v>
      </c>
      <c r="K289" s="238" t="s">
        <v>221</v>
      </c>
      <c r="L289" s="73"/>
      <c r="M289" s="243" t="s">
        <v>22</v>
      </c>
      <c r="N289" s="244" t="s">
        <v>44</v>
      </c>
      <c r="O289" s="48"/>
      <c r="P289" s="245">
        <f>O289*H289</f>
        <v>0</v>
      </c>
      <c r="Q289" s="245">
        <v>0.00031</v>
      </c>
      <c r="R289" s="245">
        <f>Q289*H289</f>
        <v>0.00248</v>
      </c>
      <c r="S289" s="245">
        <v>0</v>
      </c>
      <c r="T289" s="246">
        <f>S289*H289</f>
        <v>0</v>
      </c>
      <c r="AR289" s="25" t="s">
        <v>311</v>
      </c>
      <c r="AT289" s="25" t="s">
        <v>217</v>
      </c>
      <c r="AU289" s="25" t="s">
        <v>82</v>
      </c>
      <c r="AY289" s="25" t="s">
        <v>215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5" t="s">
        <v>80</v>
      </c>
      <c r="BK289" s="247">
        <f>ROUND(I289*H289,2)</f>
        <v>0</v>
      </c>
      <c r="BL289" s="25" t="s">
        <v>311</v>
      </c>
      <c r="BM289" s="25" t="s">
        <v>1787</v>
      </c>
    </row>
    <row r="290" s="12" customFormat="1">
      <c r="B290" s="248"/>
      <c r="C290" s="249"/>
      <c r="D290" s="250" t="s">
        <v>224</v>
      </c>
      <c r="E290" s="251" t="s">
        <v>22</v>
      </c>
      <c r="F290" s="252" t="s">
        <v>1788</v>
      </c>
      <c r="G290" s="249"/>
      <c r="H290" s="253">
        <v>8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224</v>
      </c>
      <c r="AU290" s="259" t="s">
        <v>82</v>
      </c>
      <c r="AV290" s="12" t="s">
        <v>82</v>
      </c>
      <c r="AW290" s="12" t="s">
        <v>36</v>
      </c>
      <c r="AX290" s="12" t="s">
        <v>80</v>
      </c>
      <c r="AY290" s="259" t="s">
        <v>215</v>
      </c>
    </row>
    <row r="291" s="1" customFormat="1" ht="38.25" customHeight="1">
      <c r="B291" s="47"/>
      <c r="C291" s="236" t="s">
        <v>723</v>
      </c>
      <c r="D291" s="236" t="s">
        <v>217</v>
      </c>
      <c r="E291" s="237" t="s">
        <v>1789</v>
      </c>
      <c r="F291" s="238" t="s">
        <v>1790</v>
      </c>
      <c r="G291" s="239" t="s">
        <v>274</v>
      </c>
      <c r="H291" s="240">
        <v>0.13100000000000001</v>
      </c>
      <c r="I291" s="241"/>
      <c r="J291" s="242">
        <f>ROUND(I291*H291,2)</f>
        <v>0</v>
      </c>
      <c r="K291" s="238" t="s">
        <v>221</v>
      </c>
      <c r="L291" s="73"/>
      <c r="M291" s="243" t="s">
        <v>22</v>
      </c>
      <c r="N291" s="244" t="s">
        <v>44</v>
      </c>
      <c r="O291" s="48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5" t="s">
        <v>311</v>
      </c>
      <c r="AT291" s="25" t="s">
        <v>217</v>
      </c>
      <c r="AU291" s="25" t="s">
        <v>82</v>
      </c>
      <c r="AY291" s="25" t="s">
        <v>215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25" t="s">
        <v>80</v>
      </c>
      <c r="BK291" s="247">
        <f>ROUND(I291*H291,2)</f>
        <v>0</v>
      </c>
      <c r="BL291" s="25" t="s">
        <v>311</v>
      </c>
      <c r="BM291" s="25" t="s">
        <v>1791</v>
      </c>
    </row>
    <row r="292" s="11" customFormat="1" ht="29.88" customHeight="1">
      <c r="B292" s="220"/>
      <c r="C292" s="221"/>
      <c r="D292" s="222" t="s">
        <v>72</v>
      </c>
      <c r="E292" s="234" t="s">
        <v>1792</v>
      </c>
      <c r="F292" s="234" t="s">
        <v>1793</v>
      </c>
      <c r="G292" s="221"/>
      <c r="H292" s="221"/>
      <c r="I292" s="224"/>
      <c r="J292" s="235">
        <f>BK292</f>
        <v>0</v>
      </c>
      <c r="K292" s="221"/>
      <c r="L292" s="226"/>
      <c r="M292" s="227"/>
      <c r="N292" s="228"/>
      <c r="O292" s="228"/>
      <c r="P292" s="229">
        <f>SUM(P293:P301)</f>
        <v>0</v>
      </c>
      <c r="Q292" s="228"/>
      <c r="R292" s="229">
        <f>SUM(R293:R301)</f>
        <v>0.06359999999999999</v>
      </c>
      <c r="S292" s="228"/>
      <c r="T292" s="230">
        <f>SUM(T293:T301)</f>
        <v>0</v>
      </c>
      <c r="AR292" s="231" t="s">
        <v>82</v>
      </c>
      <c r="AT292" s="232" t="s">
        <v>72</v>
      </c>
      <c r="AU292" s="232" t="s">
        <v>80</v>
      </c>
      <c r="AY292" s="231" t="s">
        <v>215</v>
      </c>
      <c r="BK292" s="233">
        <f>SUM(BK293:BK301)</f>
        <v>0</v>
      </c>
    </row>
    <row r="293" s="1" customFormat="1" ht="25.5" customHeight="1">
      <c r="B293" s="47"/>
      <c r="C293" s="236" t="s">
        <v>727</v>
      </c>
      <c r="D293" s="236" t="s">
        <v>217</v>
      </c>
      <c r="E293" s="237" t="s">
        <v>1794</v>
      </c>
      <c r="F293" s="238" t="s">
        <v>1795</v>
      </c>
      <c r="G293" s="239" t="s">
        <v>1575</v>
      </c>
      <c r="H293" s="240">
        <v>2</v>
      </c>
      <c r="I293" s="241"/>
      <c r="J293" s="242">
        <f>ROUND(I293*H293,2)</f>
        <v>0</v>
      </c>
      <c r="K293" s="238" t="s">
        <v>221</v>
      </c>
      <c r="L293" s="73"/>
      <c r="M293" s="243" t="s">
        <v>22</v>
      </c>
      <c r="N293" s="244" t="s">
        <v>44</v>
      </c>
      <c r="O293" s="48"/>
      <c r="P293" s="245">
        <f>O293*H293</f>
        <v>0</v>
      </c>
      <c r="Q293" s="245">
        <v>0.012</v>
      </c>
      <c r="R293" s="245">
        <f>Q293*H293</f>
        <v>0.024</v>
      </c>
      <c r="S293" s="245">
        <v>0</v>
      </c>
      <c r="T293" s="246">
        <f>S293*H293</f>
        <v>0</v>
      </c>
      <c r="AR293" s="25" t="s">
        <v>311</v>
      </c>
      <c r="AT293" s="25" t="s">
        <v>217</v>
      </c>
      <c r="AU293" s="25" t="s">
        <v>82</v>
      </c>
      <c r="AY293" s="25" t="s">
        <v>215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25" t="s">
        <v>80</v>
      </c>
      <c r="BK293" s="247">
        <f>ROUND(I293*H293,2)</f>
        <v>0</v>
      </c>
      <c r="BL293" s="25" t="s">
        <v>311</v>
      </c>
      <c r="BM293" s="25" t="s">
        <v>1796</v>
      </c>
    </row>
    <row r="294" s="12" customFormat="1">
      <c r="B294" s="248"/>
      <c r="C294" s="249"/>
      <c r="D294" s="250" t="s">
        <v>224</v>
      </c>
      <c r="E294" s="251" t="s">
        <v>22</v>
      </c>
      <c r="F294" s="252" t="s">
        <v>1772</v>
      </c>
      <c r="G294" s="249"/>
      <c r="H294" s="253">
        <v>2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224</v>
      </c>
      <c r="AU294" s="259" t="s">
        <v>82</v>
      </c>
      <c r="AV294" s="12" t="s">
        <v>82</v>
      </c>
      <c r="AW294" s="12" t="s">
        <v>36</v>
      </c>
      <c r="AX294" s="12" t="s">
        <v>80</v>
      </c>
      <c r="AY294" s="259" t="s">
        <v>215</v>
      </c>
    </row>
    <row r="295" s="1" customFormat="1" ht="25.5" customHeight="1">
      <c r="B295" s="47"/>
      <c r="C295" s="236" t="s">
        <v>731</v>
      </c>
      <c r="D295" s="236" t="s">
        <v>217</v>
      </c>
      <c r="E295" s="237" t="s">
        <v>1797</v>
      </c>
      <c r="F295" s="238" t="s">
        <v>1798</v>
      </c>
      <c r="G295" s="239" t="s">
        <v>1575</v>
      </c>
      <c r="H295" s="240">
        <v>2</v>
      </c>
      <c r="I295" s="241"/>
      <c r="J295" s="242">
        <f>ROUND(I295*H295,2)</f>
        <v>0</v>
      </c>
      <c r="K295" s="238" t="s">
        <v>221</v>
      </c>
      <c r="L295" s="73"/>
      <c r="M295" s="243" t="s">
        <v>22</v>
      </c>
      <c r="N295" s="244" t="s">
        <v>44</v>
      </c>
      <c r="O295" s="48"/>
      <c r="P295" s="245">
        <f>O295*H295</f>
        <v>0</v>
      </c>
      <c r="Q295" s="245">
        <v>0.01865</v>
      </c>
      <c r="R295" s="245">
        <f>Q295*H295</f>
        <v>0.0373</v>
      </c>
      <c r="S295" s="245">
        <v>0</v>
      </c>
      <c r="T295" s="246">
        <f>S295*H295</f>
        <v>0</v>
      </c>
      <c r="AR295" s="25" t="s">
        <v>311</v>
      </c>
      <c r="AT295" s="25" t="s">
        <v>217</v>
      </c>
      <c r="AU295" s="25" t="s">
        <v>82</v>
      </c>
      <c r="AY295" s="25" t="s">
        <v>215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25" t="s">
        <v>80</v>
      </c>
      <c r="BK295" s="247">
        <f>ROUND(I295*H295,2)</f>
        <v>0</v>
      </c>
      <c r="BL295" s="25" t="s">
        <v>311</v>
      </c>
      <c r="BM295" s="25" t="s">
        <v>1799</v>
      </c>
    </row>
    <row r="296" s="12" customFormat="1">
      <c r="B296" s="248"/>
      <c r="C296" s="249"/>
      <c r="D296" s="250" t="s">
        <v>224</v>
      </c>
      <c r="E296" s="251" t="s">
        <v>22</v>
      </c>
      <c r="F296" s="252" t="s">
        <v>82</v>
      </c>
      <c r="G296" s="249"/>
      <c r="H296" s="253">
        <v>2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224</v>
      </c>
      <c r="AU296" s="259" t="s">
        <v>82</v>
      </c>
      <c r="AV296" s="12" t="s">
        <v>82</v>
      </c>
      <c r="AW296" s="12" t="s">
        <v>36</v>
      </c>
      <c r="AX296" s="12" t="s">
        <v>80</v>
      </c>
      <c r="AY296" s="259" t="s">
        <v>215</v>
      </c>
    </row>
    <row r="297" s="1" customFormat="1" ht="16.5" customHeight="1">
      <c r="B297" s="47"/>
      <c r="C297" s="292" t="s">
        <v>735</v>
      </c>
      <c r="D297" s="292" t="s">
        <v>289</v>
      </c>
      <c r="E297" s="293" t="s">
        <v>1800</v>
      </c>
      <c r="F297" s="294" t="s">
        <v>1801</v>
      </c>
      <c r="G297" s="295" t="s">
        <v>426</v>
      </c>
      <c r="H297" s="296">
        <v>2</v>
      </c>
      <c r="I297" s="297"/>
      <c r="J297" s="298">
        <f>ROUND(I297*H297,2)</f>
        <v>0</v>
      </c>
      <c r="K297" s="294" t="s">
        <v>221</v>
      </c>
      <c r="L297" s="299"/>
      <c r="M297" s="300" t="s">
        <v>22</v>
      </c>
      <c r="N297" s="301" t="s">
        <v>44</v>
      </c>
      <c r="O297" s="48"/>
      <c r="P297" s="245">
        <f>O297*H297</f>
        <v>0</v>
      </c>
      <c r="Q297" s="245">
        <v>0.001</v>
      </c>
      <c r="R297" s="245">
        <f>Q297*H297</f>
        <v>0.002</v>
      </c>
      <c r="S297" s="245">
        <v>0</v>
      </c>
      <c r="T297" s="246">
        <f>S297*H297</f>
        <v>0</v>
      </c>
      <c r="AR297" s="25" t="s">
        <v>405</v>
      </c>
      <c r="AT297" s="25" t="s">
        <v>289</v>
      </c>
      <c r="AU297" s="25" t="s">
        <v>82</v>
      </c>
      <c r="AY297" s="25" t="s">
        <v>215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25" t="s">
        <v>80</v>
      </c>
      <c r="BK297" s="247">
        <f>ROUND(I297*H297,2)</f>
        <v>0</v>
      </c>
      <c r="BL297" s="25" t="s">
        <v>311</v>
      </c>
      <c r="BM297" s="25" t="s">
        <v>1802</v>
      </c>
    </row>
    <row r="298" s="12" customFormat="1">
      <c r="B298" s="248"/>
      <c r="C298" s="249"/>
      <c r="D298" s="250" t="s">
        <v>224</v>
      </c>
      <c r="E298" s="251" t="s">
        <v>22</v>
      </c>
      <c r="F298" s="252" t="s">
        <v>82</v>
      </c>
      <c r="G298" s="249"/>
      <c r="H298" s="253">
        <v>2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224</v>
      </c>
      <c r="AU298" s="259" t="s">
        <v>82</v>
      </c>
      <c r="AV298" s="12" t="s">
        <v>82</v>
      </c>
      <c r="AW298" s="12" t="s">
        <v>36</v>
      </c>
      <c r="AX298" s="12" t="s">
        <v>80</v>
      </c>
      <c r="AY298" s="259" t="s">
        <v>215</v>
      </c>
    </row>
    <row r="299" s="1" customFormat="1" ht="16.5" customHeight="1">
      <c r="B299" s="47"/>
      <c r="C299" s="292" t="s">
        <v>740</v>
      </c>
      <c r="D299" s="292" t="s">
        <v>289</v>
      </c>
      <c r="E299" s="293" t="s">
        <v>1803</v>
      </c>
      <c r="F299" s="294" t="s">
        <v>1804</v>
      </c>
      <c r="G299" s="295" t="s">
        <v>426</v>
      </c>
      <c r="H299" s="296">
        <v>2</v>
      </c>
      <c r="I299" s="297"/>
      <c r="J299" s="298">
        <f>ROUND(I299*H299,2)</f>
        <v>0</v>
      </c>
      <c r="K299" s="294" t="s">
        <v>221</v>
      </c>
      <c r="L299" s="299"/>
      <c r="M299" s="300" t="s">
        <v>22</v>
      </c>
      <c r="N299" s="301" t="s">
        <v>44</v>
      </c>
      <c r="O299" s="48"/>
      <c r="P299" s="245">
        <f>O299*H299</f>
        <v>0</v>
      </c>
      <c r="Q299" s="245">
        <v>0.00014999999999999999</v>
      </c>
      <c r="R299" s="245">
        <f>Q299*H299</f>
        <v>0.00029999999999999997</v>
      </c>
      <c r="S299" s="245">
        <v>0</v>
      </c>
      <c r="T299" s="246">
        <f>S299*H299</f>
        <v>0</v>
      </c>
      <c r="AR299" s="25" t="s">
        <v>405</v>
      </c>
      <c r="AT299" s="25" t="s">
        <v>289</v>
      </c>
      <c r="AU299" s="25" t="s">
        <v>82</v>
      </c>
      <c r="AY299" s="25" t="s">
        <v>215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25" t="s">
        <v>80</v>
      </c>
      <c r="BK299" s="247">
        <f>ROUND(I299*H299,2)</f>
        <v>0</v>
      </c>
      <c r="BL299" s="25" t="s">
        <v>311</v>
      </c>
      <c r="BM299" s="25" t="s">
        <v>1805</v>
      </c>
    </row>
    <row r="300" s="12" customFormat="1">
      <c r="B300" s="248"/>
      <c r="C300" s="249"/>
      <c r="D300" s="250" t="s">
        <v>224</v>
      </c>
      <c r="E300" s="251" t="s">
        <v>22</v>
      </c>
      <c r="F300" s="252" t="s">
        <v>82</v>
      </c>
      <c r="G300" s="249"/>
      <c r="H300" s="253">
        <v>2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224</v>
      </c>
      <c r="AU300" s="259" t="s">
        <v>82</v>
      </c>
      <c r="AV300" s="12" t="s">
        <v>82</v>
      </c>
      <c r="AW300" s="12" t="s">
        <v>36</v>
      </c>
      <c r="AX300" s="12" t="s">
        <v>80</v>
      </c>
      <c r="AY300" s="259" t="s">
        <v>215</v>
      </c>
    </row>
    <row r="301" s="1" customFormat="1" ht="16.5" customHeight="1">
      <c r="B301" s="47"/>
      <c r="C301" s="236" t="s">
        <v>745</v>
      </c>
      <c r="D301" s="236" t="s">
        <v>217</v>
      </c>
      <c r="E301" s="237" t="s">
        <v>1806</v>
      </c>
      <c r="F301" s="238" t="s">
        <v>1807</v>
      </c>
      <c r="G301" s="239" t="s">
        <v>274</v>
      </c>
      <c r="H301" s="240">
        <v>0.064000000000000001</v>
      </c>
      <c r="I301" s="241"/>
      <c r="J301" s="242">
        <f>ROUND(I301*H301,2)</f>
        <v>0</v>
      </c>
      <c r="K301" s="238" t="s">
        <v>221</v>
      </c>
      <c r="L301" s="73"/>
      <c r="M301" s="243" t="s">
        <v>22</v>
      </c>
      <c r="N301" s="244" t="s">
        <v>44</v>
      </c>
      <c r="O301" s="48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5" t="s">
        <v>311</v>
      </c>
      <c r="AT301" s="25" t="s">
        <v>217</v>
      </c>
      <c r="AU301" s="25" t="s">
        <v>82</v>
      </c>
      <c r="AY301" s="25" t="s">
        <v>215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5" t="s">
        <v>80</v>
      </c>
      <c r="BK301" s="247">
        <f>ROUND(I301*H301,2)</f>
        <v>0</v>
      </c>
      <c r="BL301" s="25" t="s">
        <v>311</v>
      </c>
      <c r="BM301" s="25" t="s">
        <v>1808</v>
      </c>
    </row>
    <row r="302" s="11" customFormat="1" ht="29.88" customHeight="1">
      <c r="B302" s="220"/>
      <c r="C302" s="221"/>
      <c r="D302" s="222" t="s">
        <v>72</v>
      </c>
      <c r="E302" s="234" t="s">
        <v>1809</v>
      </c>
      <c r="F302" s="234" t="s">
        <v>1810</v>
      </c>
      <c r="G302" s="221"/>
      <c r="H302" s="221"/>
      <c r="I302" s="224"/>
      <c r="J302" s="235">
        <f>BK302</f>
        <v>0</v>
      </c>
      <c r="K302" s="221"/>
      <c r="L302" s="226"/>
      <c r="M302" s="227"/>
      <c r="N302" s="228"/>
      <c r="O302" s="228"/>
      <c r="P302" s="229">
        <f>SUM(P303:P306)</f>
        <v>0</v>
      </c>
      <c r="Q302" s="228"/>
      <c r="R302" s="229">
        <f>SUM(R303:R306)</f>
        <v>0.0040799999999999994</v>
      </c>
      <c r="S302" s="228"/>
      <c r="T302" s="230">
        <f>SUM(T303:T306)</f>
        <v>0</v>
      </c>
      <c r="AR302" s="231" t="s">
        <v>82</v>
      </c>
      <c r="AT302" s="232" t="s">
        <v>72</v>
      </c>
      <c r="AU302" s="232" t="s">
        <v>80</v>
      </c>
      <c r="AY302" s="231" t="s">
        <v>215</v>
      </c>
      <c r="BK302" s="233">
        <f>SUM(BK303:BK306)</f>
        <v>0</v>
      </c>
    </row>
    <row r="303" s="1" customFormat="1" ht="25.5" customHeight="1">
      <c r="B303" s="47"/>
      <c r="C303" s="236" t="s">
        <v>750</v>
      </c>
      <c r="D303" s="236" t="s">
        <v>217</v>
      </c>
      <c r="E303" s="237" t="s">
        <v>1811</v>
      </c>
      <c r="F303" s="238" t="s">
        <v>1812</v>
      </c>
      <c r="G303" s="239" t="s">
        <v>426</v>
      </c>
      <c r="H303" s="240">
        <v>6</v>
      </c>
      <c r="I303" s="241"/>
      <c r="J303" s="242">
        <f>ROUND(I303*H303,2)</f>
        <v>0</v>
      </c>
      <c r="K303" s="238" t="s">
        <v>221</v>
      </c>
      <c r="L303" s="73"/>
      <c r="M303" s="243" t="s">
        <v>22</v>
      </c>
      <c r="N303" s="244" t="s">
        <v>44</v>
      </c>
      <c r="O303" s="48"/>
      <c r="P303" s="245">
        <f>O303*H303</f>
        <v>0</v>
      </c>
      <c r="Q303" s="245">
        <v>0.00052999999999999998</v>
      </c>
      <c r="R303" s="245">
        <f>Q303*H303</f>
        <v>0.0031799999999999997</v>
      </c>
      <c r="S303" s="245">
        <v>0</v>
      </c>
      <c r="T303" s="246">
        <f>S303*H303</f>
        <v>0</v>
      </c>
      <c r="AR303" s="25" t="s">
        <v>311</v>
      </c>
      <c r="AT303" s="25" t="s">
        <v>217</v>
      </c>
      <c r="AU303" s="25" t="s">
        <v>82</v>
      </c>
      <c r="AY303" s="25" t="s">
        <v>215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5" t="s">
        <v>80</v>
      </c>
      <c r="BK303" s="247">
        <f>ROUND(I303*H303,2)</f>
        <v>0</v>
      </c>
      <c r="BL303" s="25" t="s">
        <v>311</v>
      </c>
      <c r="BM303" s="25" t="s">
        <v>1813</v>
      </c>
    </row>
    <row r="304" s="12" customFormat="1">
      <c r="B304" s="248"/>
      <c r="C304" s="249"/>
      <c r="D304" s="250" t="s">
        <v>224</v>
      </c>
      <c r="E304" s="251" t="s">
        <v>22</v>
      </c>
      <c r="F304" s="252" t="s">
        <v>1814</v>
      </c>
      <c r="G304" s="249"/>
      <c r="H304" s="253">
        <v>6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224</v>
      </c>
      <c r="AU304" s="259" t="s">
        <v>82</v>
      </c>
      <c r="AV304" s="12" t="s">
        <v>82</v>
      </c>
      <c r="AW304" s="12" t="s">
        <v>36</v>
      </c>
      <c r="AX304" s="12" t="s">
        <v>80</v>
      </c>
      <c r="AY304" s="259" t="s">
        <v>215</v>
      </c>
    </row>
    <row r="305" s="1" customFormat="1" ht="25.5" customHeight="1">
      <c r="B305" s="47"/>
      <c r="C305" s="236" t="s">
        <v>754</v>
      </c>
      <c r="D305" s="236" t="s">
        <v>217</v>
      </c>
      <c r="E305" s="237" t="s">
        <v>1815</v>
      </c>
      <c r="F305" s="238" t="s">
        <v>1816</v>
      </c>
      <c r="G305" s="239" t="s">
        <v>426</v>
      </c>
      <c r="H305" s="240">
        <v>3</v>
      </c>
      <c r="I305" s="241"/>
      <c r="J305" s="242">
        <f>ROUND(I305*H305,2)</f>
        <v>0</v>
      </c>
      <c r="K305" s="238" t="s">
        <v>221</v>
      </c>
      <c r="L305" s="73"/>
      <c r="M305" s="243" t="s">
        <v>22</v>
      </c>
      <c r="N305" s="244" t="s">
        <v>44</v>
      </c>
      <c r="O305" s="48"/>
      <c r="P305" s="245">
        <f>O305*H305</f>
        <v>0</v>
      </c>
      <c r="Q305" s="245">
        <v>0.00029999999999999997</v>
      </c>
      <c r="R305" s="245">
        <f>Q305*H305</f>
        <v>0.00089999999999999998</v>
      </c>
      <c r="S305" s="245">
        <v>0</v>
      </c>
      <c r="T305" s="246">
        <f>S305*H305</f>
        <v>0</v>
      </c>
      <c r="AR305" s="25" t="s">
        <v>311</v>
      </c>
      <c r="AT305" s="25" t="s">
        <v>217</v>
      </c>
      <c r="AU305" s="25" t="s">
        <v>82</v>
      </c>
      <c r="AY305" s="25" t="s">
        <v>215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5" t="s">
        <v>80</v>
      </c>
      <c r="BK305" s="247">
        <f>ROUND(I305*H305,2)</f>
        <v>0</v>
      </c>
      <c r="BL305" s="25" t="s">
        <v>311</v>
      </c>
      <c r="BM305" s="25" t="s">
        <v>1817</v>
      </c>
    </row>
    <row r="306" s="12" customFormat="1">
      <c r="B306" s="248"/>
      <c r="C306" s="249"/>
      <c r="D306" s="250" t="s">
        <v>224</v>
      </c>
      <c r="E306" s="251" t="s">
        <v>22</v>
      </c>
      <c r="F306" s="252" t="s">
        <v>1818</v>
      </c>
      <c r="G306" s="249"/>
      <c r="H306" s="253">
        <v>3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224</v>
      </c>
      <c r="AU306" s="259" t="s">
        <v>82</v>
      </c>
      <c r="AV306" s="12" t="s">
        <v>82</v>
      </c>
      <c r="AW306" s="12" t="s">
        <v>36</v>
      </c>
      <c r="AX306" s="12" t="s">
        <v>80</v>
      </c>
      <c r="AY306" s="259" t="s">
        <v>215</v>
      </c>
    </row>
    <row r="307" s="11" customFormat="1" ht="29.88" customHeight="1">
      <c r="B307" s="220"/>
      <c r="C307" s="221"/>
      <c r="D307" s="222" t="s">
        <v>72</v>
      </c>
      <c r="E307" s="234" t="s">
        <v>1279</v>
      </c>
      <c r="F307" s="234" t="s">
        <v>1280</v>
      </c>
      <c r="G307" s="221"/>
      <c r="H307" s="221"/>
      <c r="I307" s="224"/>
      <c r="J307" s="235">
        <f>BK307</f>
        <v>0</v>
      </c>
      <c r="K307" s="221"/>
      <c r="L307" s="226"/>
      <c r="M307" s="227"/>
      <c r="N307" s="228"/>
      <c r="O307" s="228"/>
      <c r="P307" s="229">
        <f>SUM(P308:P314)</f>
        <v>0</v>
      </c>
      <c r="Q307" s="228"/>
      <c r="R307" s="229">
        <f>SUM(R308:R314)</f>
        <v>0.0065900000000000004</v>
      </c>
      <c r="S307" s="228"/>
      <c r="T307" s="230">
        <f>SUM(T308:T314)</f>
        <v>0</v>
      </c>
      <c r="AR307" s="231" t="s">
        <v>82</v>
      </c>
      <c r="AT307" s="232" t="s">
        <v>72</v>
      </c>
      <c r="AU307" s="232" t="s">
        <v>80</v>
      </c>
      <c r="AY307" s="231" t="s">
        <v>215</v>
      </c>
      <c r="BK307" s="233">
        <f>SUM(BK308:BK314)</f>
        <v>0</v>
      </c>
    </row>
    <row r="308" s="1" customFormat="1" ht="25.5" customHeight="1">
      <c r="B308" s="47"/>
      <c r="C308" s="236" t="s">
        <v>759</v>
      </c>
      <c r="D308" s="236" t="s">
        <v>217</v>
      </c>
      <c r="E308" s="237" t="s">
        <v>1819</v>
      </c>
      <c r="F308" s="238" t="s">
        <v>1820</v>
      </c>
      <c r="G308" s="239" t="s">
        <v>1575</v>
      </c>
      <c r="H308" s="240">
        <v>1</v>
      </c>
      <c r="I308" s="241"/>
      <c r="J308" s="242">
        <f>ROUND(I308*H308,2)</f>
        <v>0</v>
      </c>
      <c r="K308" s="238" t="s">
        <v>221</v>
      </c>
      <c r="L308" s="73"/>
      <c r="M308" s="243" t="s">
        <v>22</v>
      </c>
      <c r="N308" s="244" t="s">
        <v>44</v>
      </c>
      <c r="O308" s="48"/>
      <c r="P308" s="245">
        <f>O308*H308</f>
        <v>0</v>
      </c>
      <c r="Q308" s="245">
        <v>0.00545</v>
      </c>
      <c r="R308" s="245">
        <f>Q308*H308</f>
        <v>0.00545</v>
      </c>
      <c r="S308" s="245">
        <v>0</v>
      </c>
      <c r="T308" s="246">
        <f>S308*H308</f>
        <v>0</v>
      </c>
      <c r="AR308" s="25" t="s">
        <v>311</v>
      </c>
      <c r="AT308" s="25" t="s">
        <v>217</v>
      </c>
      <c r="AU308" s="25" t="s">
        <v>82</v>
      </c>
      <c r="AY308" s="25" t="s">
        <v>215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5" t="s">
        <v>80</v>
      </c>
      <c r="BK308" s="247">
        <f>ROUND(I308*H308,2)</f>
        <v>0</v>
      </c>
      <c r="BL308" s="25" t="s">
        <v>311</v>
      </c>
      <c r="BM308" s="25" t="s">
        <v>1821</v>
      </c>
    </row>
    <row r="309" s="12" customFormat="1">
      <c r="B309" s="248"/>
      <c r="C309" s="249"/>
      <c r="D309" s="250" t="s">
        <v>224</v>
      </c>
      <c r="E309" s="251" t="s">
        <v>22</v>
      </c>
      <c r="F309" s="252" t="s">
        <v>1822</v>
      </c>
      <c r="G309" s="249"/>
      <c r="H309" s="253">
        <v>1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224</v>
      </c>
      <c r="AU309" s="259" t="s">
        <v>82</v>
      </c>
      <c r="AV309" s="12" t="s">
        <v>82</v>
      </c>
      <c r="AW309" s="12" t="s">
        <v>36</v>
      </c>
      <c r="AX309" s="12" t="s">
        <v>80</v>
      </c>
      <c r="AY309" s="259" t="s">
        <v>215</v>
      </c>
    </row>
    <row r="310" s="1" customFormat="1" ht="16.5" customHeight="1">
      <c r="B310" s="47"/>
      <c r="C310" s="236" t="s">
        <v>764</v>
      </c>
      <c r="D310" s="236" t="s">
        <v>217</v>
      </c>
      <c r="E310" s="237" t="s">
        <v>1823</v>
      </c>
      <c r="F310" s="238" t="s">
        <v>1824</v>
      </c>
      <c r="G310" s="239" t="s">
        <v>1575</v>
      </c>
      <c r="H310" s="240">
        <v>1</v>
      </c>
      <c r="I310" s="241"/>
      <c r="J310" s="242">
        <f>ROUND(I310*H310,2)</f>
        <v>0</v>
      </c>
      <c r="K310" s="238" t="s">
        <v>1255</v>
      </c>
      <c r="L310" s="73"/>
      <c r="M310" s="243" t="s">
        <v>22</v>
      </c>
      <c r="N310" s="244" t="s">
        <v>44</v>
      </c>
      <c r="O310" s="48"/>
      <c r="P310" s="245">
        <f>O310*H310</f>
        <v>0</v>
      </c>
      <c r="Q310" s="245">
        <v>0.00013999999999999999</v>
      </c>
      <c r="R310" s="245">
        <f>Q310*H310</f>
        <v>0.00013999999999999999</v>
      </c>
      <c r="S310" s="245">
        <v>0</v>
      </c>
      <c r="T310" s="246">
        <f>S310*H310</f>
        <v>0</v>
      </c>
      <c r="AR310" s="25" t="s">
        <v>311</v>
      </c>
      <c r="AT310" s="25" t="s">
        <v>217</v>
      </c>
      <c r="AU310" s="25" t="s">
        <v>82</v>
      </c>
      <c r="AY310" s="25" t="s">
        <v>215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25" t="s">
        <v>80</v>
      </c>
      <c r="BK310" s="247">
        <f>ROUND(I310*H310,2)</f>
        <v>0</v>
      </c>
      <c r="BL310" s="25" t="s">
        <v>311</v>
      </c>
      <c r="BM310" s="25" t="s">
        <v>1825</v>
      </c>
    </row>
    <row r="311" s="12" customFormat="1">
      <c r="B311" s="248"/>
      <c r="C311" s="249"/>
      <c r="D311" s="250" t="s">
        <v>224</v>
      </c>
      <c r="E311" s="251" t="s">
        <v>22</v>
      </c>
      <c r="F311" s="252" t="s">
        <v>1677</v>
      </c>
      <c r="G311" s="249"/>
      <c r="H311" s="253">
        <v>1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224</v>
      </c>
      <c r="AU311" s="259" t="s">
        <v>82</v>
      </c>
      <c r="AV311" s="12" t="s">
        <v>82</v>
      </c>
      <c r="AW311" s="12" t="s">
        <v>36</v>
      </c>
      <c r="AX311" s="12" t="s">
        <v>80</v>
      </c>
      <c r="AY311" s="259" t="s">
        <v>215</v>
      </c>
    </row>
    <row r="312" s="1" customFormat="1" ht="16.5" customHeight="1">
      <c r="B312" s="47"/>
      <c r="C312" s="292" t="s">
        <v>775</v>
      </c>
      <c r="D312" s="292" t="s">
        <v>289</v>
      </c>
      <c r="E312" s="293" t="s">
        <v>1826</v>
      </c>
      <c r="F312" s="294" t="s">
        <v>1827</v>
      </c>
      <c r="G312" s="295" t="s">
        <v>426</v>
      </c>
      <c r="H312" s="296">
        <v>1</v>
      </c>
      <c r="I312" s="297"/>
      <c r="J312" s="298">
        <f>ROUND(I312*H312,2)</f>
        <v>0</v>
      </c>
      <c r="K312" s="294" t="s">
        <v>1255</v>
      </c>
      <c r="L312" s="299"/>
      <c r="M312" s="300" t="s">
        <v>22</v>
      </c>
      <c r="N312" s="301" t="s">
        <v>44</v>
      </c>
      <c r="O312" s="48"/>
      <c r="P312" s="245">
        <f>O312*H312</f>
        <v>0</v>
      </c>
      <c r="Q312" s="245">
        <v>0.001</v>
      </c>
      <c r="R312" s="245">
        <f>Q312*H312</f>
        <v>0.001</v>
      </c>
      <c r="S312" s="245">
        <v>0</v>
      </c>
      <c r="T312" s="246">
        <f>S312*H312</f>
        <v>0</v>
      </c>
      <c r="AR312" s="25" t="s">
        <v>405</v>
      </c>
      <c r="AT312" s="25" t="s">
        <v>289</v>
      </c>
      <c r="AU312" s="25" t="s">
        <v>82</v>
      </c>
      <c r="AY312" s="25" t="s">
        <v>215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5" t="s">
        <v>80</v>
      </c>
      <c r="BK312" s="247">
        <f>ROUND(I312*H312,2)</f>
        <v>0</v>
      </c>
      <c r="BL312" s="25" t="s">
        <v>311</v>
      </c>
      <c r="BM312" s="25" t="s">
        <v>1828</v>
      </c>
    </row>
    <row r="313" s="12" customFormat="1">
      <c r="B313" s="248"/>
      <c r="C313" s="249"/>
      <c r="D313" s="250" t="s">
        <v>224</v>
      </c>
      <c r="E313" s="251" t="s">
        <v>22</v>
      </c>
      <c r="F313" s="252" t="s">
        <v>1677</v>
      </c>
      <c r="G313" s="249"/>
      <c r="H313" s="253">
        <v>1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224</v>
      </c>
      <c r="AU313" s="259" t="s">
        <v>82</v>
      </c>
      <c r="AV313" s="12" t="s">
        <v>82</v>
      </c>
      <c r="AW313" s="12" t="s">
        <v>36</v>
      </c>
      <c r="AX313" s="12" t="s">
        <v>80</v>
      </c>
      <c r="AY313" s="259" t="s">
        <v>215</v>
      </c>
    </row>
    <row r="314" s="1" customFormat="1" ht="16.5" customHeight="1">
      <c r="B314" s="47"/>
      <c r="C314" s="236" t="s">
        <v>786</v>
      </c>
      <c r="D314" s="236" t="s">
        <v>217</v>
      </c>
      <c r="E314" s="237" t="s">
        <v>1829</v>
      </c>
      <c r="F314" s="238" t="s">
        <v>1830</v>
      </c>
      <c r="G314" s="239" t="s">
        <v>274</v>
      </c>
      <c r="H314" s="240">
        <v>0.0070000000000000001</v>
      </c>
      <c r="I314" s="241"/>
      <c r="J314" s="242">
        <f>ROUND(I314*H314,2)</f>
        <v>0</v>
      </c>
      <c r="K314" s="238" t="s">
        <v>221</v>
      </c>
      <c r="L314" s="73"/>
      <c r="M314" s="243" t="s">
        <v>22</v>
      </c>
      <c r="N314" s="244" t="s">
        <v>44</v>
      </c>
      <c r="O314" s="48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5" t="s">
        <v>311</v>
      </c>
      <c r="AT314" s="25" t="s">
        <v>217</v>
      </c>
      <c r="AU314" s="25" t="s">
        <v>82</v>
      </c>
      <c r="AY314" s="25" t="s">
        <v>215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5" t="s">
        <v>80</v>
      </c>
      <c r="BK314" s="247">
        <f>ROUND(I314*H314,2)</f>
        <v>0</v>
      </c>
      <c r="BL314" s="25" t="s">
        <v>311</v>
      </c>
      <c r="BM314" s="25" t="s">
        <v>1831</v>
      </c>
    </row>
    <row r="315" s="11" customFormat="1" ht="29.88" customHeight="1">
      <c r="B315" s="220"/>
      <c r="C315" s="221"/>
      <c r="D315" s="222" t="s">
        <v>72</v>
      </c>
      <c r="E315" s="234" t="s">
        <v>1348</v>
      </c>
      <c r="F315" s="234" t="s">
        <v>1349</v>
      </c>
      <c r="G315" s="221"/>
      <c r="H315" s="221"/>
      <c r="I315" s="224"/>
      <c r="J315" s="235">
        <f>BK315</f>
        <v>0</v>
      </c>
      <c r="K315" s="221"/>
      <c r="L315" s="226"/>
      <c r="M315" s="227"/>
      <c r="N315" s="228"/>
      <c r="O315" s="228"/>
      <c r="P315" s="229">
        <f>SUM(P316:P323)</f>
        <v>0</v>
      </c>
      <c r="Q315" s="228"/>
      <c r="R315" s="229">
        <f>SUM(R316:R323)</f>
        <v>0.00297</v>
      </c>
      <c r="S315" s="228"/>
      <c r="T315" s="230">
        <f>SUM(T316:T323)</f>
        <v>0</v>
      </c>
      <c r="AR315" s="231" t="s">
        <v>82</v>
      </c>
      <c r="AT315" s="232" t="s">
        <v>72</v>
      </c>
      <c r="AU315" s="232" t="s">
        <v>80</v>
      </c>
      <c r="AY315" s="231" t="s">
        <v>215</v>
      </c>
      <c r="BK315" s="233">
        <f>SUM(BK316:BK323)</f>
        <v>0</v>
      </c>
    </row>
    <row r="316" s="1" customFormat="1" ht="16.5" customHeight="1">
      <c r="B316" s="47"/>
      <c r="C316" s="236" t="s">
        <v>793</v>
      </c>
      <c r="D316" s="236" t="s">
        <v>217</v>
      </c>
      <c r="E316" s="237" t="s">
        <v>1832</v>
      </c>
      <c r="F316" s="238" t="s">
        <v>1833</v>
      </c>
      <c r="G316" s="239" t="s">
        <v>426</v>
      </c>
      <c r="H316" s="240">
        <v>1</v>
      </c>
      <c r="I316" s="241"/>
      <c r="J316" s="242">
        <f>ROUND(I316*H316,2)</f>
        <v>0</v>
      </c>
      <c r="K316" s="238" t="s">
        <v>221</v>
      </c>
      <c r="L316" s="73"/>
      <c r="M316" s="243" t="s">
        <v>22</v>
      </c>
      <c r="N316" s="244" t="s">
        <v>44</v>
      </c>
      <c r="O316" s="48"/>
      <c r="P316" s="245">
        <f>O316*H316</f>
        <v>0</v>
      </c>
      <c r="Q316" s="245">
        <v>0.00023000000000000001</v>
      </c>
      <c r="R316" s="245">
        <f>Q316*H316</f>
        <v>0.00023000000000000001</v>
      </c>
      <c r="S316" s="245">
        <v>0</v>
      </c>
      <c r="T316" s="246">
        <f>S316*H316</f>
        <v>0</v>
      </c>
      <c r="AR316" s="25" t="s">
        <v>311</v>
      </c>
      <c r="AT316" s="25" t="s">
        <v>217</v>
      </c>
      <c r="AU316" s="25" t="s">
        <v>82</v>
      </c>
      <c r="AY316" s="25" t="s">
        <v>215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5" t="s">
        <v>80</v>
      </c>
      <c r="BK316" s="247">
        <f>ROUND(I316*H316,2)</f>
        <v>0</v>
      </c>
      <c r="BL316" s="25" t="s">
        <v>311</v>
      </c>
      <c r="BM316" s="25" t="s">
        <v>1834</v>
      </c>
    </row>
    <row r="317" s="12" customFormat="1">
      <c r="B317" s="248"/>
      <c r="C317" s="249"/>
      <c r="D317" s="250" t="s">
        <v>224</v>
      </c>
      <c r="E317" s="251" t="s">
        <v>22</v>
      </c>
      <c r="F317" s="252" t="s">
        <v>1835</v>
      </c>
      <c r="G317" s="249"/>
      <c r="H317" s="253">
        <v>1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224</v>
      </c>
      <c r="AU317" s="259" t="s">
        <v>82</v>
      </c>
      <c r="AV317" s="12" t="s">
        <v>82</v>
      </c>
      <c r="AW317" s="12" t="s">
        <v>36</v>
      </c>
      <c r="AX317" s="12" t="s">
        <v>80</v>
      </c>
      <c r="AY317" s="259" t="s">
        <v>215</v>
      </c>
    </row>
    <row r="318" s="1" customFormat="1" ht="16.5" customHeight="1">
      <c r="B318" s="47"/>
      <c r="C318" s="292" t="s">
        <v>800</v>
      </c>
      <c r="D318" s="292" t="s">
        <v>289</v>
      </c>
      <c r="E318" s="293" t="s">
        <v>1836</v>
      </c>
      <c r="F318" s="294" t="s">
        <v>1837</v>
      </c>
      <c r="G318" s="295" t="s">
        <v>426</v>
      </c>
      <c r="H318" s="296">
        <v>1</v>
      </c>
      <c r="I318" s="297"/>
      <c r="J318" s="298">
        <f>ROUND(I318*H318,2)</f>
        <v>0</v>
      </c>
      <c r="K318" s="294" t="s">
        <v>221</v>
      </c>
      <c r="L318" s="299"/>
      <c r="M318" s="300" t="s">
        <v>22</v>
      </c>
      <c r="N318" s="301" t="s">
        <v>44</v>
      </c>
      <c r="O318" s="48"/>
      <c r="P318" s="245">
        <f>O318*H318</f>
        <v>0</v>
      </c>
      <c r="Q318" s="245">
        <v>0.00073999999999999999</v>
      </c>
      <c r="R318" s="245">
        <f>Q318*H318</f>
        <v>0.00073999999999999999</v>
      </c>
      <c r="S318" s="245">
        <v>0</v>
      </c>
      <c r="T318" s="246">
        <f>S318*H318</f>
        <v>0</v>
      </c>
      <c r="AR318" s="25" t="s">
        <v>405</v>
      </c>
      <c r="AT318" s="25" t="s">
        <v>289</v>
      </c>
      <c r="AU318" s="25" t="s">
        <v>82</v>
      </c>
      <c r="AY318" s="25" t="s">
        <v>215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25" t="s">
        <v>80</v>
      </c>
      <c r="BK318" s="247">
        <f>ROUND(I318*H318,2)</f>
        <v>0</v>
      </c>
      <c r="BL318" s="25" t="s">
        <v>311</v>
      </c>
      <c r="BM318" s="25" t="s">
        <v>1838</v>
      </c>
    </row>
    <row r="319" s="1" customFormat="1" ht="25.5" customHeight="1">
      <c r="B319" s="47"/>
      <c r="C319" s="236" t="s">
        <v>804</v>
      </c>
      <c r="D319" s="236" t="s">
        <v>217</v>
      </c>
      <c r="E319" s="237" t="s">
        <v>1839</v>
      </c>
      <c r="F319" s="238" t="s">
        <v>1840</v>
      </c>
      <c r="G319" s="239" t="s">
        <v>426</v>
      </c>
      <c r="H319" s="240">
        <v>1</v>
      </c>
      <c r="I319" s="241"/>
      <c r="J319" s="242">
        <f>ROUND(I319*H319,2)</f>
        <v>0</v>
      </c>
      <c r="K319" s="238" t="s">
        <v>221</v>
      </c>
      <c r="L319" s="73"/>
      <c r="M319" s="243" t="s">
        <v>22</v>
      </c>
      <c r="N319" s="244" t="s">
        <v>44</v>
      </c>
      <c r="O319" s="48"/>
      <c r="P319" s="245">
        <f>O319*H319</f>
        <v>0</v>
      </c>
      <c r="Q319" s="245">
        <v>0.00052999999999999998</v>
      </c>
      <c r="R319" s="245">
        <f>Q319*H319</f>
        <v>0.00052999999999999998</v>
      </c>
      <c r="S319" s="245">
        <v>0</v>
      </c>
      <c r="T319" s="246">
        <f>S319*H319</f>
        <v>0</v>
      </c>
      <c r="AR319" s="25" t="s">
        <v>311</v>
      </c>
      <c r="AT319" s="25" t="s">
        <v>217</v>
      </c>
      <c r="AU319" s="25" t="s">
        <v>82</v>
      </c>
      <c r="AY319" s="25" t="s">
        <v>215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25" t="s">
        <v>80</v>
      </c>
      <c r="BK319" s="247">
        <f>ROUND(I319*H319,2)</f>
        <v>0</v>
      </c>
      <c r="BL319" s="25" t="s">
        <v>311</v>
      </c>
      <c r="BM319" s="25" t="s">
        <v>1841</v>
      </c>
    </row>
    <row r="320" s="12" customFormat="1">
      <c r="B320" s="248"/>
      <c r="C320" s="249"/>
      <c r="D320" s="250" t="s">
        <v>224</v>
      </c>
      <c r="E320" s="251" t="s">
        <v>22</v>
      </c>
      <c r="F320" s="252" t="s">
        <v>1677</v>
      </c>
      <c r="G320" s="249"/>
      <c r="H320" s="253">
        <v>1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224</v>
      </c>
      <c r="AU320" s="259" t="s">
        <v>82</v>
      </c>
      <c r="AV320" s="12" t="s">
        <v>82</v>
      </c>
      <c r="AW320" s="12" t="s">
        <v>36</v>
      </c>
      <c r="AX320" s="12" t="s">
        <v>80</v>
      </c>
      <c r="AY320" s="259" t="s">
        <v>215</v>
      </c>
    </row>
    <row r="321" s="1" customFormat="1" ht="25.5" customHeight="1">
      <c r="B321" s="47"/>
      <c r="C321" s="236" t="s">
        <v>809</v>
      </c>
      <c r="D321" s="236" t="s">
        <v>217</v>
      </c>
      <c r="E321" s="237" t="s">
        <v>1842</v>
      </c>
      <c r="F321" s="238" t="s">
        <v>1843</v>
      </c>
      <c r="G321" s="239" t="s">
        <v>426</v>
      </c>
      <c r="H321" s="240">
        <v>1</v>
      </c>
      <c r="I321" s="241"/>
      <c r="J321" s="242">
        <f>ROUND(I321*H321,2)</f>
        <v>0</v>
      </c>
      <c r="K321" s="238" t="s">
        <v>221</v>
      </c>
      <c r="L321" s="73"/>
      <c r="M321" s="243" t="s">
        <v>22</v>
      </c>
      <c r="N321" s="244" t="s">
        <v>44</v>
      </c>
      <c r="O321" s="48"/>
      <c r="P321" s="245">
        <f>O321*H321</f>
        <v>0</v>
      </c>
      <c r="Q321" s="245">
        <v>0.00147</v>
      </c>
      <c r="R321" s="245">
        <f>Q321*H321</f>
        <v>0.00147</v>
      </c>
      <c r="S321" s="245">
        <v>0</v>
      </c>
      <c r="T321" s="246">
        <f>S321*H321</f>
        <v>0</v>
      </c>
      <c r="AR321" s="25" t="s">
        <v>311</v>
      </c>
      <c r="AT321" s="25" t="s">
        <v>217</v>
      </c>
      <c r="AU321" s="25" t="s">
        <v>82</v>
      </c>
      <c r="AY321" s="25" t="s">
        <v>215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25" t="s">
        <v>80</v>
      </c>
      <c r="BK321" s="247">
        <f>ROUND(I321*H321,2)</f>
        <v>0</v>
      </c>
      <c r="BL321" s="25" t="s">
        <v>311</v>
      </c>
      <c r="BM321" s="25" t="s">
        <v>1844</v>
      </c>
    </row>
    <row r="322" s="12" customFormat="1">
      <c r="B322" s="248"/>
      <c r="C322" s="249"/>
      <c r="D322" s="250" t="s">
        <v>224</v>
      </c>
      <c r="E322" s="251" t="s">
        <v>22</v>
      </c>
      <c r="F322" s="252" t="s">
        <v>1677</v>
      </c>
      <c r="G322" s="249"/>
      <c r="H322" s="253">
        <v>1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224</v>
      </c>
      <c r="AU322" s="259" t="s">
        <v>82</v>
      </c>
      <c r="AV322" s="12" t="s">
        <v>82</v>
      </c>
      <c r="AW322" s="12" t="s">
        <v>36</v>
      </c>
      <c r="AX322" s="12" t="s">
        <v>80</v>
      </c>
      <c r="AY322" s="259" t="s">
        <v>215</v>
      </c>
    </row>
    <row r="323" s="1" customFormat="1" ht="16.5" customHeight="1">
      <c r="B323" s="47"/>
      <c r="C323" s="236" t="s">
        <v>814</v>
      </c>
      <c r="D323" s="236" t="s">
        <v>217</v>
      </c>
      <c r="E323" s="237" t="s">
        <v>1845</v>
      </c>
      <c r="F323" s="238" t="s">
        <v>1846</v>
      </c>
      <c r="G323" s="239" t="s">
        <v>274</v>
      </c>
      <c r="H323" s="240">
        <v>0.0030000000000000001</v>
      </c>
      <c r="I323" s="241"/>
      <c r="J323" s="242">
        <f>ROUND(I323*H323,2)</f>
        <v>0</v>
      </c>
      <c r="K323" s="238" t="s">
        <v>221</v>
      </c>
      <c r="L323" s="73"/>
      <c r="M323" s="243" t="s">
        <v>22</v>
      </c>
      <c r="N323" s="306" t="s">
        <v>44</v>
      </c>
      <c r="O323" s="307"/>
      <c r="P323" s="308">
        <f>O323*H323</f>
        <v>0</v>
      </c>
      <c r="Q323" s="308">
        <v>0</v>
      </c>
      <c r="R323" s="308">
        <f>Q323*H323</f>
        <v>0</v>
      </c>
      <c r="S323" s="308">
        <v>0</v>
      </c>
      <c r="T323" s="309">
        <f>S323*H323</f>
        <v>0</v>
      </c>
      <c r="AR323" s="25" t="s">
        <v>311</v>
      </c>
      <c r="AT323" s="25" t="s">
        <v>217</v>
      </c>
      <c r="AU323" s="25" t="s">
        <v>82</v>
      </c>
      <c r="AY323" s="25" t="s">
        <v>215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5" t="s">
        <v>80</v>
      </c>
      <c r="BK323" s="247">
        <f>ROUND(I323*H323,2)</f>
        <v>0</v>
      </c>
      <c r="BL323" s="25" t="s">
        <v>311</v>
      </c>
      <c r="BM323" s="25" t="s">
        <v>1847</v>
      </c>
    </row>
    <row r="324" s="1" customFormat="1" ht="6.96" customHeight="1">
      <c r="B324" s="68"/>
      <c r="C324" s="69"/>
      <c r="D324" s="69"/>
      <c r="E324" s="69"/>
      <c r="F324" s="69"/>
      <c r="G324" s="69"/>
      <c r="H324" s="69"/>
      <c r="I324" s="179"/>
      <c r="J324" s="69"/>
      <c r="K324" s="69"/>
      <c r="L324" s="73"/>
    </row>
  </sheetData>
  <sheetProtection sheet="1" autoFilter="0" formatColumns="0" formatRows="0" objects="1" scenarios="1" spinCount="100000" saltValue="WN8mHCDy3SBC542CSQKSi+jauwwohxIcllbOl/RytkY2aBHj5cElKkqGOqy7kJxH3vJsXFk+mtJ3lPVcQK4Ksg==" hashValue="NyyIXAZol1VZayLdM7Tv0anuxs99bS9Ei+bpiSYvNXPjpwbjGkLghHmjg/wUaPyJKyxU45hjDu6nLMPNluj6SA==" algorithmName="SHA-512" password="CC35"/>
  <autoFilter ref="C94:K32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3:H83"/>
    <mergeCell ref="E85:H85"/>
    <mergeCell ref="E87:H87"/>
    <mergeCell ref="G1:H1"/>
    <mergeCell ref="L2:V2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96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1848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ROUND(SUM(BE83:BE129), 2)</f>
        <v>0</v>
      </c>
      <c r="G32" s="48"/>
      <c r="H32" s="48"/>
      <c r="I32" s="171">
        <v>0.20999999999999999</v>
      </c>
      <c r="J32" s="170">
        <f>ROUND(ROUND((SUM(BE83:BE129)),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ROUND(SUM(BF83:BF129), 2)</f>
        <v>0</v>
      </c>
      <c r="G33" s="48"/>
      <c r="H33" s="48"/>
      <c r="I33" s="171">
        <v>0.14999999999999999</v>
      </c>
      <c r="J33" s="170">
        <f>ROUND(ROUND((SUM(BF83:BF129)),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ROUND(SUM(BG83:BG129),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ROUND(SUM(BH83:BH129),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ROUND(SUM(BI83:BI129),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el_1pp - Elektroinstalace 1pp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1849</v>
      </c>
      <c r="E61" s="193"/>
      <c r="F61" s="193"/>
      <c r="G61" s="193"/>
      <c r="H61" s="193"/>
      <c r="I61" s="194"/>
      <c r="J61" s="195">
        <f>J126</f>
        <v>0</v>
      </c>
      <c r="K61" s="196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199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5.TEMNÝ DŮL- VÝCVIKOVÉ STŘEDISKO-obj.24 -CÚ 2018/1</v>
      </c>
      <c r="F71" s="77"/>
      <c r="G71" s="77"/>
      <c r="H71" s="77"/>
      <c r="I71" s="204"/>
      <c r="J71" s="75"/>
      <c r="K71" s="75"/>
      <c r="L71" s="73"/>
    </row>
    <row r="72">
      <c r="B72" s="29"/>
      <c r="C72" s="77" t="s">
        <v>168</v>
      </c>
      <c r="D72" s="206"/>
      <c r="E72" s="206"/>
      <c r="F72" s="206"/>
      <c r="G72" s="206"/>
      <c r="H72" s="206"/>
      <c r="I72" s="149"/>
      <c r="J72" s="206"/>
      <c r="K72" s="206"/>
      <c r="L72" s="207"/>
    </row>
    <row r="73" s="1" customFormat="1" ht="16.5" customHeight="1">
      <c r="B73" s="47"/>
      <c r="C73" s="75"/>
      <c r="D73" s="75"/>
      <c r="E73" s="205" t="s">
        <v>169</v>
      </c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170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E11</f>
        <v xml:space="preserve">el_1pp - Elektroinstalace 1pp  CÚ 2018/1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24</v>
      </c>
      <c r="D77" s="75"/>
      <c r="E77" s="75"/>
      <c r="F77" s="208" t="str">
        <f>F14</f>
        <v xml:space="preserve"> </v>
      </c>
      <c r="G77" s="75"/>
      <c r="H77" s="75"/>
      <c r="I77" s="209" t="s">
        <v>26</v>
      </c>
      <c r="J77" s="86" t="str">
        <f>IF(J14="","",J14)</f>
        <v>12. 4. 2018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28</v>
      </c>
      <c r="D79" s="75"/>
      <c r="E79" s="75"/>
      <c r="F79" s="208" t="str">
        <f>E17</f>
        <v xml:space="preserve"> </v>
      </c>
      <c r="G79" s="75"/>
      <c r="H79" s="75"/>
      <c r="I79" s="209" t="s">
        <v>34</v>
      </c>
      <c r="J79" s="208" t="str">
        <f>E23</f>
        <v>ATELIER H1§ATELIER HÁJEK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8" t="str">
        <f>IF(E20="","",E20)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10"/>
      <c r="C82" s="211" t="s">
        <v>200</v>
      </c>
      <c r="D82" s="212" t="s">
        <v>58</v>
      </c>
      <c r="E82" s="212" t="s">
        <v>54</v>
      </c>
      <c r="F82" s="212" t="s">
        <v>201</v>
      </c>
      <c r="G82" s="212" t="s">
        <v>202</v>
      </c>
      <c r="H82" s="212" t="s">
        <v>203</v>
      </c>
      <c r="I82" s="213" t="s">
        <v>204</v>
      </c>
      <c r="J82" s="212" t="s">
        <v>175</v>
      </c>
      <c r="K82" s="214" t="s">
        <v>205</v>
      </c>
      <c r="L82" s="215"/>
      <c r="M82" s="103" t="s">
        <v>206</v>
      </c>
      <c r="N82" s="104" t="s">
        <v>43</v>
      </c>
      <c r="O82" s="104" t="s">
        <v>207</v>
      </c>
      <c r="P82" s="104" t="s">
        <v>208</v>
      </c>
      <c r="Q82" s="104" t="s">
        <v>209</v>
      </c>
      <c r="R82" s="104" t="s">
        <v>210</v>
      </c>
      <c r="S82" s="104" t="s">
        <v>211</v>
      </c>
      <c r="T82" s="105" t="s">
        <v>212</v>
      </c>
    </row>
    <row r="83" s="1" customFormat="1" ht="29.28" customHeight="1">
      <c r="B83" s="47"/>
      <c r="C83" s="109" t="s">
        <v>176</v>
      </c>
      <c r="D83" s="75"/>
      <c r="E83" s="75"/>
      <c r="F83" s="75"/>
      <c r="G83" s="75"/>
      <c r="H83" s="75"/>
      <c r="I83" s="204"/>
      <c r="J83" s="216">
        <f>BK83</f>
        <v>0</v>
      </c>
      <c r="K83" s="75"/>
      <c r="L83" s="73"/>
      <c r="M83" s="106"/>
      <c r="N83" s="107"/>
      <c r="O83" s="107"/>
      <c r="P83" s="217">
        <f>P84+SUM(P85:P126)</f>
        <v>0</v>
      </c>
      <c r="Q83" s="107"/>
      <c r="R83" s="217">
        <f>R84+SUM(R85:R126)</f>
        <v>0</v>
      </c>
      <c r="S83" s="107"/>
      <c r="T83" s="218">
        <f>T84+SUM(T85:T126)</f>
        <v>0</v>
      </c>
      <c r="AT83" s="25" t="s">
        <v>72</v>
      </c>
      <c r="AU83" s="25" t="s">
        <v>177</v>
      </c>
      <c r="BK83" s="219">
        <f>BK84+SUM(BK85:BK126)</f>
        <v>0</v>
      </c>
    </row>
    <row r="84" s="1" customFormat="1" ht="16.5" customHeight="1">
      <c r="B84" s="47"/>
      <c r="C84" s="236" t="s">
        <v>80</v>
      </c>
      <c r="D84" s="236" t="s">
        <v>217</v>
      </c>
      <c r="E84" s="237" t="s">
        <v>80</v>
      </c>
      <c r="F84" s="238" t="s">
        <v>1850</v>
      </c>
      <c r="G84" s="239" t="s">
        <v>1851</v>
      </c>
      <c r="H84" s="240">
        <v>1</v>
      </c>
      <c r="I84" s="241"/>
      <c r="J84" s="242">
        <f>ROUND(I84*H84,2)</f>
        <v>0</v>
      </c>
      <c r="K84" s="238" t="s">
        <v>22</v>
      </c>
      <c r="L84" s="73"/>
      <c r="M84" s="243" t="s">
        <v>22</v>
      </c>
      <c r="N84" s="244" t="s">
        <v>44</v>
      </c>
      <c r="O84" s="48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5" t="s">
        <v>222</v>
      </c>
      <c r="AT84" s="25" t="s">
        <v>217</v>
      </c>
      <c r="AU84" s="25" t="s">
        <v>73</v>
      </c>
      <c r="AY84" s="25" t="s">
        <v>215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80</v>
      </c>
      <c r="BK84" s="247">
        <f>ROUND(I84*H84,2)</f>
        <v>0</v>
      </c>
      <c r="BL84" s="25" t="s">
        <v>222</v>
      </c>
      <c r="BM84" s="25" t="s">
        <v>1852</v>
      </c>
    </row>
    <row r="85" s="1" customFormat="1" ht="16.5" customHeight="1">
      <c r="B85" s="47"/>
      <c r="C85" s="236" t="s">
        <v>82</v>
      </c>
      <c r="D85" s="236" t="s">
        <v>217</v>
      </c>
      <c r="E85" s="237" t="s">
        <v>82</v>
      </c>
      <c r="F85" s="238" t="s">
        <v>1853</v>
      </c>
      <c r="G85" s="239" t="s">
        <v>1851</v>
      </c>
      <c r="H85" s="240">
        <v>1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73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1854</v>
      </c>
    </row>
    <row r="86" s="1" customFormat="1" ht="16.5" customHeight="1">
      <c r="B86" s="47"/>
      <c r="C86" s="236" t="s">
        <v>236</v>
      </c>
      <c r="D86" s="236" t="s">
        <v>217</v>
      </c>
      <c r="E86" s="237" t="s">
        <v>236</v>
      </c>
      <c r="F86" s="238" t="s">
        <v>1855</v>
      </c>
      <c r="G86" s="239" t="s">
        <v>298</v>
      </c>
      <c r="H86" s="240">
        <v>24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73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1856</v>
      </c>
    </row>
    <row r="87" s="1" customFormat="1" ht="16.5" customHeight="1">
      <c r="B87" s="47"/>
      <c r="C87" s="236" t="s">
        <v>222</v>
      </c>
      <c r="D87" s="236" t="s">
        <v>217</v>
      </c>
      <c r="E87" s="237" t="s">
        <v>222</v>
      </c>
      <c r="F87" s="238" t="s">
        <v>1857</v>
      </c>
      <c r="G87" s="239" t="s">
        <v>298</v>
      </c>
      <c r="H87" s="240">
        <v>24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73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1858</v>
      </c>
    </row>
    <row r="88" s="1" customFormat="1" ht="16.5" customHeight="1">
      <c r="B88" s="47"/>
      <c r="C88" s="236" t="s">
        <v>248</v>
      </c>
      <c r="D88" s="236" t="s">
        <v>217</v>
      </c>
      <c r="E88" s="237" t="s">
        <v>248</v>
      </c>
      <c r="F88" s="238" t="s">
        <v>1859</v>
      </c>
      <c r="G88" s="239" t="s">
        <v>298</v>
      </c>
      <c r="H88" s="240">
        <v>110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73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1860</v>
      </c>
    </row>
    <row r="89" s="1" customFormat="1" ht="16.5" customHeight="1">
      <c r="B89" s="47"/>
      <c r="C89" s="236" t="s">
        <v>252</v>
      </c>
      <c r="D89" s="236" t="s">
        <v>217</v>
      </c>
      <c r="E89" s="237" t="s">
        <v>252</v>
      </c>
      <c r="F89" s="238" t="s">
        <v>1861</v>
      </c>
      <c r="G89" s="239" t="s">
        <v>298</v>
      </c>
      <c r="H89" s="240">
        <v>20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73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1862</v>
      </c>
    </row>
    <row r="90" s="1" customFormat="1" ht="16.5" customHeight="1">
      <c r="B90" s="47"/>
      <c r="C90" s="236" t="s">
        <v>257</v>
      </c>
      <c r="D90" s="236" t="s">
        <v>217</v>
      </c>
      <c r="E90" s="237" t="s">
        <v>257</v>
      </c>
      <c r="F90" s="238" t="s">
        <v>1863</v>
      </c>
      <c r="G90" s="239" t="s">
        <v>298</v>
      </c>
      <c r="H90" s="240">
        <v>240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73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1864</v>
      </c>
    </row>
    <row r="91" s="1" customFormat="1" ht="16.5" customHeight="1">
      <c r="B91" s="47"/>
      <c r="C91" s="236" t="s">
        <v>261</v>
      </c>
      <c r="D91" s="236" t="s">
        <v>217</v>
      </c>
      <c r="E91" s="237" t="s">
        <v>261</v>
      </c>
      <c r="F91" s="238" t="s">
        <v>1865</v>
      </c>
      <c r="G91" s="239" t="s">
        <v>298</v>
      </c>
      <c r="H91" s="240">
        <v>26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73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1866</v>
      </c>
    </row>
    <row r="92" s="1" customFormat="1" ht="16.5" customHeight="1">
      <c r="B92" s="47"/>
      <c r="C92" s="236" t="s">
        <v>266</v>
      </c>
      <c r="D92" s="236" t="s">
        <v>217</v>
      </c>
      <c r="E92" s="237" t="s">
        <v>266</v>
      </c>
      <c r="F92" s="238" t="s">
        <v>1867</v>
      </c>
      <c r="G92" s="239" t="s">
        <v>298</v>
      </c>
      <c r="H92" s="240">
        <v>42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73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1868</v>
      </c>
    </row>
    <row r="93" s="1" customFormat="1" ht="16.5" customHeight="1">
      <c r="B93" s="47"/>
      <c r="C93" s="236" t="s">
        <v>271</v>
      </c>
      <c r="D93" s="236" t="s">
        <v>217</v>
      </c>
      <c r="E93" s="237" t="s">
        <v>271</v>
      </c>
      <c r="F93" s="238" t="s">
        <v>1869</v>
      </c>
      <c r="G93" s="239" t="s">
        <v>298</v>
      </c>
      <c r="H93" s="240">
        <v>4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73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1870</v>
      </c>
    </row>
    <row r="94" s="1" customFormat="1" ht="16.5" customHeight="1">
      <c r="B94" s="47"/>
      <c r="C94" s="236" t="s">
        <v>277</v>
      </c>
      <c r="D94" s="236" t="s">
        <v>217</v>
      </c>
      <c r="E94" s="237" t="s">
        <v>277</v>
      </c>
      <c r="F94" s="238" t="s">
        <v>1871</v>
      </c>
      <c r="G94" s="239" t="s">
        <v>298</v>
      </c>
      <c r="H94" s="240">
        <v>50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73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1872</v>
      </c>
    </row>
    <row r="95" s="1" customFormat="1" ht="16.5" customHeight="1">
      <c r="B95" s="47"/>
      <c r="C95" s="236" t="s">
        <v>288</v>
      </c>
      <c r="D95" s="236" t="s">
        <v>217</v>
      </c>
      <c r="E95" s="237" t="s">
        <v>288</v>
      </c>
      <c r="F95" s="238" t="s">
        <v>1873</v>
      </c>
      <c r="G95" s="239" t="s">
        <v>298</v>
      </c>
      <c r="H95" s="240">
        <v>88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73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1874</v>
      </c>
    </row>
    <row r="96" s="1" customFormat="1" ht="16.5" customHeight="1">
      <c r="B96" s="47"/>
      <c r="C96" s="236" t="s">
        <v>295</v>
      </c>
      <c r="D96" s="236" t="s">
        <v>217</v>
      </c>
      <c r="E96" s="237" t="s">
        <v>295</v>
      </c>
      <c r="F96" s="238" t="s">
        <v>1875</v>
      </c>
      <c r="G96" s="239" t="s">
        <v>1851</v>
      </c>
      <c r="H96" s="240">
        <v>8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73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1876</v>
      </c>
    </row>
    <row r="97" s="1" customFormat="1" ht="16.5" customHeight="1">
      <c r="B97" s="47"/>
      <c r="C97" s="236" t="s">
        <v>301</v>
      </c>
      <c r="D97" s="236" t="s">
        <v>217</v>
      </c>
      <c r="E97" s="237" t="s">
        <v>301</v>
      </c>
      <c r="F97" s="238" t="s">
        <v>1877</v>
      </c>
      <c r="G97" s="239" t="s">
        <v>1851</v>
      </c>
      <c r="H97" s="240">
        <v>2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73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1878</v>
      </c>
    </row>
    <row r="98" s="1" customFormat="1" ht="16.5" customHeight="1">
      <c r="B98" s="47"/>
      <c r="C98" s="236" t="s">
        <v>10</v>
      </c>
      <c r="D98" s="236" t="s">
        <v>217</v>
      </c>
      <c r="E98" s="237" t="s">
        <v>10</v>
      </c>
      <c r="F98" s="238" t="s">
        <v>1879</v>
      </c>
      <c r="G98" s="239" t="s">
        <v>1851</v>
      </c>
      <c r="H98" s="240">
        <v>14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73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1880</v>
      </c>
    </row>
    <row r="99" s="1" customFormat="1" ht="16.5" customHeight="1">
      <c r="B99" s="47"/>
      <c r="C99" s="236" t="s">
        <v>311</v>
      </c>
      <c r="D99" s="236" t="s">
        <v>217</v>
      </c>
      <c r="E99" s="237" t="s">
        <v>311</v>
      </c>
      <c r="F99" s="238" t="s">
        <v>1881</v>
      </c>
      <c r="G99" s="239" t="s">
        <v>1851</v>
      </c>
      <c r="H99" s="240">
        <v>2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73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1882</v>
      </c>
    </row>
    <row r="100" s="1" customFormat="1" ht="16.5" customHeight="1">
      <c r="B100" s="47"/>
      <c r="C100" s="236" t="s">
        <v>318</v>
      </c>
      <c r="D100" s="236" t="s">
        <v>217</v>
      </c>
      <c r="E100" s="237" t="s">
        <v>318</v>
      </c>
      <c r="F100" s="238" t="s">
        <v>1883</v>
      </c>
      <c r="G100" s="239" t="s">
        <v>1851</v>
      </c>
      <c r="H100" s="240">
        <v>6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73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1884</v>
      </c>
    </row>
    <row r="101" s="1" customFormat="1" ht="16.5" customHeight="1">
      <c r="B101" s="47"/>
      <c r="C101" s="236" t="s">
        <v>326</v>
      </c>
      <c r="D101" s="236" t="s">
        <v>217</v>
      </c>
      <c r="E101" s="237" t="s">
        <v>326</v>
      </c>
      <c r="F101" s="238" t="s">
        <v>1885</v>
      </c>
      <c r="G101" s="239" t="s">
        <v>298</v>
      </c>
      <c r="H101" s="240">
        <v>10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73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1886</v>
      </c>
    </row>
    <row r="102" s="1" customFormat="1" ht="16.5" customHeight="1">
      <c r="B102" s="47"/>
      <c r="C102" s="236" t="s">
        <v>331</v>
      </c>
      <c r="D102" s="236" t="s">
        <v>217</v>
      </c>
      <c r="E102" s="237" t="s">
        <v>331</v>
      </c>
      <c r="F102" s="238" t="s">
        <v>1887</v>
      </c>
      <c r="G102" s="239" t="s">
        <v>1851</v>
      </c>
      <c r="H102" s="240">
        <v>30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73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1888</v>
      </c>
    </row>
    <row r="103" s="1" customFormat="1" ht="16.5" customHeight="1">
      <c r="B103" s="47"/>
      <c r="C103" s="236" t="s">
        <v>336</v>
      </c>
      <c r="D103" s="236" t="s">
        <v>217</v>
      </c>
      <c r="E103" s="237" t="s">
        <v>336</v>
      </c>
      <c r="F103" s="238" t="s">
        <v>1889</v>
      </c>
      <c r="G103" s="239" t="s">
        <v>298</v>
      </c>
      <c r="H103" s="240">
        <v>35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73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1890</v>
      </c>
    </row>
    <row r="104" s="1" customFormat="1" ht="16.5" customHeight="1">
      <c r="B104" s="47"/>
      <c r="C104" s="236" t="s">
        <v>9</v>
      </c>
      <c r="D104" s="236" t="s">
        <v>217</v>
      </c>
      <c r="E104" s="237" t="s">
        <v>9</v>
      </c>
      <c r="F104" s="238" t="s">
        <v>1891</v>
      </c>
      <c r="G104" s="239" t="s">
        <v>298</v>
      </c>
      <c r="H104" s="240">
        <v>20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73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1892</v>
      </c>
    </row>
    <row r="105" s="1" customFormat="1" ht="16.5" customHeight="1">
      <c r="B105" s="47"/>
      <c r="C105" s="236" t="s">
        <v>346</v>
      </c>
      <c r="D105" s="236" t="s">
        <v>217</v>
      </c>
      <c r="E105" s="237" t="s">
        <v>346</v>
      </c>
      <c r="F105" s="238" t="s">
        <v>1893</v>
      </c>
      <c r="G105" s="239" t="s">
        <v>1851</v>
      </c>
      <c r="H105" s="240">
        <v>25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73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1894</v>
      </c>
    </row>
    <row r="106" s="1" customFormat="1" ht="16.5" customHeight="1">
      <c r="B106" s="47"/>
      <c r="C106" s="236" t="s">
        <v>352</v>
      </c>
      <c r="D106" s="236" t="s">
        <v>217</v>
      </c>
      <c r="E106" s="237" t="s">
        <v>352</v>
      </c>
      <c r="F106" s="238" t="s">
        <v>1895</v>
      </c>
      <c r="G106" s="239" t="s">
        <v>1851</v>
      </c>
      <c r="H106" s="240">
        <v>34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73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1896</v>
      </c>
    </row>
    <row r="107" s="1" customFormat="1" ht="16.5" customHeight="1">
      <c r="B107" s="47"/>
      <c r="C107" s="236" t="s">
        <v>357</v>
      </c>
      <c r="D107" s="236" t="s">
        <v>217</v>
      </c>
      <c r="E107" s="237" t="s">
        <v>357</v>
      </c>
      <c r="F107" s="238" t="s">
        <v>1897</v>
      </c>
      <c r="G107" s="239" t="s">
        <v>1851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73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1898</v>
      </c>
    </row>
    <row r="108" s="1" customFormat="1" ht="16.5" customHeight="1">
      <c r="B108" s="47"/>
      <c r="C108" s="236" t="s">
        <v>362</v>
      </c>
      <c r="D108" s="236" t="s">
        <v>217</v>
      </c>
      <c r="E108" s="237" t="s">
        <v>362</v>
      </c>
      <c r="F108" s="238" t="s">
        <v>1899</v>
      </c>
      <c r="G108" s="239" t="s">
        <v>1851</v>
      </c>
      <c r="H108" s="240">
        <v>7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73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1900</v>
      </c>
    </row>
    <row r="109" s="1" customFormat="1" ht="16.5" customHeight="1">
      <c r="B109" s="47"/>
      <c r="C109" s="236" t="s">
        <v>371</v>
      </c>
      <c r="D109" s="236" t="s">
        <v>217</v>
      </c>
      <c r="E109" s="237" t="s">
        <v>371</v>
      </c>
      <c r="F109" s="238" t="s">
        <v>1901</v>
      </c>
      <c r="G109" s="239" t="s">
        <v>1851</v>
      </c>
      <c r="H109" s="240">
        <v>1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73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1902</v>
      </c>
    </row>
    <row r="110" s="1" customFormat="1" ht="16.5" customHeight="1">
      <c r="B110" s="47"/>
      <c r="C110" s="236" t="s">
        <v>376</v>
      </c>
      <c r="D110" s="236" t="s">
        <v>217</v>
      </c>
      <c r="E110" s="237" t="s">
        <v>376</v>
      </c>
      <c r="F110" s="238" t="s">
        <v>1903</v>
      </c>
      <c r="G110" s="239" t="s">
        <v>1851</v>
      </c>
      <c r="H110" s="240">
        <v>5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73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1904</v>
      </c>
    </row>
    <row r="111" s="1" customFormat="1" ht="16.5" customHeight="1">
      <c r="B111" s="47"/>
      <c r="C111" s="236" t="s">
        <v>384</v>
      </c>
      <c r="D111" s="236" t="s">
        <v>217</v>
      </c>
      <c r="E111" s="237" t="s">
        <v>384</v>
      </c>
      <c r="F111" s="238" t="s">
        <v>1905</v>
      </c>
      <c r="G111" s="239" t="s">
        <v>1851</v>
      </c>
      <c r="H111" s="240">
        <v>1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73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1906</v>
      </c>
    </row>
    <row r="112" s="1" customFormat="1" ht="16.5" customHeight="1">
      <c r="B112" s="47"/>
      <c r="C112" s="236" t="s">
        <v>390</v>
      </c>
      <c r="D112" s="236" t="s">
        <v>217</v>
      </c>
      <c r="E112" s="237" t="s">
        <v>390</v>
      </c>
      <c r="F112" s="238" t="s">
        <v>1907</v>
      </c>
      <c r="G112" s="239" t="s">
        <v>1851</v>
      </c>
      <c r="H112" s="240">
        <v>19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73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1908</v>
      </c>
    </row>
    <row r="113" s="1" customFormat="1" ht="16.5" customHeight="1">
      <c r="B113" s="47"/>
      <c r="C113" s="236" t="s">
        <v>395</v>
      </c>
      <c r="D113" s="236" t="s">
        <v>217</v>
      </c>
      <c r="E113" s="237" t="s">
        <v>395</v>
      </c>
      <c r="F113" s="238" t="s">
        <v>1909</v>
      </c>
      <c r="G113" s="239" t="s">
        <v>1851</v>
      </c>
      <c r="H113" s="240">
        <v>1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73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1910</v>
      </c>
    </row>
    <row r="114" s="1" customFormat="1" ht="16.5" customHeight="1">
      <c r="B114" s="47"/>
      <c r="C114" s="236" t="s">
        <v>400</v>
      </c>
      <c r="D114" s="236" t="s">
        <v>217</v>
      </c>
      <c r="E114" s="237" t="s">
        <v>400</v>
      </c>
      <c r="F114" s="238" t="s">
        <v>1911</v>
      </c>
      <c r="G114" s="239" t="s">
        <v>1851</v>
      </c>
      <c r="H114" s="240">
        <v>1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73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1912</v>
      </c>
    </row>
    <row r="115" s="1" customFormat="1" ht="16.5" customHeight="1">
      <c r="B115" s="47"/>
      <c r="C115" s="236" t="s">
        <v>405</v>
      </c>
      <c r="D115" s="236" t="s">
        <v>217</v>
      </c>
      <c r="E115" s="237" t="s">
        <v>405</v>
      </c>
      <c r="F115" s="238" t="s">
        <v>1913</v>
      </c>
      <c r="G115" s="239" t="s">
        <v>1851</v>
      </c>
      <c r="H115" s="240">
        <v>1</v>
      </c>
      <c r="I115" s="241"/>
      <c r="J115" s="242">
        <f>ROUND(I115*H115,2)</f>
        <v>0</v>
      </c>
      <c r="K115" s="238" t="s">
        <v>22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222</v>
      </c>
      <c r="AT115" s="25" t="s">
        <v>217</v>
      </c>
      <c r="AU115" s="25" t="s">
        <v>73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222</v>
      </c>
      <c r="BM115" s="25" t="s">
        <v>1914</v>
      </c>
    </row>
    <row r="116" s="1" customFormat="1" ht="16.5" customHeight="1">
      <c r="B116" s="47"/>
      <c r="C116" s="236" t="s">
        <v>410</v>
      </c>
      <c r="D116" s="236" t="s">
        <v>217</v>
      </c>
      <c r="E116" s="237" t="s">
        <v>410</v>
      </c>
      <c r="F116" s="238" t="s">
        <v>1915</v>
      </c>
      <c r="G116" s="239" t="s">
        <v>1851</v>
      </c>
      <c r="H116" s="240">
        <v>2</v>
      </c>
      <c r="I116" s="241"/>
      <c r="J116" s="242">
        <f>ROUND(I116*H116,2)</f>
        <v>0</v>
      </c>
      <c r="K116" s="238" t="s">
        <v>22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73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1916</v>
      </c>
    </row>
    <row r="117" s="1" customFormat="1" ht="16.5" customHeight="1">
      <c r="B117" s="47"/>
      <c r="C117" s="236" t="s">
        <v>414</v>
      </c>
      <c r="D117" s="236" t="s">
        <v>217</v>
      </c>
      <c r="E117" s="237" t="s">
        <v>414</v>
      </c>
      <c r="F117" s="238" t="s">
        <v>1917</v>
      </c>
      <c r="G117" s="239" t="s">
        <v>1851</v>
      </c>
      <c r="H117" s="240">
        <v>6</v>
      </c>
      <c r="I117" s="241"/>
      <c r="J117" s="242">
        <f>ROUND(I117*H117,2)</f>
        <v>0</v>
      </c>
      <c r="K117" s="238" t="s">
        <v>22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73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1918</v>
      </c>
    </row>
    <row r="118" s="1" customFormat="1" ht="16.5" customHeight="1">
      <c r="B118" s="47"/>
      <c r="C118" s="236" t="s">
        <v>418</v>
      </c>
      <c r="D118" s="236" t="s">
        <v>217</v>
      </c>
      <c r="E118" s="237" t="s">
        <v>418</v>
      </c>
      <c r="F118" s="238" t="s">
        <v>1919</v>
      </c>
      <c r="G118" s="239" t="s">
        <v>1851</v>
      </c>
      <c r="H118" s="240">
        <v>3</v>
      </c>
      <c r="I118" s="241"/>
      <c r="J118" s="242">
        <f>ROUND(I118*H118,2)</f>
        <v>0</v>
      </c>
      <c r="K118" s="238" t="s">
        <v>22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73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1920</v>
      </c>
    </row>
    <row r="119" s="1" customFormat="1" ht="16.5" customHeight="1">
      <c r="B119" s="47"/>
      <c r="C119" s="236" t="s">
        <v>423</v>
      </c>
      <c r="D119" s="236" t="s">
        <v>217</v>
      </c>
      <c r="E119" s="237" t="s">
        <v>423</v>
      </c>
      <c r="F119" s="238" t="s">
        <v>1921</v>
      </c>
      <c r="G119" s="239" t="s">
        <v>1851</v>
      </c>
      <c r="H119" s="240">
        <v>2</v>
      </c>
      <c r="I119" s="241"/>
      <c r="J119" s="242">
        <f>ROUND(I119*H119,2)</f>
        <v>0</v>
      </c>
      <c r="K119" s="238" t="s">
        <v>22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222</v>
      </c>
      <c r="AT119" s="25" t="s">
        <v>217</v>
      </c>
      <c r="AU119" s="25" t="s">
        <v>73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222</v>
      </c>
      <c r="BM119" s="25" t="s">
        <v>1922</v>
      </c>
    </row>
    <row r="120" s="1" customFormat="1" ht="16.5" customHeight="1">
      <c r="B120" s="47"/>
      <c r="C120" s="236" t="s">
        <v>428</v>
      </c>
      <c r="D120" s="236" t="s">
        <v>217</v>
      </c>
      <c r="E120" s="237" t="s">
        <v>428</v>
      </c>
      <c r="F120" s="238" t="s">
        <v>1923</v>
      </c>
      <c r="G120" s="239" t="s">
        <v>1851</v>
      </c>
      <c r="H120" s="240">
        <v>2</v>
      </c>
      <c r="I120" s="241"/>
      <c r="J120" s="242">
        <f>ROUND(I120*H120,2)</f>
        <v>0</v>
      </c>
      <c r="K120" s="238" t="s">
        <v>22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222</v>
      </c>
      <c r="AT120" s="25" t="s">
        <v>217</v>
      </c>
      <c r="AU120" s="25" t="s">
        <v>73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1924</v>
      </c>
    </row>
    <row r="121" s="1" customFormat="1" ht="16.5" customHeight="1">
      <c r="B121" s="47"/>
      <c r="C121" s="236" t="s">
        <v>433</v>
      </c>
      <c r="D121" s="236" t="s">
        <v>217</v>
      </c>
      <c r="E121" s="237" t="s">
        <v>433</v>
      </c>
      <c r="F121" s="238" t="s">
        <v>1925</v>
      </c>
      <c r="G121" s="239" t="s">
        <v>1851</v>
      </c>
      <c r="H121" s="240">
        <v>4</v>
      </c>
      <c r="I121" s="241"/>
      <c r="J121" s="242">
        <f>ROUND(I121*H121,2)</f>
        <v>0</v>
      </c>
      <c r="K121" s="238" t="s">
        <v>22</v>
      </c>
      <c r="L121" s="73"/>
      <c r="M121" s="243" t="s">
        <v>22</v>
      </c>
      <c r="N121" s="244" t="s">
        <v>44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222</v>
      </c>
      <c r="AT121" s="25" t="s">
        <v>217</v>
      </c>
      <c r="AU121" s="25" t="s">
        <v>73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222</v>
      </c>
      <c r="BM121" s="25" t="s">
        <v>1926</v>
      </c>
    </row>
    <row r="122" s="1" customFormat="1" ht="16.5" customHeight="1">
      <c r="B122" s="47"/>
      <c r="C122" s="236" t="s">
        <v>438</v>
      </c>
      <c r="D122" s="236" t="s">
        <v>217</v>
      </c>
      <c r="E122" s="237" t="s">
        <v>438</v>
      </c>
      <c r="F122" s="238" t="s">
        <v>1927</v>
      </c>
      <c r="G122" s="239" t="s">
        <v>1851</v>
      </c>
      <c r="H122" s="240">
        <v>6</v>
      </c>
      <c r="I122" s="241"/>
      <c r="J122" s="242">
        <f>ROUND(I122*H122,2)</f>
        <v>0</v>
      </c>
      <c r="K122" s="238" t="s">
        <v>22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73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1928</v>
      </c>
    </row>
    <row r="123" s="1" customFormat="1" ht="16.5" customHeight="1">
      <c r="B123" s="47"/>
      <c r="C123" s="236" t="s">
        <v>443</v>
      </c>
      <c r="D123" s="236" t="s">
        <v>217</v>
      </c>
      <c r="E123" s="237" t="s">
        <v>443</v>
      </c>
      <c r="F123" s="238" t="s">
        <v>1929</v>
      </c>
      <c r="G123" s="239" t="s">
        <v>1851</v>
      </c>
      <c r="H123" s="240">
        <v>3</v>
      </c>
      <c r="I123" s="241"/>
      <c r="J123" s="242">
        <f>ROUND(I123*H123,2)</f>
        <v>0</v>
      </c>
      <c r="K123" s="238" t="s">
        <v>22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222</v>
      </c>
      <c r="AT123" s="25" t="s">
        <v>217</v>
      </c>
      <c r="AU123" s="25" t="s">
        <v>73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222</v>
      </c>
      <c r="BM123" s="25" t="s">
        <v>1930</v>
      </c>
    </row>
    <row r="124" s="1" customFormat="1" ht="16.5" customHeight="1">
      <c r="B124" s="47"/>
      <c r="C124" s="236" t="s">
        <v>447</v>
      </c>
      <c r="D124" s="236" t="s">
        <v>217</v>
      </c>
      <c r="E124" s="237" t="s">
        <v>447</v>
      </c>
      <c r="F124" s="238" t="s">
        <v>1931</v>
      </c>
      <c r="G124" s="239" t="s">
        <v>1851</v>
      </c>
      <c r="H124" s="240">
        <v>3</v>
      </c>
      <c r="I124" s="241"/>
      <c r="J124" s="242">
        <f>ROUND(I124*H124,2)</f>
        <v>0</v>
      </c>
      <c r="K124" s="238" t="s">
        <v>22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222</v>
      </c>
      <c r="AT124" s="25" t="s">
        <v>217</v>
      </c>
      <c r="AU124" s="25" t="s">
        <v>73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222</v>
      </c>
      <c r="BM124" s="25" t="s">
        <v>1932</v>
      </c>
    </row>
    <row r="125" s="1" customFormat="1" ht="16.5" customHeight="1">
      <c r="B125" s="47"/>
      <c r="C125" s="236" t="s">
        <v>452</v>
      </c>
      <c r="D125" s="236" t="s">
        <v>217</v>
      </c>
      <c r="E125" s="237" t="s">
        <v>452</v>
      </c>
      <c r="F125" s="238" t="s">
        <v>1933</v>
      </c>
      <c r="G125" s="239" t="s">
        <v>1851</v>
      </c>
      <c r="H125" s="240">
        <v>2</v>
      </c>
      <c r="I125" s="241"/>
      <c r="J125" s="242">
        <f>ROUND(I125*H125,2)</f>
        <v>0</v>
      </c>
      <c r="K125" s="238" t="s">
        <v>22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222</v>
      </c>
      <c r="AT125" s="25" t="s">
        <v>217</v>
      </c>
      <c r="AU125" s="25" t="s">
        <v>73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222</v>
      </c>
      <c r="BM125" s="25" t="s">
        <v>1934</v>
      </c>
    </row>
    <row r="126" s="11" customFormat="1" ht="37.44" customHeight="1">
      <c r="B126" s="220"/>
      <c r="C126" s="221"/>
      <c r="D126" s="222" t="s">
        <v>72</v>
      </c>
      <c r="E126" s="223" t="s">
        <v>1935</v>
      </c>
      <c r="F126" s="223" t="s">
        <v>1936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SUM(P127:P129)</f>
        <v>0</v>
      </c>
      <c r="Q126" s="228"/>
      <c r="R126" s="229">
        <f>SUM(R127:R129)</f>
        <v>0</v>
      </c>
      <c r="S126" s="228"/>
      <c r="T126" s="230">
        <f>SUM(T127:T129)</f>
        <v>0</v>
      </c>
      <c r="AR126" s="231" t="s">
        <v>222</v>
      </c>
      <c r="AT126" s="232" t="s">
        <v>72</v>
      </c>
      <c r="AU126" s="232" t="s">
        <v>73</v>
      </c>
      <c r="AY126" s="231" t="s">
        <v>215</v>
      </c>
      <c r="BK126" s="233">
        <f>SUM(BK127:BK129)</f>
        <v>0</v>
      </c>
    </row>
    <row r="127" s="1" customFormat="1" ht="16.5" customHeight="1">
      <c r="B127" s="47"/>
      <c r="C127" s="236" t="s">
        <v>457</v>
      </c>
      <c r="D127" s="236" t="s">
        <v>217</v>
      </c>
      <c r="E127" s="237" t="s">
        <v>1937</v>
      </c>
      <c r="F127" s="238" t="s">
        <v>1938</v>
      </c>
      <c r="G127" s="239" t="s">
        <v>1939</v>
      </c>
      <c r="H127" s="240">
        <v>1</v>
      </c>
      <c r="I127" s="241"/>
      <c r="J127" s="242">
        <f>ROUND(I127*H127,2)</f>
        <v>0</v>
      </c>
      <c r="K127" s="238" t="s">
        <v>22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5" t="s">
        <v>1208</v>
      </c>
      <c r="AT127" s="25" t="s">
        <v>217</v>
      </c>
      <c r="AU127" s="25" t="s">
        <v>80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1208</v>
      </c>
      <c r="BM127" s="25" t="s">
        <v>1940</v>
      </c>
    </row>
    <row r="128" s="1" customFormat="1" ht="16.5" customHeight="1">
      <c r="B128" s="47"/>
      <c r="C128" s="236" t="s">
        <v>462</v>
      </c>
      <c r="D128" s="236" t="s">
        <v>217</v>
      </c>
      <c r="E128" s="237" t="s">
        <v>1941</v>
      </c>
      <c r="F128" s="238" t="s">
        <v>1942</v>
      </c>
      <c r="G128" s="239" t="s">
        <v>1939</v>
      </c>
      <c r="H128" s="240">
        <v>1</v>
      </c>
      <c r="I128" s="241"/>
      <c r="J128" s="242">
        <f>ROUND(I128*H128,2)</f>
        <v>0</v>
      </c>
      <c r="K128" s="238" t="s">
        <v>22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1208</v>
      </c>
      <c r="AT128" s="25" t="s">
        <v>217</v>
      </c>
      <c r="AU128" s="25" t="s">
        <v>80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1208</v>
      </c>
      <c r="BM128" s="25" t="s">
        <v>1943</v>
      </c>
    </row>
    <row r="129" s="1" customFormat="1" ht="16.5" customHeight="1">
      <c r="B129" s="47"/>
      <c r="C129" s="236" t="s">
        <v>475</v>
      </c>
      <c r="D129" s="236" t="s">
        <v>217</v>
      </c>
      <c r="E129" s="237" t="s">
        <v>1944</v>
      </c>
      <c r="F129" s="238" t="s">
        <v>1945</v>
      </c>
      <c r="G129" s="239" t="s">
        <v>1946</v>
      </c>
      <c r="H129" s="240">
        <v>20</v>
      </c>
      <c r="I129" s="241"/>
      <c r="J129" s="242">
        <f>ROUND(I129*H129,2)</f>
        <v>0</v>
      </c>
      <c r="K129" s="238" t="s">
        <v>22</v>
      </c>
      <c r="L129" s="73"/>
      <c r="M129" s="243" t="s">
        <v>22</v>
      </c>
      <c r="N129" s="306" t="s">
        <v>44</v>
      </c>
      <c r="O129" s="307"/>
      <c r="P129" s="308">
        <f>O129*H129</f>
        <v>0</v>
      </c>
      <c r="Q129" s="308">
        <v>0</v>
      </c>
      <c r="R129" s="308">
        <f>Q129*H129</f>
        <v>0</v>
      </c>
      <c r="S129" s="308">
        <v>0</v>
      </c>
      <c r="T129" s="309">
        <f>S129*H129</f>
        <v>0</v>
      </c>
      <c r="AR129" s="25" t="s">
        <v>1208</v>
      </c>
      <c r="AT129" s="25" t="s">
        <v>217</v>
      </c>
      <c r="AU129" s="25" t="s">
        <v>80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1208</v>
      </c>
      <c r="BM129" s="25" t="s">
        <v>1947</v>
      </c>
    </row>
    <row r="130" s="1" customFormat="1" ht="6.96" customHeight="1">
      <c r="B130" s="68"/>
      <c r="C130" s="69"/>
      <c r="D130" s="69"/>
      <c r="E130" s="69"/>
      <c r="F130" s="69"/>
      <c r="G130" s="69"/>
      <c r="H130" s="69"/>
      <c r="I130" s="179"/>
      <c r="J130" s="69"/>
      <c r="K130" s="69"/>
      <c r="L130" s="73"/>
    </row>
  </sheetData>
  <sheetProtection sheet="1" autoFilter="0" formatColumns="0" formatRows="0" objects="1" scenarios="1" spinCount="100000" saltValue="uhRrmw4XZZGHTEIlKkQUuWIofZMaab9muv8+SpyF5CSk8Mqvvl+CIA9miau6DqKb5o9j/5B5s6jY6bAs9Q51RA==" hashValue="k5Ndrst2UFMAwW2Gh/DleL/NJhvwfU2jXViwrUOAnKPrjO4xOXcPdipnnI3mSfqFmuoEu3mnYAstTRzooR0zug==" algorithmName="SHA-512" password="CC35"/>
  <autoFilter ref="C82:K12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99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1948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ROUND(J82,2)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ROUND(SUM(BE82:BE125), 2)</f>
        <v>0</v>
      </c>
      <c r="G32" s="48"/>
      <c r="H32" s="48"/>
      <c r="I32" s="171">
        <v>0.20999999999999999</v>
      </c>
      <c r="J32" s="170">
        <f>ROUND(ROUND((SUM(BE82:BE125)),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ROUND(SUM(BF82:BF125), 2)</f>
        <v>0</v>
      </c>
      <c r="G33" s="48"/>
      <c r="H33" s="48"/>
      <c r="I33" s="171">
        <v>0.14999999999999999</v>
      </c>
      <c r="J33" s="170">
        <f>ROUND(ROUND((SUM(BF82:BF125)),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ROUND(SUM(BG82:BG125),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ROUND(SUM(BH82:BH125),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ROUND(SUM(BI82:BI125),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SK_cp24_1PP - SK_cp24_1PP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J82</f>
        <v>0</v>
      </c>
      <c r="K60" s="52"/>
      <c r="AU60" s="25" t="s">
        <v>177</v>
      </c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57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79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82"/>
      <c r="J66" s="72"/>
      <c r="K66" s="72"/>
      <c r="L66" s="73"/>
    </row>
    <row r="67" s="1" customFormat="1" ht="36.96" customHeight="1">
      <c r="B67" s="47"/>
      <c r="C67" s="74" t="s">
        <v>199</v>
      </c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6.96" customHeight="1">
      <c r="B68" s="47"/>
      <c r="C68" s="75"/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4.4" customHeight="1">
      <c r="B69" s="47"/>
      <c r="C69" s="77" t="s">
        <v>18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6.5" customHeight="1">
      <c r="B70" s="47"/>
      <c r="C70" s="75"/>
      <c r="D70" s="75"/>
      <c r="E70" s="205" t="str">
        <f>E7</f>
        <v>5.TEMNÝ DŮL- VÝCVIKOVÉ STŘEDISKO-obj.24 -CÚ 2018/1</v>
      </c>
      <c r="F70" s="77"/>
      <c r="G70" s="77"/>
      <c r="H70" s="77"/>
      <c r="I70" s="204"/>
      <c r="J70" s="75"/>
      <c r="K70" s="75"/>
      <c r="L70" s="73"/>
    </row>
    <row r="71">
      <c r="B71" s="29"/>
      <c r="C71" s="77" t="s">
        <v>168</v>
      </c>
      <c r="D71" s="206"/>
      <c r="E71" s="206"/>
      <c r="F71" s="206"/>
      <c r="G71" s="206"/>
      <c r="H71" s="206"/>
      <c r="I71" s="149"/>
      <c r="J71" s="206"/>
      <c r="K71" s="206"/>
      <c r="L71" s="207"/>
    </row>
    <row r="72" s="1" customFormat="1" ht="16.5" customHeight="1">
      <c r="B72" s="47"/>
      <c r="C72" s="75"/>
      <c r="D72" s="75"/>
      <c r="E72" s="205" t="s">
        <v>169</v>
      </c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170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E11</f>
        <v xml:space="preserve">SK_cp24_1PP - SK_cp24_1PP  CÚ 2018/1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24</v>
      </c>
      <c r="D76" s="75"/>
      <c r="E76" s="75"/>
      <c r="F76" s="208" t="str">
        <f>F14</f>
        <v xml:space="preserve"> </v>
      </c>
      <c r="G76" s="75"/>
      <c r="H76" s="75"/>
      <c r="I76" s="209" t="s">
        <v>26</v>
      </c>
      <c r="J76" s="86" t="str">
        <f>IF(J14="","",J14)</f>
        <v>12. 4. 2018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28</v>
      </c>
      <c r="D78" s="75"/>
      <c r="E78" s="75"/>
      <c r="F78" s="208" t="str">
        <f>E17</f>
        <v xml:space="preserve"> </v>
      </c>
      <c r="G78" s="75"/>
      <c r="H78" s="75"/>
      <c r="I78" s="209" t="s">
        <v>34</v>
      </c>
      <c r="J78" s="208" t="str">
        <f>E23</f>
        <v>ATELIER H1§ATELIER HÁJEK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8" t="str">
        <f>IF(E20="","",E20)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10"/>
      <c r="C81" s="211" t="s">
        <v>200</v>
      </c>
      <c r="D81" s="212" t="s">
        <v>58</v>
      </c>
      <c r="E81" s="212" t="s">
        <v>54</v>
      </c>
      <c r="F81" s="212" t="s">
        <v>201</v>
      </c>
      <c r="G81" s="212" t="s">
        <v>202</v>
      </c>
      <c r="H81" s="212" t="s">
        <v>203</v>
      </c>
      <c r="I81" s="213" t="s">
        <v>204</v>
      </c>
      <c r="J81" s="212" t="s">
        <v>175</v>
      </c>
      <c r="K81" s="214" t="s">
        <v>205</v>
      </c>
      <c r="L81" s="215"/>
      <c r="M81" s="103" t="s">
        <v>206</v>
      </c>
      <c r="N81" s="104" t="s">
        <v>43</v>
      </c>
      <c r="O81" s="104" t="s">
        <v>207</v>
      </c>
      <c r="P81" s="104" t="s">
        <v>208</v>
      </c>
      <c r="Q81" s="104" t="s">
        <v>209</v>
      </c>
      <c r="R81" s="104" t="s">
        <v>210</v>
      </c>
      <c r="S81" s="104" t="s">
        <v>211</v>
      </c>
      <c r="T81" s="105" t="s">
        <v>212</v>
      </c>
    </row>
    <row r="82" s="1" customFormat="1" ht="29.28" customHeight="1">
      <c r="B82" s="47"/>
      <c r="C82" s="109" t="s">
        <v>176</v>
      </c>
      <c r="D82" s="75"/>
      <c r="E82" s="75"/>
      <c r="F82" s="75"/>
      <c r="G82" s="75"/>
      <c r="H82" s="75"/>
      <c r="I82" s="204"/>
      <c r="J82" s="216">
        <f>BK82</f>
        <v>0</v>
      </c>
      <c r="K82" s="75"/>
      <c r="L82" s="73"/>
      <c r="M82" s="106"/>
      <c r="N82" s="107"/>
      <c r="O82" s="107"/>
      <c r="P82" s="217">
        <f>SUM(P83:P125)</f>
        <v>0</v>
      </c>
      <c r="Q82" s="107"/>
      <c r="R82" s="217">
        <f>SUM(R83:R125)</f>
        <v>0</v>
      </c>
      <c r="S82" s="107"/>
      <c r="T82" s="218">
        <f>SUM(T83:T125)</f>
        <v>0</v>
      </c>
      <c r="AT82" s="25" t="s">
        <v>72</v>
      </c>
      <c r="AU82" s="25" t="s">
        <v>177</v>
      </c>
      <c r="BK82" s="219">
        <f>SUM(BK83:BK125)</f>
        <v>0</v>
      </c>
    </row>
    <row r="83" s="1" customFormat="1" ht="16.5" customHeight="1">
      <c r="B83" s="47"/>
      <c r="C83" s="236" t="s">
        <v>80</v>
      </c>
      <c r="D83" s="236" t="s">
        <v>217</v>
      </c>
      <c r="E83" s="237" t="s">
        <v>1949</v>
      </c>
      <c r="F83" s="238" t="s">
        <v>1950</v>
      </c>
      <c r="G83" s="239" t="s">
        <v>426</v>
      </c>
      <c r="H83" s="240">
        <v>4</v>
      </c>
      <c r="I83" s="241"/>
      <c r="J83" s="242">
        <f>ROUND(I83*H83,2)</f>
        <v>0</v>
      </c>
      <c r="K83" s="238" t="s">
        <v>22</v>
      </c>
      <c r="L83" s="73"/>
      <c r="M83" s="243" t="s">
        <v>22</v>
      </c>
      <c r="N83" s="244" t="s">
        <v>44</v>
      </c>
      <c r="O83" s="48"/>
      <c r="P83" s="245">
        <f>O83*H83</f>
        <v>0</v>
      </c>
      <c r="Q83" s="245">
        <v>0</v>
      </c>
      <c r="R83" s="245">
        <f>Q83*H83</f>
        <v>0</v>
      </c>
      <c r="S83" s="245">
        <v>0</v>
      </c>
      <c r="T83" s="246">
        <f>S83*H83</f>
        <v>0</v>
      </c>
      <c r="AR83" s="25" t="s">
        <v>222</v>
      </c>
      <c r="AT83" s="25" t="s">
        <v>217</v>
      </c>
      <c r="AU83" s="25" t="s">
        <v>73</v>
      </c>
      <c r="AY83" s="25" t="s">
        <v>215</v>
      </c>
      <c r="BE83" s="247">
        <f>IF(N83="základní",J83,0)</f>
        <v>0</v>
      </c>
      <c r="BF83" s="247">
        <f>IF(N83="snížená",J83,0)</f>
        <v>0</v>
      </c>
      <c r="BG83" s="247">
        <f>IF(N83="zákl. přenesená",J83,0)</f>
        <v>0</v>
      </c>
      <c r="BH83" s="247">
        <f>IF(N83="sníž. přenesená",J83,0)</f>
        <v>0</v>
      </c>
      <c r="BI83" s="247">
        <f>IF(N83="nulová",J83,0)</f>
        <v>0</v>
      </c>
      <c r="BJ83" s="25" t="s">
        <v>80</v>
      </c>
      <c r="BK83" s="247">
        <f>ROUND(I83*H83,2)</f>
        <v>0</v>
      </c>
      <c r="BL83" s="25" t="s">
        <v>222</v>
      </c>
      <c r="BM83" s="25" t="s">
        <v>1951</v>
      </c>
    </row>
    <row r="84" s="1" customFormat="1" ht="16.5" customHeight="1">
      <c r="B84" s="47"/>
      <c r="C84" s="236" t="s">
        <v>82</v>
      </c>
      <c r="D84" s="236" t="s">
        <v>217</v>
      </c>
      <c r="E84" s="237" t="s">
        <v>1952</v>
      </c>
      <c r="F84" s="238" t="s">
        <v>1953</v>
      </c>
      <c r="G84" s="239" t="s">
        <v>426</v>
      </c>
      <c r="H84" s="240">
        <v>4</v>
      </c>
      <c r="I84" s="241"/>
      <c r="J84" s="242">
        <f>ROUND(I84*H84,2)</f>
        <v>0</v>
      </c>
      <c r="K84" s="238" t="s">
        <v>22</v>
      </c>
      <c r="L84" s="73"/>
      <c r="M84" s="243" t="s">
        <v>22</v>
      </c>
      <c r="N84" s="244" t="s">
        <v>44</v>
      </c>
      <c r="O84" s="48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5" t="s">
        <v>222</v>
      </c>
      <c r="AT84" s="25" t="s">
        <v>217</v>
      </c>
      <c r="AU84" s="25" t="s">
        <v>73</v>
      </c>
      <c r="AY84" s="25" t="s">
        <v>215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80</v>
      </c>
      <c r="BK84" s="247">
        <f>ROUND(I84*H84,2)</f>
        <v>0</v>
      </c>
      <c r="BL84" s="25" t="s">
        <v>222</v>
      </c>
      <c r="BM84" s="25" t="s">
        <v>1954</v>
      </c>
    </row>
    <row r="85" s="1" customFormat="1" ht="38.25" customHeight="1">
      <c r="B85" s="47"/>
      <c r="C85" s="236" t="s">
        <v>236</v>
      </c>
      <c r="D85" s="236" t="s">
        <v>217</v>
      </c>
      <c r="E85" s="237" t="s">
        <v>1955</v>
      </c>
      <c r="F85" s="238" t="s">
        <v>1956</v>
      </c>
      <c r="G85" s="239" t="s">
        <v>426</v>
      </c>
      <c r="H85" s="240">
        <v>4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73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1957</v>
      </c>
    </row>
    <row r="86" s="12" customFormat="1">
      <c r="B86" s="248"/>
      <c r="C86" s="249"/>
      <c r="D86" s="250" t="s">
        <v>224</v>
      </c>
      <c r="E86" s="251" t="s">
        <v>22</v>
      </c>
      <c r="F86" s="252" t="s">
        <v>222</v>
      </c>
      <c r="G86" s="249"/>
      <c r="H86" s="253">
        <v>4</v>
      </c>
      <c r="I86" s="254"/>
      <c r="J86" s="249"/>
      <c r="K86" s="249"/>
      <c r="L86" s="255"/>
      <c r="M86" s="256"/>
      <c r="N86" s="257"/>
      <c r="O86" s="257"/>
      <c r="P86" s="257"/>
      <c r="Q86" s="257"/>
      <c r="R86" s="257"/>
      <c r="S86" s="257"/>
      <c r="T86" s="258"/>
      <c r="AT86" s="259" t="s">
        <v>224</v>
      </c>
      <c r="AU86" s="259" t="s">
        <v>73</v>
      </c>
      <c r="AV86" s="12" t="s">
        <v>82</v>
      </c>
      <c r="AW86" s="12" t="s">
        <v>36</v>
      </c>
      <c r="AX86" s="12" t="s">
        <v>80</v>
      </c>
      <c r="AY86" s="259" t="s">
        <v>215</v>
      </c>
    </row>
    <row r="87" s="1" customFormat="1" ht="16.5" customHeight="1">
      <c r="B87" s="47"/>
      <c r="C87" s="236" t="s">
        <v>222</v>
      </c>
      <c r="D87" s="236" t="s">
        <v>217</v>
      </c>
      <c r="E87" s="237" t="s">
        <v>1958</v>
      </c>
      <c r="F87" s="238" t="s">
        <v>1959</v>
      </c>
      <c r="G87" s="239" t="s">
        <v>426</v>
      </c>
      <c r="H87" s="240">
        <v>2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73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1960</v>
      </c>
    </row>
    <row r="88" s="1" customFormat="1" ht="16.5" customHeight="1">
      <c r="B88" s="47"/>
      <c r="C88" s="236" t="s">
        <v>248</v>
      </c>
      <c r="D88" s="236" t="s">
        <v>217</v>
      </c>
      <c r="E88" s="237" t="s">
        <v>1961</v>
      </c>
      <c r="F88" s="238" t="s">
        <v>1962</v>
      </c>
      <c r="G88" s="239" t="s">
        <v>426</v>
      </c>
      <c r="H88" s="240">
        <v>2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73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1963</v>
      </c>
    </row>
    <row r="89" s="1" customFormat="1" ht="16.5" customHeight="1">
      <c r="B89" s="47"/>
      <c r="C89" s="236" t="s">
        <v>252</v>
      </c>
      <c r="D89" s="236" t="s">
        <v>217</v>
      </c>
      <c r="E89" s="237" t="s">
        <v>1964</v>
      </c>
      <c r="F89" s="238" t="s">
        <v>1965</v>
      </c>
      <c r="G89" s="239" t="s">
        <v>426</v>
      </c>
      <c r="H89" s="240">
        <v>2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73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1966</v>
      </c>
    </row>
    <row r="90" s="1" customFormat="1" ht="16.5" customHeight="1">
      <c r="B90" s="47"/>
      <c r="C90" s="236" t="s">
        <v>257</v>
      </c>
      <c r="D90" s="236" t="s">
        <v>217</v>
      </c>
      <c r="E90" s="237" t="s">
        <v>1967</v>
      </c>
      <c r="F90" s="238" t="s">
        <v>1968</v>
      </c>
      <c r="G90" s="239" t="s">
        <v>298</v>
      </c>
      <c r="H90" s="240">
        <v>300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73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1969</v>
      </c>
    </row>
    <row r="91" s="1" customFormat="1" ht="16.5" customHeight="1">
      <c r="B91" s="47"/>
      <c r="C91" s="236" t="s">
        <v>261</v>
      </c>
      <c r="D91" s="236" t="s">
        <v>217</v>
      </c>
      <c r="E91" s="237" t="s">
        <v>1970</v>
      </c>
      <c r="F91" s="238" t="s">
        <v>1971</v>
      </c>
      <c r="G91" s="239" t="s">
        <v>426</v>
      </c>
      <c r="H91" s="240">
        <v>24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73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1972</v>
      </c>
    </row>
    <row r="92" s="1" customFormat="1" ht="16.5" customHeight="1">
      <c r="B92" s="47"/>
      <c r="C92" s="236" t="s">
        <v>266</v>
      </c>
      <c r="D92" s="236" t="s">
        <v>217</v>
      </c>
      <c r="E92" s="237" t="s">
        <v>1973</v>
      </c>
      <c r="F92" s="238" t="s">
        <v>1974</v>
      </c>
      <c r="G92" s="239" t="s">
        <v>426</v>
      </c>
      <c r="H92" s="240">
        <v>4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73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1975</v>
      </c>
    </row>
    <row r="93" s="1" customFormat="1" ht="16.5" customHeight="1">
      <c r="B93" s="47"/>
      <c r="C93" s="236" t="s">
        <v>271</v>
      </c>
      <c r="D93" s="236" t="s">
        <v>217</v>
      </c>
      <c r="E93" s="237" t="s">
        <v>1976</v>
      </c>
      <c r="F93" s="238" t="s">
        <v>1977</v>
      </c>
      <c r="G93" s="239" t="s">
        <v>426</v>
      </c>
      <c r="H93" s="240">
        <v>2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73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1978</v>
      </c>
    </row>
    <row r="94" s="1" customFormat="1" ht="16.5" customHeight="1">
      <c r="B94" s="47"/>
      <c r="C94" s="236" t="s">
        <v>277</v>
      </c>
      <c r="D94" s="236" t="s">
        <v>217</v>
      </c>
      <c r="E94" s="237" t="s">
        <v>1979</v>
      </c>
      <c r="F94" s="238" t="s">
        <v>1980</v>
      </c>
      <c r="G94" s="239" t="s">
        <v>426</v>
      </c>
      <c r="H94" s="240">
        <v>2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73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1981</v>
      </c>
    </row>
    <row r="95" s="1" customFormat="1" ht="16.5" customHeight="1">
      <c r="B95" s="47"/>
      <c r="C95" s="236" t="s">
        <v>288</v>
      </c>
      <c r="D95" s="236" t="s">
        <v>217</v>
      </c>
      <c r="E95" s="237" t="s">
        <v>1982</v>
      </c>
      <c r="F95" s="238" t="s">
        <v>1983</v>
      </c>
      <c r="G95" s="239" t="s">
        <v>426</v>
      </c>
      <c r="H95" s="240">
        <v>10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73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1984</v>
      </c>
    </row>
    <row r="96" s="1" customFormat="1" ht="16.5" customHeight="1">
      <c r="B96" s="47"/>
      <c r="C96" s="236" t="s">
        <v>295</v>
      </c>
      <c r="D96" s="236" t="s">
        <v>217</v>
      </c>
      <c r="E96" s="237" t="s">
        <v>1985</v>
      </c>
      <c r="F96" s="238" t="s">
        <v>1986</v>
      </c>
      <c r="G96" s="239" t="s">
        <v>298</v>
      </c>
      <c r="H96" s="240">
        <v>81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73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1987</v>
      </c>
    </row>
    <row r="97" s="1" customFormat="1" ht="16.5" customHeight="1">
      <c r="B97" s="47"/>
      <c r="C97" s="236" t="s">
        <v>301</v>
      </c>
      <c r="D97" s="236" t="s">
        <v>217</v>
      </c>
      <c r="E97" s="237" t="s">
        <v>1988</v>
      </c>
      <c r="F97" s="238" t="s">
        <v>1989</v>
      </c>
      <c r="G97" s="239" t="s">
        <v>426</v>
      </c>
      <c r="H97" s="240">
        <v>2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73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1990</v>
      </c>
    </row>
    <row r="98" s="1" customFormat="1" ht="16.5" customHeight="1">
      <c r="B98" s="47"/>
      <c r="C98" s="236" t="s">
        <v>10</v>
      </c>
      <c r="D98" s="236" t="s">
        <v>217</v>
      </c>
      <c r="E98" s="237" t="s">
        <v>1991</v>
      </c>
      <c r="F98" s="238" t="s">
        <v>1992</v>
      </c>
      <c r="G98" s="239" t="s">
        <v>298</v>
      </c>
      <c r="H98" s="240">
        <v>41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73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1993</v>
      </c>
    </row>
    <row r="99" s="1" customFormat="1" ht="16.5" customHeight="1">
      <c r="B99" s="47"/>
      <c r="C99" s="236" t="s">
        <v>311</v>
      </c>
      <c r="D99" s="236" t="s">
        <v>217</v>
      </c>
      <c r="E99" s="237" t="s">
        <v>1994</v>
      </c>
      <c r="F99" s="238" t="s">
        <v>1995</v>
      </c>
      <c r="G99" s="239" t="s">
        <v>298</v>
      </c>
      <c r="H99" s="240">
        <v>41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73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1996</v>
      </c>
    </row>
    <row r="100" s="1" customFormat="1" ht="16.5" customHeight="1">
      <c r="B100" s="47"/>
      <c r="C100" s="236" t="s">
        <v>318</v>
      </c>
      <c r="D100" s="236" t="s">
        <v>217</v>
      </c>
      <c r="E100" s="237" t="s">
        <v>1997</v>
      </c>
      <c r="F100" s="238" t="s">
        <v>1998</v>
      </c>
      <c r="G100" s="239" t="s">
        <v>298</v>
      </c>
      <c r="H100" s="240">
        <v>14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73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1999</v>
      </c>
    </row>
    <row r="101" s="1" customFormat="1" ht="16.5" customHeight="1">
      <c r="B101" s="47"/>
      <c r="C101" s="236" t="s">
        <v>326</v>
      </c>
      <c r="D101" s="236" t="s">
        <v>217</v>
      </c>
      <c r="E101" s="237" t="s">
        <v>2000</v>
      </c>
      <c r="F101" s="238" t="s">
        <v>2001</v>
      </c>
      <c r="G101" s="239" t="s">
        <v>298</v>
      </c>
      <c r="H101" s="240">
        <v>14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73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2002</v>
      </c>
    </row>
    <row r="102" s="1" customFormat="1" ht="16.5" customHeight="1">
      <c r="B102" s="47"/>
      <c r="C102" s="236" t="s">
        <v>331</v>
      </c>
      <c r="D102" s="236" t="s">
        <v>217</v>
      </c>
      <c r="E102" s="237" t="s">
        <v>2003</v>
      </c>
      <c r="F102" s="238" t="s">
        <v>2004</v>
      </c>
      <c r="G102" s="239" t="s">
        <v>298</v>
      </c>
      <c r="H102" s="240">
        <v>9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73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2005</v>
      </c>
    </row>
    <row r="103" s="1" customFormat="1" ht="16.5" customHeight="1">
      <c r="B103" s="47"/>
      <c r="C103" s="236" t="s">
        <v>336</v>
      </c>
      <c r="D103" s="236" t="s">
        <v>217</v>
      </c>
      <c r="E103" s="237" t="s">
        <v>2006</v>
      </c>
      <c r="F103" s="238" t="s">
        <v>2007</v>
      </c>
      <c r="G103" s="239" t="s">
        <v>298</v>
      </c>
      <c r="H103" s="240">
        <v>9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73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2008</v>
      </c>
    </row>
    <row r="104" s="1" customFormat="1" ht="16.5" customHeight="1">
      <c r="B104" s="47"/>
      <c r="C104" s="236" t="s">
        <v>9</v>
      </c>
      <c r="D104" s="236" t="s">
        <v>217</v>
      </c>
      <c r="E104" s="237" t="s">
        <v>2009</v>
      </c>
      <c r="F104" s="238" t="s">
        <v>2010</v>
      </c>
      <c r="G104" s="239" t="s">
        <v>298</v>
      </c>
      <c r="H104" s="240">
        <v>17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73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2011</v>
      </c>
    </row>
    <row r="105" s="1" customFormat="1" ht="16.5" customHeight="1">
      <c r="B105" s="47"/>
      <c r="C105" s="236" t="s">
        <v>346</v>
      </c>
      <c r="D105" s="236" t="s">
        <v>217</v>
      </c>
      <c r="E105" s="237" t="s">
        <v>2012</v>
      </c>
      <c r="F105" s="238" t="s">
        <v>2013</v>
      </c>
      <c r="G105" s="239" t="s">
        <v>426</v>
      </c>
      <c r="H105" s="240">
        <v>98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73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2014</v>
      </c>
    </row>
    <row r="106" s="1" customFormat="1" ht="16.5" customHeight="1">
      <c r="B106" s="47"/>
      <c r="C106" s="236" t="s">
        <v>352</v>
      </c>
      <c r="D106" s="236" t="s">
        <v>217</v>
      </c>
      <c r="E106" s="237" t="s">
        <v>2015</v>
      </c>
      <c r="F106" s="238" t="s">
        <v>2016</v>
      </c>
      <c r="G106" s="239" t="s">
        <v>426</v>
      </c>
      <c r="H106" s="240">
        <v>13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73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2017</v>
      </c>
    </row>
    <row r="107" s="1" customFormat="1" ht="16.5" customHeight="1">
      <c r="B107" s="47"/>
      <c r="C107" s="236" t="s">
        <v>357</v>
      </c>
      <c r="D107" s="236" t="s">
        <v>217</v>
      </c>
      <c r="E107" s="237" t="s">
        <v>2018</v>
      </c>
      <c r="F107" s="238" t="s">
        <v>2019</v>
      </c>
      <c r="G107" s="239" t="s">
        <v>426</v>
      </c>
      <c r="H107" s="240">
        <v>5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73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2020</v>
      </c>
    </row>
    <row r="108" s="1" customFormat="1" ht="16.5" customHeight="1">
      <c r="B108" s="47"/>
      <c r="C108" s="236" t="s">
        <v>362</v>
      </c>
      <c r="D108" s="236" t="s">
        <v>217</v>
      </c>
      <c r="E108" s="237" t="s">
        <v>2021</v>
      </c>
      <c r="F108" s="238" t="s">
        <v>2022</v>
      </c>
      <c r="G108" s="239" t="s">
        <v>426</v>
      </c>
      <c r="H108" s="240">
        <v>9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73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2023</v>
      </c>
    </row>
    <row r="109" s="1" customFormat="1" ht="16.5" customHeight="1">
      <c r="B109" s="47"/>
      <c r="C109" s="236" t="s">
        <v>371</v>
      </c>
      <c r="D109" s="236" t="s">
        <v>217</v>
      </c>
      <c r="E109" s="237" t="s">
        <v>2024</v>
      </c>
      <c r="F109" s="238" t="s">
        <v>2025</v>
      </c>
      <c r="G109" s="239" t="s">
        <v>426</v>
      </c>
      <c r="H109" s="240">
        <v>9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73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2026</v>
      </c>
    </row>
    <row r="110" s="1" customFormat="1" ht="16.5" customHeight="1">
      <c r="B110" s="47"/>
      <c r="C110" s="236" t="s">
        <v>376</v>
      </c>
      <c r="D110" s="236" t="s">
        <v>217</v>
      </c>
      <c r="E110" s="237" t="s">
        <v>2027</v>
      </c>
      <c r="F110" s="238" t="s">
        <v>2028</v>
      </c>
      <c r="G110" s="239" t="s">
        <v>426</v>
      </c>
      <c r="H110" s="240">
        <v>9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73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2029</v>
      </c>
    </row>
    <row r="111" s="1" customFormat="1" ht="16.5" customHeight="1">
      <c r="B111" s="47"/>
      <c r="C111" s="236" t="s">
        <v>384</v>
      </c>
      <c r="D111" s="236" t="s">
        <v>217</v>
      </c>
      <c r="E111" s="237" t="s">
        <v>2030</v>
      </c>
      <c r="F111" s="238" t="s">
        <v>2031</v>
      </c>
      <c r="G111" s="239" t="s">
        <v>426</v>
      </c>
      <c r="H111" s="240">
        <v>6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73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2032</v>
      </c>
    </row>
    <row r="112" s="1" customFormat="1" ht="16.5" customHeight="1">
      <c r="B112" s="47"/>
      <c r="C112" s="236" t="s">
        <v>390</v>
      </c>
      <c r="D112" s="236" t="s">
        <v>217</v>
      </c>
      <c r="E112" s="237" t="s">
        <v>2033</v>
      </c>
      <c r="F112" s="238" t="s">
        <v>2034</v>
      </c>
      <c r="G112" s="239" t="s">
        <v>426</v>
      </c>
      <c r="H112" s="240">
        <v>2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73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2035</v>
      </c>
    </row>
    <row r="113" s="1" customFormat="1" ht="16.5" customHeight="1">
      <c r="B113" s="47"/>
      <c r="C113" s="236" t="s">
        <v>395</v>
      </c>
      <c r="D113" s="236" t="s">
        <v>217</v>
      </c>
      <c r="E113" s="237" t="s">
        <v>2036</v>
      </c>
      <c r="F113" s="238" t="s">
        <v>2037</v>
      </c>
      <c r="G113" s="239" t="s">
        <v>426</v>
      </c>
      <c r="H113" s="240">
        <v>5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73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2038</v>
      </c>
    </row>
    <row r="114" s="1" customFormat="1" ht="25.5" customHeight="1">
      <c r="B114" s="47"/>
      <c r="C114" s="236" t="s">
        <v>400</v>
      </c>
      <c r="D114" s="236" t="s">
        <v>217</v>
      </c>
      <c r="E114" s="237" t="s">
        <v>2039</v>
      </c>
      <c r="F114" s="238" t="s">
        <v>2040</v>
      </c>
      <c r="G114" s="239" t="s">
        <v>426</v>
      </c>
      <c r="H114" s="240">
        <v>2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73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2041</v>
      </c>
    </row>
    <row r="115" s="1" customFormat="1" ht="16.5" customHeight="1">
      <c r="B115" s="47"/>
      <c r="C115" s="236" t="s">
        <v>405</v>
      </c>
      <c r="D115" s="236" t="s">
        <v>217</v>
      </c>
      <c r="E115" s="237" t="s">
        <v>2042</v>
      </c>
      <c r="F115" s="238" t="s">
        <v>2043</v>
      </c>
      <c r="G115" s="239" t="s">
        <v>426</v>
      </c>
      <c r="H115" s="240">
        <v>3</v>
      </c>
      <c r="I115" s="241"/>
      <c r="J115" s="242">
        <f>ROUND(I115*H115,2)</f>
        <v>0</v>
      </c>
      <c r="K115" s="238" t="s">
        <v>22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222</v>
      </c>
      <c r="AT115" s="25" t="s">
        <v>217</v>
      </c>
      <c r="AU115" s="25" t="s">
        <v>73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222</v>
      </c>
      <c r="BM115" s="25" t="s">
        <v>2044</v>
      </c>
    </row>
    <row r="116" s="1" customFormat="1" ht="16.5" customHeight="1">
      <c r="B116" s="47"/>
      <c r="C116" s="236" t="s">
        <v>410</v>
      </c>
      <c r="D116" s="236" t="s">
        <v>217</v>
      </c>
      <c r="E116" s="237" t="s">
        <v>2045</v>
      </c>
      <c r="F116" s="238" t="s">
        <v>2046</v>
      </c>
      <c r="G116" s="239" t="s">
        <v>426</v>
      </c>
      <c r="H116" s="240">
        <v>2</v>
      </c>
      <c r="I116" s="241"/>
      <c r="J116" s="242">
        <f>ROUND(I116*H116,2)</f>
        <v>0</v>
      </c>
      <c r="K116" s="238" t="s">
        <v>22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73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2047</v>
      </c>
    </row>
    <row r="117" s="1" customFormat="1" ht="16.5" customHeight="1">
      <c r="B117" s="47"/>
      <c r="C117" s="236" t="s">
        <v>414</v>
      </c>
      <c r="D117" s="236" t="s">
        <v>217</v>
      </c>
      <c r="E117" s="237" t="s">
        <v>2048</v>
      </c>
      <c r="F117" s="238" t="s">
        <v>2049</v>
      </c>
      <c r="G117" s="239" t="s">
        <v>2050</v>
      </c>
      <c r="H117" s="240">
        <v>1</v>
      </c>
      <c r="I117" s="241"/>
      <c r="J117" s="242">
        <f>ROUND(I117*H117,2)</f>
        <v>0</v>
      </c>
      <c r="K117" s="238" t="s">
        <v>22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73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2051</v>
      </c>
    </row>
    <row r="118" s="1" customFormat="1" ht="16.5" customHeight="1">
      <c r="B118" s="47"/>
      <c r="C118" s="236" t="s">
        <v>418</v>
      </c>
      <c r="D118" s="236" t="s">
        <v>217</v>
      </c>
      <c r="E118" s="237" t="s">
        <v>2052</v>
      </c>
      <c r="F118" s="238" t="s">
        <v>2053</v>
      </c>
      <c r="G118" s="239" t="s">
        <v>2050</v>
      </c>
      <c r="H118" s="240">
        <v>1</v>
      </c>
      <c r="I118" s="241"/>
      <c r="J118" s="242">
        <f>ROUND(I118*H118,2)</f>
        <v>0</v>
      </c>
      <c r="K118" s="238" t="s">
        <v>22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73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2054</v>
      </c>
    </row>
    <row r="119" s="1" customFormat="1" ht="16.5" customHeight="1">
      <c r="B119" s="47"/>
      <c r="C119" s="236" t="s">
        <v>423</v>
      </c>
      <c r="D119" s="236" t="s">
        <v>217</v>
      </c>
      <c r="E119" s="237" t="s">
        <v>2055</v>
      </c>
      <c r="F119" s="238" t="s">
        <v>2056</v>
      </c>
      <c r="G119" s="239" t="s">
        <v>2057</v>
      </c>
      <c r="H119" s="240">
        <v>4</v>
      </c>
      <c r="I119" s="241"/>
      <c r="J119" s="242">
        <f>ROUND(I119*H119,2)</f>
        <v>0</v>
      </c>
      <c r="K119" s="238" t="s">
        <v>22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222</v>
      </c>
      <c r="AT119" s="25" t="s">
        <v>217</v>
      </c>
      <c r="AU119" s="25" t="s">
        <v>73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222</v>
      </c>
      <c r="BM119" s="25" t="s">
        <v>2058</v>
      </c>
    </row>
    <row r="120" s="1" customFormat="1" ht="16.5" customHeight="1">
      <c r="B120" s="47"/>
      <c r="C120" s="236" t="s">
        <v>428</v>
      </c>
      <c r="D120" s="236" t="s">
        <v>217</v>
      </c>
      <c r="E120" s="237" t="s">
        <v>2059</v>
      </c>
      <c r="F120" s="238" t="s">
        <v>2060</v>
      </c>
      <c r="G120" s="239" t="s">
        <v>2057</v>
      </c>
      <c r="H120" s="240">
        <v>6</v>
      </c>
      <c r="I120" s="241"/>
      <c r="J120" s="242">
        <f>ROUND(I120*H120,2)</f>
        <v>0</v>
      </c>
      <c r="K120" s="238" t="s">
        <v>22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222</v>
      </c>
      <c r="AT120" s="25" t="s">
        <v>217</v>
      </c>
      <c r="AU120" s="25" t="s">
        <v>73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2061</v>
      </c>
    </row>
    <row r="121" s="1" customFormat="1" ht="16.5" customHeight="1">
      <c r="B121" s="47"/>
      <c r="C121" s="236" t="s">
        <v>433</v>
      </c>
      <c r="D121" s="236" t="s">
        <v>217</v>
      </c>
      <c r="E121" s="237" t="s">
        <v>2062</v>
      </c>
      <c r="F121" s="238" t="s">
        <v>2063</v>
      </c>
      <c r="G121" s="239" t="s">
        <v>2057</v>
      </c>
      <c r="H121" s="240">
        <v>4</v>
      </c>
      <c r="I121" s="241"/>
      <c r="J121" s="242">
        <f>ROUND(I121*H121,2)</f>
        <v>0</v>
      </c>
      <c r="K121" s="238" t="s">
        <v>22</v>
      </c>
      <c r="L121" s="73"/>
      <c r="M121" s="243" t="s">
        <v>22</v>
      </c>
      <c r="N121" s="244" t="s">
        <v>44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222</v>
      </c>
      <c r="AT121" s="25" t="s">
        <v>217</v>
      </c>
      <c r="AU121" s="25" t="s">
        <v>73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222</v>
      </c>
      <c r="BM121" s="25" t="s">
        <v>2064</v>
      </c>
    </row>
    <row r="122" s="1" customFormat="1" ht="16.5" customHeight="1">
      <c r="B122" s="47"/>
      <c r="C122" s="236" t="s">
        <v>438</v>
      </c>
      <c r="D122" s="236" t="s">
        <v>217</v>
      </c>
      <c r="E122" s="237" t="s">
        <v>2065</v>
      </c>
      <c r="F122" s="238" t="s">
        <v>2066</v>
      </c>
      <c r="G122" s="239" t="s">
        <v>274</v>
      </c>
      <c r="H122" s="240">
        <v>0.29999999999999999</v>
      </c>
      <c r="I122" s="241"/>
      <c r="J122" s="242">
        <f>ROUND(I122*H122,2)</f>
        <v>0</v>
      </c>
      <c r="K122" s="238" t="s">
        <v>22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73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2067</v>
      </c>
    </row>
    <row r="123" s="1" customFormat="1" ht="16.5" customHeight="1">
      <c r="B123" s="47"/>
      <c r="C123" s="236" t="s">
        <v>443</v>
      </c>
      <c r="D123" s="236" t="s">
        <v>217</v>
      </c>
      <c r="E123" s="237" t="s">
        <v>2068</v>
      </c>
      <c r="F123" s="238" t="s">
        <v>2069</v>
      </c>
      <c r="G123" s="239" t="s">
        <v>2057</v>
      </c>
      <c r="H123" s="240">
        <v>2</v>
      </c>
      <c r="I123" s="241"/>
      <c r="J123" s="242">
        <f>ROUND(I123*H123,2)</f>
        <v>0</v>
      </c>
      <c r="K123" s="238" t="s">
        <v>22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222</v>
      </c>
      <c r="AT123" s="25" t="s">
        <v>217</v>
      </c>
      <c r="AU123" s="25" t="s">
        <v>73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222</v>
      </c>
      <c r="BM123" s="25" t="s">
        <v>2070</v>
      </c>
    </row>
    <row r="124" s="1" customFormat="1" ht="16.5" customHeight="1">
      <c r="B124" s="47"/>
      <c r="C124" s="236" t="s">
        <v>447</v>
      </c>
      <c r="D124" s="236" t="s">
        <v>217</v>
      </c>
      <c r="E124" s="237" t="s">
        <v>2071</v>
      </c>
      <c r="F124" s="238" t="s">
        <v>2072</v>
      </c>
      <c r="G124" s="239" t="s">
        <v>2050</v>
      </c>
      <c r="H124" s="240">
        <v>1</v>
      </c>
      <c r="I124" s="241"/>
      <c r="J124" s="242">
        <f>ROUND(I124*H124,2)</f>
        <v>0</v>
      </c>
      <c r="K124" s="238" t="s">
        <v>22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222</v>
      </c>
      <c r="AT124" s="25" t="s">
        <v>217</v>
      </c>
      <c r="AU124" s="25" t="s">
        <v>73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222</v>
      </c>
      <c r="BM124" s="25" t="s">
        <v>2073</v>
      </c>
    </row>
    <row r="125" s="1" customFormat="1" ht="16.5" customHeight="1">
      <c r="B125" s="47"/>
      <c r="C125" s="236" t="s">
        <v>452</v>
      </c>
      <c r="D125" s="236" t="s">
        <v>217</v>
      </c>
      <c r="E125" s="237" t="s">
        <v>2074</v>
      </c>
      <c r="F125" s="238" t="s">
        <v>2075</v>
      </c>
      <c r="G125" s="239" t="s">
        <v>2050</v>
      </c>
      <c r="H125" s="240">
        <v>1</v>
      </c>
      <c r="I125" s="241"/>
      <c r="J125" s="242">
        <f>ROUND(I125*H125,2)</f>
        <v>0</v>
      </c>
      <c r="K125" s="238" t="s">
        <v>22</v>
      </c>
      <c r="L125" s="73"/>
      <c r="M125" s="243" t="s">
        <v>22</v>
      </c>
      <c r="N125" s="306" t="s">
        <v>44</v>
      </c>
      <c r="O125" s="307"/>
      <c r="P125" s="308">
        <f>O125*H125</f>
        <v>0</v>
      </c>
      <c r="Q125" s="308">
        <v>0</v>
      </c>
      <c r="R125" s="308">
        <f>Q125*H125</f>
        <v>0</v>
      </c>
      <c r="S125" s="308">
        <v>0</v>
      </c>
      <c r="T125" s="309">
        <f>S125*H125</f>
        <v>0</v>
      </c>
      <c r="AR125" s="25" t="s">
        <v>222</v>
      </c>
      <c r="AT125" s="25" t="s">
        <v>217</v>
      </c>
      <c r="AU125" s="25" t="s">
        <v>73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222</v>
      </c>
      <c r="BM125" s="25" t="s">
        <v>2076</v>
      </c>
    </row>
    <row r="126" s="1" customFormat="1" ht="6.96" customHeight="1">
      <c r="B126" s="68"/>
      <c r="C126" s="69"/>
      <c r="D126" s="69"/>
      <c r="E126" s="69"/>
      <c r="F126" s="69"/>
      <c r="G126" s="69"/>
      <c r="H126" s="69"/>
      <c r="I126" s="179"/>
      <c r="J126" s="69"/>
      <c r="K126" s="69"/>
      <c r="L126" s="73"/>
    </row>
  </sheetData>
  <sheetProtection sheet="1" autoFilter="0" formatColumns="0" formatRows="0" objects="1" scenarios="1" spinCount="100000" saltValue="Y9iQuyuVT+DujU4vZKRBdhlrD25PsEuGlX0bnIEwPPvcx7z1ujNTeCbWzn7zcIA06IpdDfvI45KWwLhi5RtC0g==" hashValue="XznMF9q9KXn0r5rZ32Y7v+F5IE/ezmqoyTyprhv1ih+Xwb7Cw5mmQrPGYAi6XMQGKcyde8QxYFhT+Z6XqiFhiw==" algorithmName="SHA-512" password="CC35"/>
  <autoFilter ref="C81:K12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2077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ROUND(J82,2)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ROUND(SUM(BE82:BE105), 2)</f>
        <v>0</v>
      </c>
      <c r="G32" s="48"/>
      <c r="H32" s="48"/>
      <c r="I32" s="171">
        <v>0.20999999999999999</v>
      </c>
      <c r="J32" s="170">
        <f>ROUND(ROUND((SUM(BE82:BE105)),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ROUND(SUM(BF82:BF105), 2)</f>
        <v>0</v>
      </c>
      <c r="G33" s="48"/>
      <c r="H33" s="48"/>
      <c r="I33" s="171">
        <v>0.14999999999999999</v>
      </c>
      <c r="J33" s="170">
        <f>ROUND(ROUND((SUM(BF82:BF105)),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ROUND(SUM(BG82:BG105),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ROUND(SUM(BH82:BH105),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ROUND(SUM(BI82:BI105),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STA_cp24_1PP - STA_cp24_1PP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J82</f>
        <v>0</v>
      </c>
      <c r="K60" s="52"/>
      <c r="AU60" s="25" t="s">
        <v>177</v>
      </c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57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79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82"/>
      <c r="J66" s="72"/>
      <c r="K66" s="72"/>
      <c r="L66" s="73"/>
    </row>
    <row r="67" s="1" customFormat="1" ht="36.96" customHeight="1">
      <c r="B67" s="47"/>
      <c r="C67" s="74" t="s">
        <v>199</v>
      </c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6.96" customHeight="1">
      <c r="B68" s="47"/>
      <c r="C68" s="75"/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4.4" customHeight="1">
      <c r="B69" s="47"/>
      <c r="C69" s="77" t="s">
        <v>18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6.5" customHeight="1">
      <c r="B70" s="47"/>
      <c r="C70" s="75"/>
      <c r="D70" s="75"/>
      <c r="E70" s="205" t="str">
        <f>E7</f>
        <v>5.TEMNÝ DŮL- VÝCVIKOVÉ STŘEDISKO-obj.24 -CÚ 2018/1</v>
      </c>
      <c r="F70" s="77"/>
      <c r="G70" s="77"/>
      <c r="H70" s="77"/>
      <c r="I70" s="204"/>
      <c r="J70" s="75"/>
      <c r="K70" s="75"/>
      <c r="L70" s="73"/>
    </row>
    <row r="71">
      <c r="B71" s="29"/>
      <c r="C71" s="77" t="s">
        <v>168</v>
      </c>
      <c r="D71" s="206"/>
      <c r="E71" s="206"/>
      <c r="F71" s="206"/>
      <c r="G71" s="206"/>
      <c r="H71" s="206"/>
      <c r="I71" s="149"/>
      <c r="J71" s="206"/>
      <c r="K71" s="206"/>
      <c r="L71" s="207"/>
    </row>
    <row r="72" s="1" customFormat="1" ht="16.5" customHeight="1">
      <c r="B72" s="47"/>
      <c r="C72" s="75"/>
      <c r="D72" s="75"/>
      <c r="E72" s="205" t="s">
        <v>169</v>
      </c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170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E11</f>
        <v xml:space="preserve">STA_cp24_1PP - STA_cp24_1PP  CÚ 2018/1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24</v>
      </c>
      <c r="D76" s="75"/>
      <c r="E76" s="75"/>
      <c r="F76" s="208" t="str">
        <f>F14</f>
        <v xml:space="preserve"> </v>
      </c>
      <c r="G76" s="75"/>
      <c r="H76" s="75"/>
      <c r="I76" s="209" t="s">
        <v>26</v>
      </c>
      <c r="J76" s="86" t="str">
        <f>IF(J14="","",J14)</f>
        <v>12. 4. 2018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28</v>
      </c>
      <c r="D78" s="75"/>
      <c r="E78" s="75"/>
      <c r="F78" s="208" t="str">
        <f>E17</f>
        <v xml:space="preserve"> </v>
      </c>
      <c r="G78" s="75"/>
      <c r="H78" s="75"/>
      <c r="I78" s="209" t="s">
        <v>34</v>
      </c>
      <c r="J78" s="208" t="str">
        <f>E23</f>
        <v>ATELIER H1§ATELIER HÁJEK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8" t="str">
        <f>IF(E20="","",E20)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10"/>
      <c r="C81" s="211" t="s">
        <v>200</v>
      </c>
      <c r="D81" s="212" t="s">
        <v>58</v>
      </c>
      <c r="E81" s="212" t="s">
        <v>54</v>
      </c>
      <c r="F81" s="212" t="s">
        <v>201</v>
      </c>
      <c r="G81" s="212" t="s">
        <v>202</v>
      </c>
      <c r="H81" s="212" t="s">
        <v>203</v>
      </c>
      <c r="I81" s="213" t="s">
        <v>204</v>
      </c>
      <c r="J81" s="212" t="s">
        <v>175</v>
      </c>
      <c r="K81" s="214" t="s">
        <v>205</v>
      </c>
      <c r="L81" s="215"/>
      <c r="M81" s="103" t="s">
        <v>206</v>
      </c>
      <c r="N81" s="104" t="s">
        <v>43</v>
      </c>
      <c r="O81" s="104" t="s">
        <v>207</v>
      </c>
      <c r="P81" s="104" t="s">
        <v>208</v>
      </c>
      <c r="Q81" s="104" t="s">
        <v>209</v>
      </c>
      <c r="R81" s="104" t="s">
        <v>210</v>
      </c>
      <c r="S81" s="104" t="s">
        <v>211</v>
      </c>
      <c r="T81" s="105" t="s">
        <v>212</v>
      </c>
    </row>
    <row r="82" s="1" customFormat="1" ht="29.28" customHeight="1">
      <c r="B82" s="47"/>
      <c r="C82" s="109" t="s">
        <v>176</v>
      </c>
      <c r="D82" s="75"/>
      <c r="E82" s="75"/>
      <c r="F82" s="75"/>
      <c r="G82" s="75"/>
      <c r="H82" s="75"/>
      <c r="I82" s="204"/>
      <c r="J82" s="216">
        <f>BK82</f>
        <v>0</v>
      </c>
      <c r="K82" s="75"/>
      <c r="L82" s="73"/>
      <c r="M82" s="106"/>
      <c r="N82" s="107"/>
      <c r="O82" s="107"/>
      <c r="P82" s="217">
        <f>SUM(P83:P105)</f>
        <v>0</v>
      </c>
      <c r="Q82" s="107"/>
      <c r="R82" s="217">
        <f>SUM(R83:R105)</f>
        <v>0</v>
      </c>
      <c r="S82" s="107"/>
      <c r="T82" s="218">
        <f>SUM(T83:T105)</f>
        <v>0</v>
      </c>
      <c r="AT82" s="25" t="s">
        <v>72</v>
      </c>
      <c r="AU82" s="25" t="s">
        <v>177</v>
      </c>
      <c r="BK82" s="219">
        <f>SUM(BK83:BK105)</f>
        <v>0</v>
      </c>
    </row>
    <row r="83" s="1" customFormat="1" ht="16.5" customHeight="1">
      <c r="B83" s="47"/>
      <c r="C83" s="236" t="s">
        <v>80</v>
      </c>
      <c r="D83" s="236" t="s">
        <v>217</v>
      </c>
      <c r="E83" s="237" t="s">
        <v>2078</v>
      </c>
      <c r="F83" s="238" t="s">
        <v>2079</v>
      </c>
      <c r="G83" s="239" t="s">
        <v>426</v>
      </c>
      <c r="H83" s="240">
        <v>2</v>
      </c>
      <c r="I83" s="241"/>
      <c r="J83" s="242">
        <f>ROUND(I83*H83,2)</f>
        <v>0</v>
      </c>
      <c r="K83" s="238" t="s">
        <v>22</v>
      </c>
      <c r="L83" s="73"/>
      <c r="M83" s="243" t="s">
        <v>22</v>
      </c>
      <c r="N83" s="244" t="s">
        <v>44</v>
      </c>
      <c r="O83" s="48"/>
      <c r="P83" s="245">
        <f>O83*H83</f>
        <v>0</v>
      </c>
      <c r="Q83" s="245">
        <v>0</v>
      </c>
      <c r="R83" s="245">
        <f>Q83*H83</f>
        <v>0</v>
      </c>
      <c r="S83" s="245">
        <v>0</v>
      </c>
      <c r="T83" s="246">
        <f>S83*H83</f>
        <v>0</v>
      </c>
      <c r="AR83" s="25" t="s">
        <v>222</v>
      </c>
      <c r="AT83" s="25" t="s">
        <v>217</v>
      </c>
      <c r="AU83" s="25" t="s">
        <v>73</v>
      </c>
      <c r="AY83" s="25" t="s">
        <v>215</v>
      </c>
      <c r="BE83" s="247">
        <f>IF(N83="základní",J83,0)</f>
        <v>0</v>
      </c>
      <c r="BF83" s="247">
        <f>IF(N83="snížená",J83,0)</f>
        <v>0</v>
      </c>
      <c r="BG83" s="247">
        <f>IF(N83="zákl. přenesená",J83,0)</f>
        <v>0</v>
      </c>
      <c r="BH83" s="247">
        <f>IF(N83="sníž. přenesená",J83,0)</f>
        <v>0</v>
      </c>
      <c r="BI83" s="247">
        <f>IF(N83="nulová",J83,0)</f>
        <v>0</v>
      </c>
      <c r="BJ83" s="25" t="s">
        <v>80</v>
      </c>
      <c r="BK83" s="247">
        <f>ROUND(I83*H83,2)</f>
        <v>0</v>
      </c>
      <c r="BL83" s="25" t="s">
        <v>222</v>
      </c>
      <c r="BM83" s="25" t="s">
        <v>2080</v>
      </c>
    </row>
    <row r="84" s="1" customFormat="1" ht="16.5" customHeight="1">
      <c r="B84" s="47"/>
      <c r="C84" s="236" t="s">
        <v>82</v>
      </c>
      <c r="D84" s="236" t="s">
        <v>217</v>
      </c>
      <c r="E84" s="237" t="s">
        <v>2081</v>
      </c>
      <c r="F84" s="238" t="s">
        <v>2082</v>
      </c>
      <c r="G84" s="239" t="s">
        <v>426</v>
      </c>
      <c r="H84" s="240">
        <v>1</v>
      </c>
      <c r="I84" s="241"/>
      <c r="J84" s="242">
        <f>ROUND(I84*H84,2)</f>
        <v>0</v>
      </c>
      <c r="K84" s="238" t="s">
        <v>22</v>
      </c>
      <c r="L84" s="73"/>
      <c r="M84" s="243" t="s">
        <v>22</v>
      </c>
      <c r="N84" s="244" t="s">
        <v>44</v>
      </c>
      <c r="O84" s="48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5" t="s">
        <v>222</v>
      </c>
      <c r="AT84" s="25" t="s">
        <v>217</v>
      </c>
      <c r="AU84" s="25" t="s">
        <v>73</v>
      </c>
      <c r="AY84" s="25" t="s">
        <v>215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80</v>
      </c>
      <c r="BK84" s="247">
        <f>ROUND(I84*H84,2)</f>
        <v>0</v>
      </c>
      <c r="BL84" s="25" t="s">
        <v>222</v>
      </c>
      <c r="BM84" s="25" t="s">
        <v>2083</v>
      </c>
    </row>
    <row r="85" s="1" customFormat="1" ht="16.5" customHeight="1">
      <c r="B85" s="47"/>
      <c r="C85" s="236" t="s">
        <v>236</v>
      </c>
      <c r="D85" s="236" t="s">
        <v>217</v>
      </c>
      <c r="E85" s="237" t="s">
        <v>2084</v>
      </c>
      <c r="F85" s="238" t="s">
        <v>2085</v>
      </c>
      <c r="G85" s="239" t="s">
        <v>426</v>
      </c>
      <c r="H85" s="240">
        <v>1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73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2086</v>
      </c>
    </row>
    <row r="86" s="1" customFormat="1" ht="25.5" customHeight="1">
      <c r="B86" s="47"/>
      <c r="C86" s="236" t="s">
        <v>222</v>
      </c>
      <c r="D86" s="236" t="s">
        <v>217</v>
      </c>
      <c r="E86" s="237" t="s">
        <v>2087</v>
      </c>
      <c r="F86" s="238" t="s">
        <v>2088</v>
      </c>
      <c r="G86" s="239" t="s">
        <v>426</v>
      </c>
      <c r="H86" s="240">
        <v>1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73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2089</v>
      </c>
    </row>
    <row r="87" s="1" customFormat="1" ht="16.5" customHeight="1">
      <c r="B87" s="47"/>
      <c r="C87" s="236" t="s">
        <v>248</v>
      </c>
      <c r="D87" s="236" t="s">
        <v>217</v>
      </c>
      <c r="E87" s="237" t="s">
        <v>1964</v>
      </c>
      <c r="F87" s="238" t="s">
        <v>2090</v>
      </c>
      <c r="G87" s="239" t="s">
        <v>426</v>
      </c>
      <c r="H87" s="240">
        <v>1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73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2091</v>
      </c>
    </row>
    <row r="88" s="1" customFormat="1" ht="25.5" customHeight="1">
      <c r="B88" s="47"/>
      <c r="C88" s="236" t="s">
        <v>252</v>
      </c>
      <c r="D88" s="236" t="s">
        <v>217</v>
      </c>
      <c r="E88" s="237" t="s">
        <v>2092</v>
      </c>
      <c r="F88" s="238" t="s">
        <v>2093</v>
      </c>
      <c r="G88" s="239" t="s">
        <v>298</v>
      </c>
      <c r="H88" s="240">
        <v>75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73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2094</v>
      </c>
    </row>
    <row r="89" s="1" customFormat="1" ht="16.5" customHeight="1">
      <c r="B89" s="47"/>
      <c r="C89" s="236" t="s">
        <v>257</v>
      </c>
      <c r="D89" s="236" t="s">
        <v>217</v>
      </c>
      <c r="E89" s="237" t="s">
        <v>1991</v>
      </c>
      <c r="F89" s="238" t="s">
        <v>1992</v>
      </c>
      <c r="G89" s="239" t="s">
        <v>298</v>
      </c>
      <c r="H89" s="240">
        <v>21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73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2095</v>
      </c>
    </row>
    <row r="90" s="1" customFormat="1" ht="16.5" customHeight="1">
      <c r="B90" s="47"/>
      <c r="C90" s="236" t="s">
        <v>261</v>
      </c>
      <c r="D90" s="236" t="s">
        <v>217</v>
      </c>
      <c r="E90" s="237" t="s">
        <v>2096</v>
      </c>
      <c r="F90" s="238" t="s">
        <v>1995</v>
      </c>
      <c r="G90" s="239" t="s">
        <v>298</v>
      </c>
      <c r="H90" s="240">
        <v>21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73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2097</v>
      </c>
    </row>
    <row r="91" s="1" customFormat="1" ht="16.5" customHeight="1">
      <c r="B91" s="47"/>
      <c r="C91" s="236" t="s">
        <v>266</v>
      </c>
      <c r="D91" s="236" t="s">
        <v>217</v>
      </c>
      <c r="E91" s="237" t="s">
        <v>1997</v>
      </c>
      <c r="F91" s="238" t="s">
        <v>1998</v>
      </c>
      <c r="G91" s="239" t="s">
        <v>298</v>
      </c>
      <c r="H91" s="240">
        <v>14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73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2098</v>
      </c>
    </row>
    <row r="92" s="1" customFormat="1" ht="16.5" customHeight="1">
      <c r="B92" s="47"/>
      <c r="C92" s="236" t="s">
        <v>271</v>
      </c>
      <c r="D92" s="236" t="s">
        <v>217</v>
      </c>
      <c r="E92" s="237" t="s">
        <v>2099</v>
      </c>
      <c r="F92" s="238" t="s">
        <v>2001</v>
      </c>
      <c r="G92" s="239" t="s">
        <v>298</v>
      </c>
      <c r="H92" s="240">
        <v>14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73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2100</v>
      </c>
    </row>
    <row r="93" s="1" customFormat="1" ht="16.5" customHeight="1">
      <c r="B93" s="47"/>
      <c r="C93" s="236" t="s">
        <v>277</v>
      </c>
      <c r="D93" s="236" t="s">
        <v>217</v>
      </c>
      <c r="E93" s="237" t="s">
        <v>2033</v>
      </c>
      <c r="F93" s="238" t="s">
        <v>2034</v>
      </c>
      <c r="G93" s="239" t="s">
        <v>426</v>
      </c>
      <c r="H93" s="240">
        <v>1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73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2101</v>
      </c>
    </row>
    <row r="94" s="1" customFormat="1" ht="16.5" customHeight="1">
      <c r="B94" s="47"/>
      <c r="C94" s="236" t="s">
        <v>288</v>
      </c>
      <c r="D94" s="236" t="s">
        <v>217</v>
      </c>
      <c r="E94" s="237" t="s">
        <v>2102</v>
      </c>
      <c r="F94" s="238" t="s">
        <v>2103</v>
      </c>
      <c r="G94" s="239" t="s">
        <v>298</v>
      </c>
      <c r="H94" s="240">
        <v>20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73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2104</v>
      </c>
    </row>
    <row r="95" s="1" customFormat="1" ht="25.5" customHeight="1">
      <c r="B95" s="47"/>
      <c r="C95" s="236" t="s">
        <v>295</v>
      </c>
      <c r="D95" s="236" t="s">
        <v>217</v>
      </c>
      <c r="E95" s="237" t="s">
        <v>2105</v>
      </c>
      <c r="F95" s="238" t="s">
        <v>2040</v>
      </c>
      <c r="G95" s="239" t="s">
        <v>426</v>
      </c>
      <c r="H95" s="240">
        <v>2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73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2106</v>
      </c>
    </row>
    <row r="96" s="1" customFormat="1" ht="16.5" customHeight="1">
      <c r="B96" s="47"/>
      <c r="C96" s="236" t="s">
        <v>301</v>
      </c>
      <c r="D96" s="236" t="s">
        <v>217</v>
      </c>
      <c r="E96" s="237" t="s">
        <v>2107</v>
      </c>
      <c r="F96" s="238" t="s">
        <v>2043</v>
      </c>
      <c r="G96" s="239" t="s">
        <v>426</v>
      </c>
      <c r="H96" s="240">
        <v>3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73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2108</v>
      </c>
    </row>
    <row r="97" s="1" customFormat="1" ht="16.5" customHeight="1">
      <c r="B97" s="47"/>
      <c r="C97" s="236" t="s">
        <v>10</v>
      </c>
      <c r="D97" s="236" t="s">
        <v>217</v>
      </c>
      <c r="E97" s="237" t="s">
        <v>2109</v>
      </c>
      <c r="F97" s="238" t="s">
        <v>2049</v>
      </c>
      <c r="G97" s="239" t="s">
        <v>2050</v>
      </c>
      <c r="H97" s="240">
        <v>1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73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2110</v>
      </c>
    </row>
    <row r="98" s="1" customFormat="1" ht="16.5" customHeight="1">
      <c r="B98" s="47"/>
      <c r="C98" s="236" t="s">
        <v>311</v>
      </c>
      <c r="D98" s="236" t="s">
        <v>217</v>
      </c>
      <c r="E98" s="237" t="s">
        <v>2111</v>
      </c>
      <c r="F98" s="238" t="s">
        <v>2053</v>
      </c>
      <c r="G98" s="239" t="s">
        <v>2050</v>
      </c>
      <c r="H98" s="240">
        <v>1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73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2112</v>
      </c>
    </row>
    <row r="99" s="1" customFormat="1" ht="16.5" customHeight="1">
      <c r="B99" s="47"/>
      <c r="C99" s="236" t="s">
        <v>318</v>
      </c>
      <c r="D99" s="236" t="s">
        <v>217</v>
      </c>
      <c r="E99" s="237" t="s">
        <v>2113</v>
      </c>
      <c r="F99" s="238" t="s">
        <v>2114</v>
      </c>
      <c r="G99" s="239" t="s">
        <v>2057</v>
      </c>
      <c r="H99" s="240">
        <v>2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73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2115</v>
      </c>
    </row>
    <row r="100" s="1" customFormat="1" ht="16.5" customHeight="1">
      <c r="B100" s="47"/>
      <c r="C100" s="236" t="s">
        <v>326</v>
      </c>
      <c r="D100" s="236" t="s">
        <v>217</v>
      </c>
      <c r="E100" s="237" t="s">
        <v>2116</v>
      </c>
      <c r="F100" s="238" t="s">
        <v>2060</v>
      </c>
      <c r="G100" s="239" t="s">
        <v>2057</v>
      </c>
      <c r="H100" s="240">
        <v>4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73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2117</v>
      </c>
    </row>
    <row r="101" s="1" customFormat="1" ht="16.5" customHeight="1">
      <c r="B101" s="47"/>
      <c r="C101" s="236" t="s">
        <v>331</v>
      </c>
      <c r="D101" s="236" t="s">
        <v>217</v>
      </c>
      <c r="E101" s="237" t="s">
        <v>2118</v>
      </c>
      <c r="F101" s="238" t="s">
        <v>2063</v>
      </c>
      <c r="G101" s="239" t="s">
        <v>2057</v>
      </c>
      <c r="H101" s="240">
        <v>2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73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2119</v>
      </c>
    </row>
    <row r="102" s="1" customFormat="1" ht="16.5" customHeight="1">
      <c r="B102" s="47"/>
      <c r="C102" s="236" t="s">
        <v>336</v>
      </c>
      <c r="D102" s="236" t="s">
        <v>217</v>
      </c>
      <c r="E102" s="237" t="s">
        <v>2120</v>
      </c>
      <c r="F102" s="238" t="s">
        <v>2066</v>
      </c>
      <c r="G102" s="239" t="s">
        <v>274</v>
      </c>
      <c r="H102" s="240">
        <v>0.20000000000000001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73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2121</v>
      </c>
    </row>
    <row r="103" s="1" customFormat="1" ht="16.5" customHeight="1">
      <c r="B103" s="47"/>
      <c r="C103" s="236" t="s">
        <v>9</v>
      </c>
      <c r="D103" s="236" t="s">
        <v>217</v>
      </c>
      <c r="E103" s="237" t="s">
        <v>2122</v>
      </c>
      <c r="F103" s="238" t="s">
        <v>2069</v>
      </c>
      <c r="G103" s="239" t="s">
        <v>2057</v>
      </c>
      <c r="H103" s="240">
        <v>1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73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2123</v>
      </c>
    </row>
    <row r="104" s="1" customFormat="1" ht="16.5" customHeight="1">
      <c r="B104" s="47"/>
      <c r="C104" s="236" t="s">
        <v>346</v>
      </c>
      <c r="D104" s="236" t="s">
        <v>217</v>
      </c>
      <c r="E104" s="237" t="s">
        <v>2124</v>
      </c>
      <c r="F104" s="238" t="s">
        <v>2072</v>
      </c>
      <c r="G104" s="239" t="s">
        <v>2050</v>
      </c>
      <c r="H104" s="240">
        <v>1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73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2125</v>
      </c>
    </row>
    <row r="105" s="1" customFormat="1" ht="16.5" customHeight="1">
      <c r="B105" s="47"/>
      <c r="C105" s="236" t="s">
        <v>352</v>
      </c>
      <c r="D105" s="236" t="s">
        <v>217</v>
      </c>
      <c r="E105" s="237" t="s">
        <v>2126</v>
      </c>
      <c r="F105" s="238" t="s">
        <v>2075</v>
      </c>
      <c r="G105" s="239" t="s">
        <v>2050</v>
      </c>
      <c r="H105" s="240">
        <v>1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306" t="s">
        <v>44</v>
      </c>
      <c r="O105" s="307"/>
      <c r="P105" s="308">
        <f>O105*H105</f>
        <v>0</v>
      </c>
      <c r="Q105" s="308">
        <v>0</v>
      </c>
      <c r="R105" s="308">
        <f>Q105*H105</f>
        <v>0</v>
      </c>
      <c r="S105" s="308">
        <v>0</v>
      </c>
      <c r="T105" s="309">
        <f>S105*H105</f>
        <v>0</v>
      </c>
      <c r="AR105" s="25" t="s">
        <v>222</v>
      </c>
      <c r="AT105" s="25" t="s">
        <v>217</v>
      </c>
      <c r="AU105" s="25" t="s">
        <v>73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2127</v>
      </c>
    </row>
    <row r="106" s="1" customFormat="1" ht="6.96" customHeight="1">
      <c r="B106" s="68"/>
      <c r="C106" s="69"/>
      <c r="D106" s="69"/>
      <c r="E106" s="69"/>
      <c r="F106" s="69"/>
      <c r="G106" s="69"/>
      <c r="H106" s="69"/>
      <c r="I106" s="179"/>
      <c r="J106" s="69"/>
      <c r="K106" s="69"/>
      <c r="L106" s="73"/>
    </row>
  </sheetData>
  <sheetProtection sheet="1" autoFilter="0" formatColumns="0" formatRows="0" objects="1" scenarios="1" spinCount="100000" saltValue="CtPfwBuyIRgt9BPsdurJitvObAgQl3U+jMNHZr9ZLa28NZj+s9TyC9snMZBu7gVDXLEj/1WpUaQemwkE8bBR9w==" hashValue="SWmBebg3xSvLuI7iv4Sp+D1lwG+cTI92chTImm3bEPL0qAlydvKpz0aKJXQqb9EMWDPy9ij8++txTKlypNqdLA==" algorithmName="SHA-512" password="CC35"/>
  <autoFilter ref="C81:K1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105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169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2128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ROUND(J87,2)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ROUND(SUM(BE87:BE113), 2)</f>
        <v>0</v>
      </c>
      <c r="G32" s="48"/>
      <c r="H32" s="48"/>
      <c r="I32" s="171">
        <v>0.20999999999999999</v>
      </c>
      <c r="J32" s="170">
        <f>ROUND(ROUND((SUM(BE87:BE113)),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ROUND(SUM(BF87:BF113), 2)</f>
        <v>0</v>
      </c>
      <c r="G33" s="48"/>
      <c r="H33" s="48"/>
      <c r="I33" s="171">
        <v>0.14999999999999999</v>
      </c>
      <c r="J33" s="170">
        <f>ROUND(ROUND((SUM(BF87:BF113)),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ROUND(SUM(BG87:BG113),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ROUND(SUM(BH87:BH113),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ROUND(SUM(BI87:BI113),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169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VZD_cp24_1PP - kalkulace VZD-č.p.24_1PP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J87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2129</v>
      </c>
      <c r="E61" s="193"/>
      <c r="F61" s="193"/>
      <c r="G61" s="193"/>
      <c r="H61" s="193"/>
      <c r="I61" s="194"/>
      <c r="J61" s="195">
        <f>J88</f>
        <v>0</v>
      </c>
      <c r="K61" s="196"/>
    </row>
    <row r="62" s="8" customFormat="1" ht="24.96" customHeight="1">
      <c r="B62" s="190"/>
      <c r="C62" s="191"/>
      <c r="D62" s="192" t="s">
        <v>2130</v>
      </c>
      <c r="E62" s="193"/>
      <c r="F62" s="193"/>
      <c r="G62" s="193"/>
      <c r="H62" s="193"/>
      <c r="I62" s="194"/>
      <c r="J62" s="195">
        <f>J93</f>
        <v>0</v>
      </c>
      <c r="K62" s="196"/>
    </row>
    <row r="63" s="8" customFormat="1" ht="24.96" customHeight="1">
      <c r="B63" s="190"/>
      <c r="C63" s="191"/>
      <c r="D63" s="192" t="s">
        <v>2131</v>
      </c>
      <c r="E63" s="193"/>
      <c r="F63" s="193"/>
      <c r="G63" s="193"/>
      <c r="H63" s="193"/>
      <c r="I63" s="194"/>
      <c r="J63" s="195">
        <f>J97</f>
        <v>0</v>
      </c>
      <c r="K63" s="196"/>
    </row>
    <row r="64" s="8" customFormat="1" ht="24.96" customHeight="1">
      <c r="B64" s="190"/>
      <c r="C64" s="191"/>
      <c r="D64" s="192" t="s">
        <v>2132</v>
      </c>
      <c r="E64" s="193"/>
      <c r="F64" s="193"/>
      <c r="G64" s="193"/>
      <c r="H64" s="193"/>
      <c r="I64" s="194"/>
      <c r="J64" s="195">
        <f>J102</f>
        <v>0</v>
      </c>
      <c r="K64" s="196"/>
    </row>
    <row r="65" s="8" customFormat="1" ht="24.96" customHeight="1">
      <c r="B65" s="190"/>
      <c r="C65" s="191"/>
      <c r="D65" s="192" t="s">
        <v>2133</v>
      </c>
      <c r="E65" s="193"/>
      <c r="F65" s="193"/>
      <c r="G65" s="193"/>
      <c r="H65" s="193"/>
      <c r="I65" s="194"/>
      <c r="J65" s="195">
        <f>J108</f>
        <v>0</v>
      </c>
      <c r="K65" s="196"/>
    </row>
    <row r="66" s="1" customFormat="1" ht="21.84" customHeight="1">
      <c r="B66" s="47"/>
      <c r="C66" s="48"/>
      <c r="D66" s="48"/>
      <c r="E66" s="48"/>
      <c r="F66" s="48"/>
      <c r="G66" s="48"/>
      <c r="H66" s="48"/>
      <c r="I66" s="157"/>
      <c r="J66" s="48"/>
      <c r="K66" s="52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79"/>
      <c r="J67" s="69"/>
      <c r="K67" s="70"/>
    </row>
    <row r="71" s="1" customFormat="1" ht="6.96" customHeight="1">
      <c r="B71" s="71"/>
      <c r="C71" s="72"/>
      <c r="D71" s="72"/>
      <c r="E71" s="72"/>
      <c r="F71" s="72"/>
      <c r="G71" s="72"/>
      <c r="H71" s="72"/>
      <c r="I71" s="182"/>
      <c r="J71" s="72"/>
      <c r="K71" s="72"/>
      <c r="L71" s="73"/>
    </row>
    <row r="72" s="1" customFormat="1" ht="36.96" customHeight="1">
      <c r="B72" s="47"/>
      <c r="C72" s="74" t="s">
        <v>199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18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6.5" customHeight="1">
      <c r="B75" s="47"/>
      <c r="C75" s="75"/>
      <c r="D75" s="75"/>
      <c r="E75" s="205" t="str">
        <f>E7</f>
        <v>5.TEMNÝ DŮL- VÝCVIKOVÉ STŘEDISKO-obj.24 -CÚ 2018/1</v>
      </c>
      <c r="F75" s="77"/>
      <c r="G75" s="77"/>
      <c r="H75" s="77"/>
      <c r="I75" s="204"/>
      <c r="J75" s="75"/>
      <c r="K75" s="75"/>
      <c r="L75" s="73"/>
    </row>
    <row r="76">
      <c r="B76" s="29"/>
      <c r="C76" s="77" t="s">
        <v>168</v>
      </c>
      <c r="D76" s="206"/>
      <c r="E76" s="206"/>
      <c r="F76" s="206"/>
      <c r="G76" s="206"/>
      <c r="H76" s="206"/>
      <c r="I76" s="149"/>
      <c r="J76" s="206"/>
      <c r="K76" s="206"/>
      <c r="L76" s="207"/>
    </row>
    <row r="77" s="1" customFormat="1" ht="16.5" customHeight="1">
      <c r="B77" s="47"/>
      <c r="C77" s="75"/>
      <c r="D77" s="75"/>
      <c r="E77" s="205" t="s">
        <v>169</v>
      </c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170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7.25" customHeight="1">
      <c r="B79" s="47"/>
      <c r="C79" s="75"/>
      <c r="D79" s="75"/>
      <c r="E79" s="83" t="str">
        <f>E11</f>
        <v>VZD_cp24_1PP - kalkulace VZD-č.p.24_1PP CÚ 2018/1</v>
      </c>
      <c r="F79" s="75"/>
      <c r="G79" s="75"/>
      <c r="H79" s="75"/>
      <c r="I79" s="204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8" customHeight="1">
      <c r="B81" s="47"/>
      <c r="C81" s="77" t="s">
        <v>24</v>
      </c>
      <c r="D81" s="75"/>
      <c r="E81" s="75"/>
      <c r="F81" s="208" t="str">
        <f>F14</f>
        <v xml:space="preserve"> </v>
      </c>
      <c r="G81" s="75"/>
      <c r="H81" s="75"/>
      <c r="I81" s="209" t="s">
        <v>26</v>
      </c>
      <c r="J81" s="86" t="str">
        <f>IF(J14="","",J14)</f>
        <v>12. 4. 2018</v>
      </c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>
      <c r="B83" s="47"/>
      <c r="C83" s="77" t="s">
        <v>28</v>
      </c>
      <c r="D83" s="75"/>
      <c r="E83" s="75"/>
      <c r="F83" s="208" t="str">
        <f>E17</f>
        <v xml:space="preserve"> </v>
      </c>
      <c r="G83" s="75"/>
      <c r="H83" s="75"/>
      <c r="I83" s="209" t="s">
        <v>34</v>
      </c>
      <c r="J83" s="208" t="str">
        <f>E23</f>
        <v>ATELIER H1§ATELIER HÁJEK</v>
      </c>
      <c r="K83" s="75"/>
      <c r="L83" s="73"/>
    </row>
    <row r="84" s="1" customFormat="1" ht="14.4" customHeight="1">
      <c r="B84" s="47"/>
      <c r="C84" s="77" t="s">
        <v>32</v>
      </c>
      <c r="D84" s="75"/>
      <c r="E84" s="75"/>
      <c r="F84" s="208" t="str">
        <f>IF(E20="","",E20)</f>
        <v/>
      </c>
      <c r="G84" s="75"/>
      <c r="H84" s="75"/>
      <c r="I84" s="204"/>
      <c r="J84" s="75"/>
      <c r="K84" s="75"/>
      <c r="L84" s="73"/>
    </row>
    <row r="85" s="1" customFormat="1" ht="10.32" customHeight="1">
      <c r="B85" s="47"/>
      <c r="C85" s="75"/>
      <c r="D85" s="75"/>
      <c r="E85" s="75"/>
      <c r="F85" s="75"/>
      <c r="G85" s="75"/>
      <c r="H85" s="75"/>
      <c r="I85" s="204"/>
      <c r="J85" s="75"/>
      <c r="K85" s="75"/>
      <c r="L85" s="73"/>
    </row>
    <row r="86" s="10" customFormat="1" ht="29.28" customHeight="1">
      <c r="B86" s="210"/>
      <c r="C86" s="211" t="s">
        <v>200</v>
      </c>
      <c r="D86" s="212" t="s">
        <v>58</v>
      </c>
      <c r="E86" s="212" t="s">
        <v>54</v>
      </c>
      <c r="F86" s="212" t="s">
        <v>201</v>
      </c>
      <c r="G86" s="212" t="s">
        <v>202</v>
      </c>
      <c r="H86" s="212" t="s">
        <v>203</v>
      </c>
      <c r="I86" s="213" t="s">
        <v>204</v>
      </c>
      <c r="J86" s="212" t="s">
        <v>175</v>
      </c>
      <c r="K86" s="214" t="s">
        <v>205</v>
      </c>
      <c r="L86" s="215"/>
      <c r="M86" s="103" t="s">
        <v>206</v>
      </c>
      <c r="N86" s="104" t="s">
        <v>43</v>
      </c>
      <c r="O86" s="104" t="s">
        <v>207</v>
      </c>
      <c r="P86" s="104" t="s">
        <v>208</v>
      </c>
      <c r="Q86" s="104" t="s">
        <v>209</v>
      </c>
      <c r="R86" s="104" t="s">
        <v>210</v>
      </c>
      <c r="S86" s="104" t="s">
        <v>211</v>
      </c>
      <c r="T86" s="105" t="s">
        <v>212</v>
      </c>
    </row>
    <row r="87" s="1" customFormat="1" ht="29.28" customHeight="1">
      <c r="B87" s="47"/>
      <c r="C87" s="109" t="s">
        <v>176</v>
      </c>
      <c r="D87" s="75"/>
      <c r="E87" s="75"/>
      <c r="F87" s="75"/>
      <c r="G87" s="75"/>
      <c r="H87" s="75"/>
      <c r="I87" s="204"/>
      <c r="J87" s="216">
        <f>BK87</f>
        <v>0</v>
      </c>
      <c r="K87" s="75"/>
      <c r="L87" s="73"/>
      <c r="M87" s="106"/>
      <c r="N87" s="107"/>
      <c r="O87" s="107"/>
      <c r="P87" s="217">
        <f>P88+P93+P97+P102+P108</f>
        <v>0</v>
      </c>
      <c r="Q87" s="107"/>
      <c r="R87" s="217">
        <f>R88+R93+R97+R102+R108</f>
        <v>0</v>
      </c>
      <c r="S87" s="107"/>
      <c r="T87" s="218">
        <f>T88+T93+T97+T102+T108</f>
        <v>0</v>
      </c>
      <c r="AT87" s="25" t="s">
        <v>72</v>
      </c>
      <c r="AU87" s="25" t="s">
        <v>177</v>
      </c>
      <c r="BK87" s="219">
        <f>BK88+BK93+BK97+BK102+BK108</f>
        <v>0</v>
      </c>
    </row>
    <row r="88" s="11" customFormat="1" ht="37.44" customHeight="1">
      <c r="B88" s="220"/>
      <c r="C88" s="221"/>
      <c r="D88" s="222" t="s">
        <v>72</v>
      </c>
      <c r="E88" s="223" t="s">
        <v>2134</v>
      </c>
      <c r="F88" s="223" t="s">
        <v>2135</v>
      </c>
      <c r="G88" s="221"/>
      <c r="H88" s="221"/>
      <c r="I88" s="224"/>
      <c r="J88" s="225">
        <f>BK88</f>
        <v>0</v>
      </c>
      <c r="K88" s="221"/>
      <c r="L88" s="226"/>
      <c r="M88" s="227"/>
      <c r="N88" s="228"/>
      <c r="O88" s="228"/>
      <c r="P88" s="229">
        <f>SUM(P89:P92)</f>
        <v>0</v>
      </c>
      <c r="Q88" s="228"/>
      <c r="R88" s="229">
        <f>SUM(R89:R92)</f>
        <v>0</v>
      </c>
      <c r="S88" s="228"/>
      <c r="T88" s="230">
        <f>SUM(T89:T92)</f>
        <v>0</v>
      </c>
      <c r="AR88" s="231" t="s">
        <v>80</v>
      </c>
      <c r="AT88" s="232" t="s">
        <v>72</v>
      </c>
      <c r="AU88" s="232" t="s">
        <v>73</v>
      </c>
      <c r="AY88" s="231" t="s">
        <v>215</v>
      </c>
      <c r="BK88" s="233">
        <f>SUM(BK89:BK92)</f>
        <v>0</v>
      </c>
    </row>
    <row r="89" s="1" customFormat="1" ht="25.5" customHeight="1">
      <c r="B89" s="47"/>
      <c r="C89" s="236" t="s">
        <v>80</v>
      </c>
      <c r="D89" s="236" t="s">
        <v>217</v>
      </c>
      <c r="E89" s="237" t="s">
        <v>277</v>
      </c>
      <c r="F89" s="238" t="s">
        <v>2136</v>
      </c>
      <c r="G89" s="239" t="s">
        <v>1851</v>
      </c>
      <c r="H89" s="240">
        <v>1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2137</v>
      </c>
    </row>
    <row r="90" s="1" customFormat="1" ht="25.5" customHeight="1">
      <c r="B90" s="47"/>
      <c r="C90" s="236" t="s">
        <v>82</v>
      </c>
      <c r="D90" s="236" t="s">
        <v>217</v>
      </c>
      <c r="E90" s="237" t="s">
        <v>288</v>
      </c>
      <c r="F90" s="238" t="s">
        <v>2138</v>
      </c>
      <c r="G90" s="239" t="s">
        <v>1851</v>
      </c>
      <c r="H90" s="240">
        <v>1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2139</v>
      </c>
    </row>
    <row r="91" s="1" customFormat="1" ht="16.5" customHeight="1">
      <c r="B91" s="47"/>
      <c r="C91" s="236" t="s">
        <v>236</v>
      </c>
      <c r="D91" s="236" t="s">
        <v>217</v>
      </c>
      <c r="E91" s="237" t="s">
        <v>295</v>
      </c>
      <c r="F91" s="238" t="s">
        <v>2140</v>
      </c>
      <c r="G91" s="239" t="s">
        <v>1851</v>
      </c>
      <c r="H91" s="240">
        <v>1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2141</v>
      </c>
    </row>
    <row r="92" s="1" customFormat="1" ht="16.5" customHeight="1">
      <c r="B92" s="47"/>
      <c r="C92" s="236" t="s">
        <v>222</v>
      </c>
      <c r="D92" s="236" t="s">
        <v>217</v>
      </c>
      <c r="E92" s="237" t="s">
        <v>834</v>
      </c>
      <c r="F92" s="238" t="s">
        <v>2142</v>
      </c>
      <c r="G92" s="239" t="s">
        <v>298</v>
      </c>
      <c r="H92" s="240">
        <v>2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2143</v>
      </c>
    </row>
    <row r="93" s="11" customFormat="1" ht="37.44" customHeight="1">
      <c r="B93" s="220"/>
      <c r="C93" s="221"/>
      <c r="D93" s="222" t="s">
        <v>72</v>
      </c>
      <c r="E93" s="223" t="s">
        <v>2144</v>
      </c>
      <c r="F93" s="223" t="s">
        <v>2145</v>
      </c>
      <c r="G93" s="221"/>
      <c r="H93" s="221"/>
      <c r="I93" s="224"/>
      <c r="J93" s="225">
        <f>BK93</f>
        <v>0</v>
      </c>
      <c r="K93" s="221"/>
      <c r="L93" s="226"/>
      <c r="M93" s="227"/>
      <c r="N93" s="228"/>
      <c r="O93" s="228"/>
      <c r="P93" s="229">
        <f>SUM(P94:P96)</f>
        <v>0</v>
      </c>
      <c r="Q93" s="228"/>
      <c r="R93" s="229">
        <f>SUM(R94:R96)</f>
        <v>0</v>
      </c>
      <c r="S93" s="228"/>
      <c r="T93" s="230">
        <f>SUM(T94:T96)</f>
        <v>0</v>
      </c>
      <c r="AR93" s="231" t="s">
        <v>80</v>
      </c>
      <c r="AT93" s="232" t="s">
        <v>72</v>
      </c>
      <c r="AU93" s="232" t="s">
        <v>73</v>
      </c>
      <c r="AY93" s="231" t="s">
        <v>215</v>
      </c>
      <c r="BK93" s="233">
        <f>SUM(BK94:BK96)</f>
        <v>0</v>
      </c>
    </row>
    <row r="94" s="1" customFormat="1" ht="25.5" customHeight="1">
      <c r="B94" s="47"/>
      <c r="C94" s="236" t="s">
        <v>248</v>
      </c>
      <c r="D94" s="236" t="s">
        <v>217</v>
      </c>
      <c r="E94" s="237" t="s">
        <v>9</v>
      </c>
      <c r="F94" s="238" t="s">
        <v>2136</v>
      </c>
      <c r="G94" s="239" t="s">
        <v>1851</v>
      </c>
      <c r="H94" s="240">
        <v>4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2146</v>
      </c>
    </row>
    <row r="95" s="1" customFormat="1" ht="16.5" customHeight="1">
      <c r="B95" s="47"/>
      <c r="C95" s="236" t="s">
        <v>252</v>
      </c>
      <c r="D95" s="236" t="s">
        <v>217</v>
      </c>
      <c r="E95" s="237" t="s">
        <v>357</v>
      </c>
      <c r="F95" s="238" t="s">
        <v>2140</v>
      </c>
      <c r="G95" s="239" t="s">
        <v>1851</v>
      </c>
      <c r="H95" s="240">
        <v>1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2147</v>
      </c>
    </row>
    <row r="96" s="1" customFormat="1" ht="16.5" customHeight="1">
      <c r="B96" s="47"/>
      <c r="C96" s="236" t="s">
        <v>257</v>
      </c>
      <c r="D96" s="236" t="s">
        <v>217</v>
      </c>
      <c r="E96" s="237" t="s">
        <v>2148</v>
      </c>
      <c r="F96" s="238" t="s">
        <v>2149</v>
      </c>
      <c r="G96" s="239" t="s">
        <v>298</v>
      </c>
      <c r="H96" s="240">
        <v>12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2150</v>
      </c>
    </row>
    <row r="97" s="11" customFormat="1" ht="37.44" customHeight="1">
      <c r="B97" s="220"/>
      <c r="C97" s="221"/>
      <c r="D97" s="222" t="s">
        <v>72</v>
      </c>
      <c r="E97" s="223" t="s">
        <v>2151</v>
      </c>
      <c r="F97" s="223" t="s">
        <v>2152</v>
      </c>
      <c r="G97" s="221"/>
      <c r="H97" s="221"/>
      <c r="I97" s="224"/>
      <c r="J97" s="225">
        <f>BK97</f>
        <v>0</v>
      </c>
      <c r="K97" s="221"/>
      <c r="L97" s="226"/>
      <c r="M97" s="227"/>
      <c r="N97" s="228"/>
      <c r="O97" s="228"/>
      <c r="P97" s="229">
        <f>SUM(P98:P101)</f>
        <v>0</v>
      </c>
      <c r="Q97" s="228"/>
      <c r="R97" s="229">
        <f>SUM(R98:R101)</f>
        <v>0</v>
      </c>
      <c r="S97" s="228"/>
      <c r="T97" s="230">
        <f>SUM(T98:T101)</f>
        <v>0</v>
      </c>
      <c r="AR97" s="231" t="s">
        <v>80</v>
      </c>
      <c r="AT97" s="232" t="s">
        <v>72</v>
      </c>
      <c r="AU97" s="232" t="s">
        <v>73</v>
      </c>
      <c r="AY97" s="231" t="s">
        <v>215</v>
      </c>
      <c r="BK97" s="233">
        <f>SUM(BK98:BK101)</f>
        <v>0</v>
      </c>
    </row>
    <row r="98" s="1" customFormat="1" ht="16.5" customHeight="1">
      <c r="B98" s="47"/>
      <c r="C98" s="236" t="s">
        <v>261</v>
      </c>
      <c r="D98" s="236" t="s">
        <v>217</v>
      </c>
      <c r="E98" s="237" t="s">
        <v>400</v>
      </c>
      <c r="F98" s="238" t="s">
        <v>2153</v>
      </c>
      <c r="G98" s="239" t="s">
        <v>1851</v>
      </c>
      <c r="H98" s="240">
        <v>1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2154</v>
      </c>
    </row>
    <row r="99" s="1" customFormat="1" ht="16.5" customHeight="1">
      <c r="B99" s="47"/>
      <c r="C99" s="236" t="s">
        <v>266</v>
      </c>
      <c r="D99" s="236" t="s">
        <v>217</v>
      </c>
      <c r="E99" s="237" t="s">
        <v>405</v>
      </c>
      <c r="F99" s="238" t="s">
        <v>2155</v>
      </c>
      <c r="G99" s="239" t="s">
        <v>1851</v>
      </c>
      <c r="H99" s="240">
        <v>1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2156</v>
      </c>
    </row>
    <row r="100" s="1" customFormat="1" ht="16.5" customHeight="1">
      <c r="B100" s="47"/>
      <c r="C100" s="236" t="s">
        <v>271</v>
      </c>
      <c r="D100" s="236" t="s">
        <v>217</v>
      </c>
      <c r="E100" s="237" t="s">
        <v>410</v>
      </c>
      <c r="F100" s="238" t="s">
        <v>2140</v>
      </c>
      <c r="G100" s="239" t="s">
        <v>1851</v>
      </c>
      <c r="H100" s="240">
        <v>1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2157</v>
      </c>
    </row>
    <row r="101" s="1" customFormat="1" ht="16.5" customHeight="1">
      <c r="B101" s="47"/>
      <c r="C101" s="236" t="s">
        <v>277</v>
      </c>
      <c r="D101" s="236" t="s">
        <v>217</v>
      </c>
      <c r="E101" s="237" t="s">
        <v>2158</v>
      </c>
      <c r="F101" s="238" t="s">
        <v>2159</v>
      </c>
      <c r="G101" s="239" t="s">
        <v>298</v>
      </c>
      <c r="H101" s="240">
        <v>2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2160</v>
      </c>
    </row>
    <row r="102" s="11" customFormat="1" ht="37.44" customHeight="1">
      <c r="B102" s="220"/>
      <c r="C102" s="221"/>
      <c r="D102" s="222" t="s">
        <v>72</v>
      </c>
      <c r="E102" s="223" t="s">
        <v>2161</v>
      </c>
      <c r="F102" s="223" t="s">
        <v>2162</v>
      </c>
      <c r="G102" s="221"/>
      <c r="H102" s="221"/>
      <c r="I102" s="224"/>
      <c r="J102" s="225">
        <f>BK102</f>
        <v>0</v>
      </c>
      <c r="K102" s="221"/>
      <c r="L102" s="226"/>
      <c r="M102" s="227"/>
      <c r="N102" s="228"/>
      <c r="O102" s="228"/>
      <c r="P102" s="229">
        <f>SUM(P103:P107)</f>
        <v>0</v>
      </c>
      <c r="Q102" s="228"/>
      <c r="R102" s="229">
        <f>SUM(R103:R107)</f>
        <v>0</v>
      </c>
      <c r="S102" s="228"/>
      <c r="T102" s="230">
        <f>SUM(T103:T107)</f>
        <v>0</v>
      </c>
      <c r="AR102" s="231" t="s">
        <v>80</v>
      </c>
      <c r="AT102" s="232" t="s">
        <v>72</v>
      </c>
      <c r="AU102" s="232" t="s">
        <v>73</v>
      </c>
      <c r="AY102" s="231" t="s">
        <v>215</v>
      </c>
      <c r="BK102" s="233">
        <f>SUM(BK103:BK107)</f>
        <v>0</v>
      </c>
    </row>
    <row r="103" s="1" customFormat="1" ht="16.5" customHeight="1">
      <c r="B103" s="47"/>
      <c r="C103" s="236" t="s">
        <v>288</v>
      </c>
      <c r="D103" s="236" t="s">
        <v>217</v>
      </c>
      <c r="E103" s="237" t="s">
        <v>2163</v>
      </c>
      <c r="F103" s="238" t="s">
        <v>2164</v>
      </c>
      <c r="G103" s="239" t="s">
        <v>2165</v>
      </c>
      <c r="H103" s="240">
        <v>1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2166</v>
      </c>
    </row>
    <row r="104" s="1" customFormat="1" ht="16.5" customHeight="1">
      <c r="B104" s="47"/>
      <c r="C104" s="236" t="s">
        <v>295</v>
      </c>
      <c r="D104" s="236" t="s">
        <v>217</v>
      </c>
      <c r="E104" s="237" t="s">
        <v>2167</v>
      </c>
      <c r="F104" s="238" t="s">
        <v>2168</v>
      </c>
      <c r="G104" s="239" t="s">
        <v>2165</v>
      </c>
      <c r="H104" s="240">
        <v>1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2169</v>
      </c>
    </row>
    <row r="105" s="1" customFormat="1" ht="16.5" customHeight="1">
      <c r="B105" s="47"/>
      <c r="C105" s="236" t="s">
        <v>301</v>
      </c>
      <c r="D105" s="236" t="s">
        <v>217</v>
      </c>
      <c r="E105" s="237" t="s">
        <v>2170</v>
      </c>
      <c r="F105" s="238" t="s">
        <v>2171</v>
      </c>
      <c r="G105" s="239" t="s">
        <v>1851</v>
      </c>
      <c r="H105" s="240">
        <v>5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2172</v>
      </c>
    </row>
    <row r="106" s="1" customFormat="1" ht="16.5" customHeight="1">
      <c r="B106" s="47"/>
      <c r="C106" s="236" t="s">
        <v>10</v>
      </c>
      <c r="D106" s="236" t="s">
        <v>217</v>
      </c>
      <c r="E106" s="237" t="s">
        <v>2173</v>
      </c>
      <c r="F106" s="238" t="s">
        <v>2174</v>
      </c>
      <c r="G106" s="239" t="s">
        <v>1851</v>
      </c>
      <c r="H106" s="240">
        <v>3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2175</v>
      </c>
    </row>
    <row r="107" s="1" customFormat="1" ht="16.5" customHeight="1">
      <c r="B107" s="47"/>
      <c r="C107" s="236" t="s">
        <v>311</v>
      </c>
      <c r="D107" s="236" t="s">
        <v>217</v>
      </c>
      <c r="E107" s="237" t="s">
        <v>2176</v>
      </c>
      <c r="F107" s="238" t="s">
        <v>2177</v>
      </c>
      <c r="G107" s="239" t="s">
        <v>1851</v>
      </c>
      <c r="H107" s="240">
        <v>12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2178</v>
      </c>
    </row>
    <row r="108" s="11" customFormat="1" ht="37.44" customHeight="1">
      <c r="B108" s="220"/>
      <c r="C108" s="221"/>
      <c r="D108" s="222" t="s">
        <v>72</v>
      </c>
      <c r="E108" s="223" t="s">
        <v>2179</v>
      </c>
      <c r="F108" s="223" t="s">
        <v>1936</v>
      </c>
      <c r="G108" s="221"/>
      <c r="H108" s="221"/>
      <c r="I108" s="224"/>
      <c r="J108" s="225">
        <f>BK108</f>
        <v>0</v>
      </c>
      <c r="K108" s="221"/>
      <c r="L108" s="226"/>
      <c r="M108" s="227"/>
      <c r="N108" s="228"/>
      <c r="O108" s="228"/>
      <c r="P108" s="229">
        <f>SUM(P109:P113)</f>
        <v>0</v>
      </c>
      <c r="Q108" s="228"/>
      <c r="R108" s="229">
        <f>SUM(R109:R113)</f>
        <v>0</v>
      </c>
      <c r="S108" s="228"/>
      <c r="T108" s="230">
        <f>SUM(T109:T113)</f>
        <v>0</v>
      </c>
      <c r="AR108" s="231" t="s">
        <v>222</v>
      </c>
      <c r="AT108" s="232" t="s">
        <v>72</v>
      </c>
      <c r="AU108" s="232" t="s">
        <v>73</v>
      </c>
      <c r="AY108" s="231" t="s">
        <v>215</v>
      </c>
      <c r="BK108" s="233">
        <f>SUM(BK109:BK113)</f>
        <v>0</v>
      </c>
    </row>
    <row r="109" s="1" customFormat="1" ht="16.5" customHeight="1">
      <c r="B109" s="47"/>
      <c r="C109" s="236" t="s">
        <v>318</v>
      </c>
      <c r="D109" s="236" t="s">
        <v>217</v>
      </c>
      <c r="E109" s="237" t="s">
        <v>1937</v>
      </c>
      <c r="F109" s="238" t="s">
        <v>2180</v>
      </c>
      <c r="G109" s="239" t="s">
        <v>1939</v>
      </c>
      <c r="H109" s="240">
        <v>1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1208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1208</v>
      </c>
      <c r="BM109" s="25" t="s">
        <v>2181</v>
      </c>
    </row>
    <row r="110" s="1" customFormat="1" ht="16.5" customHeight="1">
      <c r="B110" s="47"/>
      <c r="C110" s="236" t="s">
        <v>326</v>
      </c>
      <c r="D110" s="236" t="s">
        <v>217</v>
      </c>
      <c r="E110" s="237" t="s">
        <v>2182</v>
      </c>
      <c r="F110" s="238" t="s">
        <v>2183</v>
      </c>
      <c r="G110" s="239" t="s">
        <v>1939</v>
      </c>
      <c r="H110" s="240">
        <v>1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1208</v>
      </c>
      <c r="AT110" s="25" t="s">
        <v>217</v>
      </c>
      <c r="AU110" s="25" t="s">
        <v>80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1208</v>
      </c>
      <c r="BM110" s="25" t="s">
        <v>2184</v>
      </c>
    </row>
    <row r="111" s="1" customFormat="1" ht="16.5" customHeight="1">
      <c r="B111" s="47"/>
      <c r="C111" s="236" t="s">
        <v>331</v>
      </c>
      <c r="D111" s="236" t="s">
        <v>217</v>
      </c>
      <c r="E111" s="237" t="s">
        <v>1941</v>
      </c>
      <c r="F111" s="238" t="s">
        <v>2185</v>
      </c>
      <c r="G111" s="239" t="s">
        <v>1939</v>
      </c>
      <c r="H111" s="240">
        <v>1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1208</v>
      </c>
      <c r="AT111" s="25" t="s">
        <v>217</v>
      </c>
      <c r="AU111" s="25" t="s">
        <v>80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1208</v>
      </c>
      <c r="BM111" s="25" t="s">
        <v>2186</v>
      </c>
    </row>
    <row r="112" s="1" customFormat="1" ht="16.5" customHeight="1">
      <c r="B112" s="47"/>
      <c r="C112" s="236" t="s">
        <v>336</v>
      </c>
      <c r="D112" s="236" t="s">
        <v>217</v>
      </c>
      <c r="E112" s="237" t="s">
        <v>1944</v>
      </c>
      <c r="F112" s="238" t="s">
        <v>2187</v>
      </c>
      <c r="G112" s="239" t="s">
        <v>1939</v>
      </c>
      <c r="H112" s="240">
        <v>1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1208</v>
      </c>
      <c r="AT112" s="25" t="s">
        <v>217</v>
      </c>
      <c r="AU112" s="25" t="s">
        <v>80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1208</v>
      </c>
      <c r="BM112" s="25" t="s">
        <v>2188</v>
      </c>
    </row>
    <row r="113" s="1" customFormat="1" ht="16.5" customHeight="1">
      <c r="B113" s="47"/>
      <c r="C113" s="236" t="s">
        <v>9</v>
      </c>
      <c r="D113" s="236" t="s">
        <v>217</v>
      </c>
      <c r="E113" s="237" t="s">
        <v>2189</v>
      </c>
      <c r="F113" s="238" t="s">
        <v>2190</v>
      </c>
      <c r="G113" s="239" t="s">
        <v>1939</v>
      </c>
      <c r="H113" s="240">
        <v>1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306" t="s">
        <v>44</v>
      </c>
      <c r="O113" s="307"/>
      <c r="P113" s="308">
        <f>O113*H113</f>
        <v>0</v>
      </c>
      <c r="Q113" s="308">
        <v>0</v>
      </c>
      <c r="R113" s="308">
        <f>Q113*H113</f>
        <v>0</v>
      </c>
      <c r="S113" s="308">
        <v>0</v>
      </c>
      <c r="T113" s="309">
        <f>S113*H113</f>
        <v>0</v>
      </c>
      <c r="AR113" s="25" t="s">
        <v>1208</v>
      </c>
      <c r="AT113" s="25" t="s">
        <v>217</v>
      </c>
      <c r="AU113" s="25" t="s">
        <v>80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1208</v>
      </c>
      <c r="BM113" s="25" t="s">
        <v>2191</v>
      </c>
    </row>
    <row r="114" s="1" customFormat="1" ht="6.96" customHeight="1">
      <c r="B114" s="68"/>
      <c r="C114" s="69"/>
      <c r="D114" s="69"/>
      <c r="E114" s="69"/>
      <c r="F114" s="69"/>
      <c r="G114" s="69"/>
      <c r="H114" s="69"/>
      <c r="I114" s="179"/>
      <c r="J114" s="69"/>
      <c r="K114" s="69"/>
      <c r="L114" s="73"/>
    </row>
  </sheetData>
  <sheetProtection sheet="1" autoFilter="0" formatColumns="0" formatRows="0" objects="1" scenarios="1" spinCount="100000" saltValue="z1LGFETVDRmOzMyMYCYB1NMMvWc3qxXtw9IdlVTKdmbGp6lLFcMjgVaeAetMdD72zOYGQVpdfaV5dLu2afJIFA==" hashValue="VyBfbLby6T0tAPDEB1LKzZyaDYo1FpdSBRooAeVN20ISpU2juXqQuOGcU74r86oaBQCWbpirILNlG/fVOpBSvw==" algorithmName="SHA-512" password="CC35"/>
  <autoFilter ref="C86:K11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168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2192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22</v>
      </c>
      <c r="G11" s="48"/>
      <c r="H11" s="48"/>
      <c r="I11" s="159" t="s">
        <v>23</v>
      </c>
      <c r="J11" s="36" t="s">
        <v>22</v>
      </c>
      <c r="K11" s="52"/>
    </row>
    <row r="12" s="1" customFormat="1" ht="14.4" customHeight="1">
      <c r="B12" s="47"/>
      <c r="C12" s="48"/>
      <c r="D12" s="41" t="s">
        <v>24</v>
      </c>
      <c r="E12" s="48"/>
      <c r="F12" s="36" t="s">
        <v>25</v>
      </c>
      <c r="G12" s="48"/>
      <c r="H12" s="48"/>
      <c r="I12" s="159" t="s">
        <v>26</v>
      </c>
      <c r="J12" s="160" t="str">
        <f>'Rekapitulace stavby'!AN8</f>
        <v>12. 4. 2018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28</v>
      </c>
      <c r="E14" s="48"/>
      <c r="F14" s="48"/>
      <c r="G14" s="48"/>
      <c r="H14" s="48"/>
      <c r="I14" s="159" t="s">
        <v>29</v>
      </c>
      <c r="J14" s="36" t="s">
        <v>22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29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29</v>
      </c>
      <c r="J20" s="36" t="s">
        <v>22</v>
      </c>
      <c r="K20" s="52"/>
    </row>
    <row r="21" s="1" customFormat="1" ht="18" customHeight="1">
      <c r="B21" s="47"/>
      <c r="C21" s="48"/>
      <c r="D21" s="48"/>
      <c r="E21" s="36" t="s">
        <v>172</v>
      </c>
      <c r="F21" s="48"/>
      <c r="G21" s="48"/>
      <c r="H21" s="48"/>
      <c r="I21" s="159" t="s">
        <v>31</v>
      </c>
      <c r="J21" s="36" t="s">
        <v>22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37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22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39</v>
      </c>
      <c r="E27" s="48"/>
      <c r="F27" s="48"/>
      <c r="G27" s="48"/>
      <c r="H27" s="48"/>
      <c r="I27" s="157"/>
      <c r="J27" s="168">
        <f>ROUND(J79,2)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41</v>
      </c>
      <c r="G29" s="48"/>
      <c r="H29" s="48"/>
      <c r="I29" s="169" t="s">
        <v>40</v>
      </c>
      <c r="J29" s="53" t="s">
        <v>42</v>
      </c>
      <c r="K29" s="52"/>
    </row>
    <row r="30" s="1" customFormat="1" ht="14.4" customHeight="1">
      <c r="B30" s="47"/>
      <c r="C30" s="48"/>
      <c r="D30" s="56" t="s">
        <v>43</v>
      </c>
      <c r="E30" s="56" t="s">
        <v>44</v>
      </c>
      <c r="F30" s="170">
        <f>ROUND(SUM(BE79:BE87), 2)</f>
        <v>0</v>
      </c>
      <c r="G30" s="48"/>
      <c r="H30" s="48"/>
      <c r="I30" s="171">
        <v>0.20999999999999999</v>
      </c>
      <c r="J30" s="170">
        <f>ROUND(ROUND((SUM(BE79:BE87)), 2)*I30, 2)</f>
        <v>0</v>
      </c>
      <c r="K30" s="52"/>
    </row>
    <row r="31" s="1" customFormat="1" ht="14.4" customHeight="1">
      <c r="B31" s="47"/>
      <c r="C31" s="48"/>
      <c r="D31" s="48"/>
      <c r="E31" s="56" t="s">
        <v>45</v>
      </c>
      <c r="F31" s="170">
        <f>ROUND(SUM(BF79:BF87), 2)</f>
        <v>0</v>
      </c>
      <c r="G31" s="48"/>
      <c r="H31" s="48"/>
      <c r="I31" s="171">
        <v>0.14999999999999999</v>
      </c>
      <c r="J31" s="170">
        <f>ROUND(ROUND((SUM(BF79:BF87)),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46</v>
      </c>
      <c r="F32" s="170">
        <f>ROUND(SUM(BG79:BG87),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47</v>
      </c>
      <c r="F33" s="170">
        <f>ROUND(SUM(BH79:BH87),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ROUND(SUM(BI79:BI87),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49</v>
      </c>
      <c r="E36" s="99"/>
      <c r="F36" s="99"/>
      <c r="G36" s="174" t="s">
        <v>50</v>
      </c>
      <c r="H36" s="175" t="s">
        <v>51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173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5.TEMNÝ DŮL- VÝCVIKOVÉ STŘEDISKO-obj.24 -CÚ 2018/1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168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 xml:space="preserve">TEMDŮL SO 01-SUTERÉN - TEM DŮL SO 01-  KUCHYŇ (SUTERÉN)   CÚ 2018/1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24</v>
      </c>
      <c r="D49" s="48"/>
      <c r="E49" s="48"/>
      <c r="F49" s="36" t="str">
        <f>F12</f>
        <v>TEMNÝ DŮL</v>
      </c>
      <c r="G49" s="48"/>
      <c r="H49" s="48"/>
      <c r="I49" s="159" t="s">
        <v>26</v>
      </c>
      <c r="J49" s="160" t="str">
        <f>IF(J12="","",J12)</f>
        <v>12. 4. 2018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28</v>
      </c>
      <c r="D51" s="48"/>
      <c r="E51" s="48"/>
      <c r="F51" s="36" t="str">
        <f>E15</f>
        <v xml:space="preserve"> </v>
      </c>
      <c r="G51" s="48"/>
      <c r="H51" s="48"/>
      <c r="I51" s="159" t="s">
        <v>34</v>
      </c>
      <c r="J51" s="45" t="str">
        <f>E21</f>
        <v>ATELIER H1§ ATELIER HÁJEK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174</v>
      </c>
      <c r="D54" s="172"/>
      <c r="E54" s="172"/>
      <c r="F54" s="172"/>
      <c r="G54" s="172"/>
      <c r="H54" s="172"/>
      <c r="I54" s="186"/>
      <c r="J54" s="187" t="s">
        <v>175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176</v>
      </c>
      <c r="D56" s="48"/>
      <c r="E56" s="48"/>
      <c r="F56" s="48"/>
      <c r="G56" s="48"/>
      <c r="H56" s="48"/>
      <c r="I56" s="157"/>
      <c r="J56" s="168">
        <f>J79</f>
        <v>0</v>
      </c>
      <c r="K56" s="52"/>
      <c r="AU56" s="25" t="s">
        <v>177</v>
      </c>
    </row>
    <row r="57" s="8" customFormat="1" ht="24.96" customHeight="1">
      <c r="B57" s="190"/>
      <c r="C57" s="191"/>
      <c r="D57" s="192" t="s">
        <v>187</v>
      </c>
      <c r="E57" s="193"/>
      <c r="F57" s="193"/>
      <c r="G57" s="193"/>
      <c r="H57" s="193"/>
      <c r="I57" s="194"/>
      <c r="J57" s="195">
        <f>J80</f>
        <v>0</v>
      </c>
      <c r="K57" s="196"/>
    </row>
    <row r="58" s="9" customFormat="1" ht="19.92" customHeight="1">
      <c r="B58" s="197"/>
      <c r="C58" s="198"/>
      <c r="D58" s="199" t="s">
        <v>192</v>
      </c>
      <c r="E58" s="200"/>
      <c r="F58" s="200"/>
      <c r="G58" s="200"/>
      <c r="H58" s="200"/>
      <c r="I58" s="201"/>
      <c r="J58" s="202">
        <f>J81</f>
        <v>0</v>
      </c>
      <c r="K58" s="203"/>
    </row>
    <row r="59" s="9" customFormat="1" ht="19.92" customHeight="1">
      <c r="B59" s="197"/>
      <c r="C59" s="198"/>
      <c r="D59" s="199" t="s">
        <v>198</v>
      </c>
      <c r="E59" s="200"/>
      <c r="F59" s="200"/>
      <c r="G59" s="200"/>
      <c r="H59" s="200"/>
      <c r="I59" s="201"/>
      <c r="J59" s="202">
        <f>J84</f>
        <v>0</v>
      </c>
      <c r="K59" s="203"/>
    </row>
    <row r="60" s="1" customFormat="1" ht="21.84" customHeight="1">
      <c r="B60" s="47"/>
      <c r="C60" s="48"/>
      <c r="D60" s="48"/>
      <c r="E60" s="48"/>
      <c r="F60" s="48"/>
      <c r="G60" s="48"/>
      <c r="H60" s="48"/>
      <c r="I60" s="157"/>
      <c r="J60" s="48"/>
      <c r="K60" s="52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179"/>
      <c r="J61" s="69"/>
      <c r="K61" s="70"/>
    </row>
    <row r="65" s="1" customFormat="1" ht="6.96" customHeight="1">
      <c r="B65" s="71"/>
      <c r="C65" s="72"/>
      <c r="D65" s="72"/>
      <c r="E65" s="72"/>
      <c r="F65" s="72"/>
      <c r="G65" s="72"/>
      <c r="H65" s="72"/>
      <c r="I65" s="182"/>
      <c r="J65" s="72"/>
      <c r="K65" s="72"/>
      <c r="L65" s="73"/>
    </row>
    <row r="66" s="1" customFormat="1" ht="36.96" customHeight="1">
      <c r="B66" s="47"/>
      <c r="C66" s="74" t="s">
        <v>199</v>
      </c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6.96" customHeight="1">
      <c r="B67" s="47"/>
      <c r="C67" s="75"/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14.4" customHeight="1">
      <c r="B68" s="47"/>
      <c r="C68" s="77" t="s">
        <v>18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6.5" customHeight="1">
      <c r="B69" s="47"/>
      <c r="C69" s="75"/>
      <c r="D69" s="75"/>
      <c r="E69" s="205" t="str">
        <f>E7</f>
        <v>5.TEMNÝ DŮL- VÝCVIKOVÉ STŘEDISKO-obj.24 -CÚ 2018/1</v>
      </c>
      <c r="F69" s="77"/>
      <c r="G69" s="77"/>
      <c r="H69" s="77"/>
      <c r="I69" s="204"/>
      <c r="J69" s="75"/>
      <c r="K69" s="75"/>
      <c r="L69" s="73"/>
    </row>
    <row r="70" s="1" customFormat="1" ht="14.4" customHeight="1">
      <c r="B70" s="47"/>
      <c r="C70" s="77" t="s">
        <v>168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7.25" customHeight="1">
      <c r="B71" s="47"/>
      <c r="C71" s="75"/>
      <c r="D71" s="75"/>
      <c r="E71" s="83" t="str">
        <f>E9</f>
        <v xml:space="preserve">TEMDŮL SO 01-SUTERÉN - TEM DŮL SO 01-  KUCHYŇ (SUTERÉN)   CÚ 2018/1</v>
      </c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8" customHeight="1">
      <c r="B73" s="47"/>
      <c r="C73" s="77" t="s">
        <v>24</v>
      </c>
      <c r="D73" s="75"/>
      <c r="E73" s="75"/>
      <c r="F73" s="208" t="str">
        <f>F12</f>
        <v>TEMNÝ DŮL</v>
      </c>
      <c r="G73" s="75"/>
      <c r="H73" s="75"/>
      <c r="I73" s="209" t="s">
        <v>26</v>
      </c>
      <c r="J73" s="86" t="str">
        <f>IF(J12="","",J12)</f>
        <v>12. 4. 2018</v>
      </c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>
      <c r="B75" s="47"/>
      <c r="C75" s="77" t="s">
        <v>28</v>
      </c>
      <c r="D75" s="75"/>
      <c r="E75" s="75"/>
      <c r="F75" s="208" t="str">
        <f>E15</f>
        <v xml:space="preserve"> </v>
      </c>
      <c r="G75" s="75"/>
      <c r="H75" s="75"/>
      <c r="I75" s="209" t="s">
        <v>34</v>
      </c>
      <c r="J75" s="208" t="str">
        <f>E21</f>
        <v>ATELIER H1§ ATELIER HÁJEK</v>
      </c>
      <c r="K75" s="75"/>
      <c r="L75" s="73"/>
    </row>
    <row r="76" s="1" customFormat="1" ht="14.4" customHeight="1">
      <c r="B76" s="47"/>
      <c r="C76" s="77" t="s">
        <v>32</v>
      </c>
      <c r="D76" s="75"/>
      <c r="E76" s="75"/>
      <c r="F76" s="208" t="str">
        <f>IF(E18="","",E18)</f>
        <v/>
      </c>
      <c r="G76" s="75"/>
      <c r="H76" s="75"/>
      <c r="I76" s="204"/>
      <c r="J76" s="75"/>
      <c r="K76" s="75"/>
      <c r="L76" s="73"/>
    </row>
    <row r="77" s="1" customFormat="1" ht="10.32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0" customFormat="1" ht="29.28" customHeight="1">
      <c r="B78" s="210"/>
      <c r="C78" s="211" t="s">
        <v>200</v>
      </c>
      <c r="D78" s="212" t="s">
        <v>58</v>
      </c>
      <c r="E78" s="212" t="s">
        <v>54</v>
      </c>
      <c r="F78" s="212" t="s">
        <v>201</v>
      </c>
      <c r="G78" s="212" t="s">
        <v>202</v>
      </c>
      <c r="H78" s="212" t="s">
        <v>203</v>
      </c>
      <c r="I78" s="213" t="s">
        <v>204</v>
      </c>
      <c r="J78" s="212" t="s">
        <v>175</v>
      </c>
      <c r="K78" s="214" t="s">
        <v>205</v>
      </c>
      <c r="L78" s="215"/>
      <c r="M78" s="103" t="s">
        <v>206</v>
      </c>
      <c r="N78" s="104" t="s">
        <v>43</v>
      </c>
      <c r="O78" s="104" t="s">
        <v>207</v>
      </c>
      <c r="P78" s="104" t="s">
        <v>208</v>
      </c>
      <c r="Q78" s="104" t="s">
        <v>209</v>
      </c>
      <c r="R78" s="104" t="s">
        <v>210</v>
      </c>
      <c r="S78" s="104" t="s">
        <v>211</v>
      </c>
      <c r="T78" s="105" t="s">
        <v>212</v>
      </c>
    </row>
    <row r="79" s="1" customFormat="1" ht="29.28" customHeight="1">
      <c r="B79" s="47"/>
      <c r="C79" s="109" t="s">
        <v>176</v>
      </c>
      <c r="D79" s="75"/>
      <c r="E79" s="75"/>
      <c r="F79" s="75"/>
      <c r="G79" s="75"/>
      <c r="H79" s="75"/>
      <c r="I79" s="204"/>
      <c r="J79" s="216">
        <f>BK79</f>
        <v>0</v>
      </c>
      <c r="K79" s="75"/>
      <c r="L79" s="73"/>
      <c r="M79" s="106"/>
      <c r="N79" s="107"/>
      <c r="O79" s="107"/>
      <c r="P79" s="217">
        <f>P80</f>
        <v>0</v>
      </c>
      <c r="Q79" s="107"/>
      <c r="R79" s="217">
        <f>R80</f>
        <v>0</v>
      </c>
      <c r="S79" s="107"/>
      <c r="T79" s="218">
        <f>T80</f>
        <v>0</v>
      </c>
      <c r="AT79" s="25" t="s">
        <v>72</v>
      </c>
      <c r="AU79" s="25" t="s">
        <v>177</v>
      </c>
      <c r="BK79" s="219">
        <f>BK80</f>
        <v>0</v>
      </c>
    </row>
    <row r="80" s="11" customFormat="1" ht="37.44" customHeight="1">
      <c r="B80" s="220"/>
      <c r="C80" s="221"/>
      <c r="D80" s="222" t="s">
        <v>72</v>
      </c>
      <c r="E80" s="223" t="s">
        <v>825</v>
      </c>
      <c r="F80" s="223" t="s">
        <v>826</v>
      </c>
      <c r="G80" s="221"/>
      <c r="H80" s="221"/>
      <c r="I80" s="224"/>
      <c r="J80" s="225">
        <f>BK80</f>
        <v>0</v>
      </c>
      <c r="K80" s="221"/>
      <c r="L80" s="226"/>
      <c r="M80" s="227"/>
      <c r="N80" s="228"/>
      <c r="O80" s="228"/>
      <c r="P80" s="229">
        <f>P81+P84</f>
        <v>0</v>
      </c>
      <c r="Q80" s="228"/>
      <c r="R80" s="229">
        <f>R81+R84</f>
        <v>0</v>
      </c>
      <c r="S80" s="228"/>
      <c r="T80" s="230">
        <f>T81+T84</f>
        <v>0</v>
      </c>
      <c r="AR80" s="231" t="s">
        <v>82</v>
      </c>
      <c r="AT80" s="232" t="s">
        <v>72</v>
      </c>
      <c r="AU80" s="232" t="s">
        <v>73</v>
      </c>
      <c r="AY80" s="231" t="s">
        <v>215</v>
      </c>
      <c r="BK80" s="233">
        <f>BK81+BK84</f>
        <v>0</v>
      </c>
    </row>
    <row r="81" s="11" customFormat="1" ht="19.92" customHeight="1">
      <c r="B81" s="220"/>
      <c r="C81" s="221"/>
      <c r="D81" s="222" t="s">
        <v>72</v>
      </c>
      <c r="E81" s="234" t="s">
        <v>942</v>
      </c>
      <c r="F81" s="234" t="s">
        <v>943</v>
      </c>
      <c r="G81" s="221"/>
      <c r="H81" s="221"/>
      <c r="I81" s="224"/>
      <c r="J81" s="235">
        <f>BK81</f>
        <v>0</v>
      </c>
      <c r="K81" s="221"/>
      <c r="L81" s="226"/>
      <c r="M81" s="227"/>
      <c r="N81" s="228"/>
      <c r="O81" s="228"/>
      <c r="P81" s="229">
        <f>SUM(P82:P83)</f>
        <v>0</v>
      </c>
      <c r="Q81" s="228"/>
      <c r="R81" s="229">
        <f>SUM(R82:R83)</f>
        <v>0</v>
      </c>
      <c r="S81" s="228"/>
      <c r="T81" s="230">
        <f>SUM(T82:T83)</f>
        <v>0</v>
      </c>
      <c r="AR81" s="231" t="s">
        <v>82</v>
      </c>
      <c r="AT81" s="232" t="s">
        <v>72</v>
      </c>
      <c r="AU81" s="232" t="s">
        <v>80</v>
      </c>
      <c r="AY81" s="231" t="s">
        <v>215</v>
      </c>
      <c r="BK81" s="233">
        <f>SUM(BK82:BK83)</f>
        <v>0</v>
      </c>
    </row>
    <row r="82" s="1" customFormat="1" ht="25.5" customHeight="1">
      <c r="B82" s="47"/>
      <c r="C82" s="236" t="s">
        <v>80</v>
      </c>
      <c r="D82" s="236" t="s">
        <v>217</v>
      </c>
      <c r="E82" s="237" t="s">
        <v>1008</v>
      </c>
      <c r="F82" s="238" t="s">
        <v>1009</v>
      </c>
      <c r="G82" s="239" t="s">
        <v>1010</v>
      </c>
      <c r="H82" s="240">
        <v>1</v>
      </c>
      <c r="I82" s="241"/>
      <c r="J82" s="242">
        <f>ROUND(I82*H82,2)</f>
        <v>0</v>
      </c>
      <c r="K82" s="238" t="s">
        <v>951</v>
      </c>
      <c r="L82" s="73"/>
      <c r="M82" s="243" t="s">
        <v>22</v>
      </c>
      <c r="N82" s="244" t="s">
        <v>44</v>
      </c>
      <c r="O82" s="48"/>
      <c r="P82" s="245">
        <f>O82*H82</f>
        <v>0</v>
      </c>
      <c r="Q82" s="245">
        <v>0</v>
      </c>
      <c r="R82" s="245">
        <f>Q82*H82</f>
        <v>0</v>
      </c>
      <c r="S82" s="245">
        <v>0</v>
      </c>
      <c r="T82" s="246">
        <f>S82*H82</f>
        <v>0</v>
      </c>
      <c r="AR82" s="25" t="s">
        <v>311</v>
      </c>
      <c r="AT82" s="25" t="s">
        <v>217</v>
      </c>
      <c r="AU82" s="25" t="s">
        <v>82</v>
      </c>
      <c r="AY82" s="25" t="s">
        <v>215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5" t="s">
        <v>80</v>
      </c>
      <c r="BK82" s="247">
        <f>ROUND(I82*H82,2)</f>
        <v>0</v>
      </c>
      <c r="BL82" s="25" t="s">
        <v>311</v>
      </c>
      <c r="BM82" s="25" t="s">
        <v>2193</v>
      </c>
    </row>
    <row r="83" s="12" customFormat="1">
      <c r="B83" s="248"/>
      <c r="C83" s="249"/>
      <c r="D83" s="250" t="s">
        <v>224</v>
      </c>
      <c r="E83" s="251" t="s">
        <v>22</v>
      </c>
      <c r="F83" s="252" t="s">
        <v>80</v>
      </c>
      <c r="G83" s="249"/>
      <c r="H83" s="253">
        <v>1</v>
      </c>
      <c r="I83" s="254"/>
      <c r="J83" s="249"/>
      <c r="K83" s="249"/>
      <c r="L83" s="255"/>
      <c r="M83" s="256"/>
      <c r="N83" s="257"/>
      <c r="O83" s="257"/>
      <c r="P83" s="257"/>
      <c r="Q83" s="257"/>
      <c r="R83" s="257"/>
      <c r="S83" s="257"/>
      <c r="T83" s="258"/>
      <c r="AT83" s="259" t="s">
        <v>224</v>
      </c>
      <c r="AU83" s="259" t="s">
        <v>82</v>
      </c>
      <c r="AV83" s="12" t="s">
        <v>82</v>
      </c>
      <c r="AW83" s="12" t="s">
        <v>36</v>
      </c>
      <c r="AX83" s="12" t="s">
        <v>80</v>
      </c>
      <c r="AY83" s="259" t="s">
        <v>215</v>
      </c>
    </row>
    <row r="84" s="11" customFormat="1" ht="29.88" customHeight="1">
      <c r="B84" s="220"/>
      <c r="C84" s="221"/>
      <c r="D84" s="222" t="s">
        <v>72</v>
      </c>
      <c r="E84" s="234" t="s">
        <v>1203</v>
      </c>
      <c r="F84" s="234" t="s">
        <v>1204</v>
      </c>
      <c r="G84" s="221"/>
      <c r="H84" s="221"/>
      <c r="I84" s="224"/>
      <c r="J84" s="235">
        <f>BK84</f>
        <v>0</v>
      </c>
      <c r="K84" s="221"/>
      <c r="L84" s="226"/>
      <c r="M84" s="227"/>
      <c r="N84" s="228"/>
      <c r="O84" s="228"/>
      <c r="P84" s="229">
        <f>SUM(P85:P87)</f>
        <v>0</v>
      </c>
      <c r="Q84" s="228"/>
      <c r="R84" s="229">
        <f>SUM(R85:R87)</f>
        <v>0</v>
      </c>
      <c r="S84" s="228"/>
      <c r="T84" s="230">
        <f>SUM(T85:T87)</f>
        <v>0</v>
      </c>
      <c r="AR84" s="231" t="s">
        <v>222</v>
      </c>
      <c r="AT84" s="232" t="s">
        <v>72</v>
      </c>
      <c r="AU84" s="232" t="s">
        <v>80</v>
      </c>
      <c r="AY84" s="231" t="s">
        <v>215</v>
      </c>
      <c r="BK84" s="233">
        <f>SUM(BK85:BK87)</f>
        <v>0</v>
      </c>
    </row>
    <row r="85" s="1" customFormat="1" ht="16.5" customHeight="1">
      <c r="B85" s="47"/>
      <c r="C85" s="236" t="s">
        <v>82</v>
      </c>
      <c r="D85" s="236" t="s">
        <v>217</v>
      </c>
      <c r="E85" s="237" t="s">
        <v>1206</v>
      </c>
      <c r="F85" s="238" t="s">
        <v>2194</v>
      </c>
      <c r="G85" s="239" t="s">
        <v>1010</v>
      </c>
      <c r="H85" s="240">
        <v>1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1208</v>
      </c>
      <c r="AT85" s="25" t="s">
        <v>217</v>
      </c>
      <c r="AU85" s="25" t="s">
        <v>82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1208</v>
      </c>
      <c r="BM85" s="25" t="s">
        <v>2195</v>
      </c>
    </row>
    <row r="86" s="12" customFormat="1">
      <c r="B86" s="248"/>
      <c r="C86" s="249"/>
      <c r="D86" s="250" t="s">
        <v>224</v>
      </c>
      <c r="E86" s="251" t="s">
        <v>22</v>
      </c>
      <c r="F86" s="252" t="s">
        <v>22</v>
      </c>
      <c r="G86" s="249"/>
      <c r="H86" s="253">
        <v>0</v>
      </c>
      <c r="I86" s="254"/>
      <c r="J86" s="249"/>
      <c r="K86" s="249"/>
      <c r="L86" s="255"/>
      <c r="M86" s="256"/>
      <c r="N86" s="257"/>
      <c r="O86" s="257"/>
      <c r="P86" s="257"/>
      <c r="Q86" s="257"/>
      <c r="R86" s="257"/>
      <c r="S86" s="257"/>
      <c r="T86" s="258"/>
      <c r="AT86" s="259" t="s">
        <v>224</v>
      </c>
      <c r="AU86" s="259" t="s">
        <v>82</v>
      </c>
      <c r="AV86" s="12" t="s">
        <v>82</v>
      </c>
      <c r="AW86" s="12" t="s">
        <v>6</v>
      </c>
      <c r="AX86" s="12" t="s">
        <v>73</v>
      </c>
      <c r="AY86" s="259" t="s">
        <v>215</v>
      </c>
    </row>
    <row r="87" s="12" customFormat="1">
      <c r="B87" s="248"/>
      <c r="C87" s="249"/>
      <c r="D87" s="250" t="s">
        <v>224</v>
      </c>
      <c r="E87" s="251" t="s">
        <v>22</v>
      </c>
      <c r="F87" s="252" t="s">
        <v>80</v>
      </c>
      <c r="G87" s="249"/>
      <c r="H87" s="253">
        <v>1</v>
      </c>
      <c r="I87" s="254"/>
      <c r="J87" s="249"/>
      <c r="K87" s="249"/>
      <c r="L87" s="255"/>
      <c r="M87" s="303"/>
      <c r="N87" s="304"/>
      <c r="O87" s="304"/>
      <c r="P87" s="304"/>
      <c r="Q87" s="304"/>
      <c r="R87" s="304"/>
      <c r="S87" s="304"/>
      <c r="T87" s="305"/>
      <c r="AT87" s="259" t="s">
        <v>224</v>
      </c>
      <c r="AU87" s="259" t="s">
        <v>82</v>
      </c>
      <c r="AV87" s="12" t="s">
        <v>82</v>
      </c>
      <c r="AW87" s="12" t="s">
        <v>36</v>
      </c>
      <c r="AX87" s="12" t="s">
        <v>80</v>
      </c>
      <c r="AY87" s="259" t="s">
        <v>215</v>
      </c>
    </row>
    <row r="88" s="1" customFormat="1" ht="6.96" customHeight="1">
      <c r="B88" s="68"/>
      <c r="C88" s="69"/>
      <c r="D88" s="69"/>
      <c r="E88" s="69"/>
      <c r="F88" s="69"/>
      <c r="G88" s="69"/>
      <c r="H88" s="69"/>
      <c r="I88" s="179"/>
      <c r="J88" s="69"/>
      <c r="K88" s="69"/>
      <c r="L88" s="73"/>
    </row>
  </sheetData>
  <sheetProtection sheet="1" autoFilter="0" formatColumns="0" formatRows="0" objects="1" scenarios="1" spinCount="100000" saltValue="OrNFus2rLsTCgW+5FrUv/63q/5Wmen7ZYGrrQy27N3QVNN3JncRFCnoOyyiK4eBf6ifbsf0D25QcnstqZRYJwA==" hashValue="2tU14By9tV94zyXhLdjfcw+JNO6xsbR1D86Idn1Can246zJd6CcQbckFbCHgErKTaTSGxlPlcMWlZ/8frj7hvA==" algorithmName="SHA-512" password="CC35"/>
  <autoFilter ref="C78:K87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2197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25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172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ROUND(J103,2)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ROUND(SUM(BE103:BE636), 2)</f>
        <v>0</v>
      </c>
      <c r="G32" s="48"/>
      <c r="H32" s="48"/>
      <c r="I32" s="171">
        <v>0.20999999999999999</v>
      </c>
      <c r="J32" s="170">
        <f>ROUND(ROUND((SUM(BE103:BE636)),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ROUND(SUM(BF103:BF636), 2)</f>
        <v>0</v>
      </c>
      <c r="G33" s="48"/>
      <c r="H33" s="48"/>
      <c r="I33" s="171">
        <v>0.14999999999999999</v>
      </c>
      <c r="J33" s="170">
        <f>ROUND(ROUND((SUM(BF103:BF636)),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ROUND(SUM(BG103:BG636),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ROUND(SUM(BH103:BH636),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ROUND(SUM(BI103:BI636),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TEMNYDUL SO01-I.NP - SO 01- 1. NADZEMNÍ PODLAŽÍ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 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J103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J104</f>
        <v>0</v>
      </c>
      <c r="K61" s="196"/>
    </row>
    <row r="62" s="9" customFormat="1" ht="19.92" customHeight="1">
      <c r="B62" s="197"/>
      <c r="C62" s="198"/>
      <c r="D62" s="199" t="s">
        <v>181</v>
      </c>
      <c r="E62" s="200"/>
      <c r="F62" s="200"/>
      <c r="G62" s="200"/>
      <c r="H62" s="200"/>
      <c r="I62" s="201"/>
      <c r="J62" s="202">
        <f>J105</f>
        <v>0</v>
      </c>
      <c r="K62" s="203"/>
    </row>
    <row r="63" s="9" customFormat="1" ht="19.92" customHeight="1">
      <c r="B63" s="197"/>
      <c r="C63" s="198"/>
      <c r="D63" s="199" t="s">
        <v>182</v>
      </c>
      <c r="E63" s="200"/>
      <c r="F63" s="200"/>
      <c r="G63" s="200"/>
      <c r="H63" s="200"/>
      <c r="I63" s="201"/>
      <c r="J63" s="202">
        <f>J108</f>
        <v>0</v>
      </c>
      <c r="K63" s="203"/>
    </row>
    <row r="64" s="9" customFormat="1" ht="19.92" customHeight="1">
      <c r="B64" s="197"/>
      <c r="C64" s="198"/>
      <c r="D64" s="199" t="s">
        <v>183</v>
      </c>
      <c r="E64" s="200"/>
      <c r="F64" s="200"/>
      <c r="G64" s="200"/>
      <c r="H64" s="200"/>
      <c r="I64" s="201"/>
      <c r="J64" s="202">
        <f>J113</f>
        <v>0</v>
      </c>
      <c r="K64" s="203"/>
    </row>
    <row r="65" s="9" customFormat="1" ht="19.92" customHeight="1">
      <c r="B65" s="197"/>
      <c r="C65" s="198"/>
      <c r="D65" s="199" t="s">
        <v>184</v>
      </c>
      <c r="E65" s="200"/>
      <c r="F65" s="200"/>
      <c r="G65" s="200"/>
      <c r="H65" s="200"/>
      <c r="I65" s="201"/>
      <c r="J65" s="202">
        <f>J143</f>
        <v>0</v>
      </c>
      <c r="K65" s="203"/>
    </row>
    <row r="66" s="9" customFormat="1" ht="19.92" customHeight="1">
      <c r="B66" s="197"/>
      <c r="C66" s="198"/>
      <c r="D66" s="199" t="s">
        <v>185</v>
      </c>
      <c r="E66" s="200"/>
      <c r="F66" s="200"/>
      <c r="G66" s="200"/>
      <c r="H66" s="200"/>
      <c r="I66" s="201"/>
      <c r="J66" s="202">
        <f>J181</f>
        <v>0</v>
      </c>
      <c r="K66" s="203"/>
    </row>
    <row r="67" s="9" customFormat="1" ht="19.92" customHeight="1">
      <c r="B67" s="197"/>
      <c r="C67" s="198"/>
      <c r="D67" s="199" t="s">
        <v>186</v>
      </c>
      <c r="E67" s="200"/>
      <c r="F67" s="200"/>
      <c r="G67" s="200"/>
      <c r="H67" s="200"/>
      <c r="I67" s="201"/>
      <c r="J67" s="202">
        <f>J193</f>
        <v>0</v>
      </c>
      <c r="K67" s="203"/>
    </row>
    <row r="68" s="8" customFormat="1" ht="24.96" customHeight="1">
      <c r="B68" s="190"/>
      <c r="C68" s="191"/>
      <c r="D68" s="192" t="s">
        <v>187</v>
      </c>
      <c r="E68" s="193"/>
      <c r="F68" s="193"/>
      <c r="G68" s="193"/>
      <c r="H68" s="193"/>
      <c r="I68" s="194"/>
      <c r="J68" s="195">
        <f>J196</f>
        <v>0</v>
      </c>
      <c r="K68" s="196"/>
    </row>
    <row r="69" s="9" customFormat="1" ht="19.92" customHeight="1">
      <c r="B69" s="197"/>
      <c r="C69" s="198"/>
      <c r="D69" s="199" t="s">
        <v>188</v>
      </c>
      <c r="E69" s="200"/>
      <c r="F69" s="200"/>
      <c r="G69" s="200"/>
      <c r="H69" s="200"/>
      <c r="I69" s="201"/>
      <c r="J69" s="202">
        <f>J197</f>
        <v>0</v>
      </c>
      <c r="K69" s="203"/>
    </row>
    <row r="70" s="9" customFormat="1" ht="19.92" customHeight="1">
      <c r="B70" s="197"/>
      <c r="C70" s="198"/>
      <c r="D70" s="199" t="s">
        <v>189</v>
      </c>
      <c r="E70" s="200"/>
      <c r="F70" s="200"/>
      <c r="G70" s="200"/>
      <c r="H70" s="200"/>
      <c r="I70" s="201"/>
      <c r="J70" s="202">
        <f>J209</f>
        <v>0</v>
      </c>
      <c r="K70" s="203"/>
    </row>
    <row r="71" s="9" customFormat="1" ht="14.88" customHeight="1">
      <c r="B71" s="197"/>
      <c r="C71" s="198"/>
      <c r="D71" s="199" t="s">
        <v>2198</v>
      </c>
      <c r="E71" s="200"/>
      <c r="F71" s="200"/>
      <c r="G71" s="200"/>
      <c r="H71" s="200"/>
      <c r="I71" s="201"/>
      <c r="J71" s="202">
        <f>J287</f>
        <v>0</v>
      </c>
      <c r="K71" s="203"/>
    </row>
    <row r="72" s="9" customFormat="1" ht="14.88" customHeight="1">
      <c r="B72" s="197"/>
      <c r="C72" s="198"/>
      <c r="D72" s="199" t="s">
        <v>2199</v>
      </c>
      <c r="E72" s="200"/>
      <c r="F72" s="200"/>
      <c r="G72" s="200"/>
      <c r="H72" s="200"/>
      <c r="I72" s="201"/>
      <c r="J72" s="202">
        <f>J291</f>
        <v>0</v>
      </c>
      <c r="K72" s="203"/>
    </row>
    <row r="73" s="9" customFormat="1" ht="14.88" customHeight="1">
      <c r="B73" s="197"/>
      <c r="C73" s="198"/>
      <c r="D73" s="199" t="s">
        <v>2200</v>
      </c>
      <c r="E73" s="200"/>
      <c r="F73" s="200"/>
      <c r="G73" s="200"/>
      <c r="H73" s="200"/>
      <c r="I73" s="201"/>
      <c r="J73" s="202">
        <f>J336</f>
        <v>0</v>
      </c>
      <c r="K73" s="203"/>
    </row>
    <row r="74" s="9" customFormat="1" ht="19.92" customHeight="1">
      <c r="B74" s="197"/>
      <c r="C74" s="198"/>
      <c r="D74" s="199" t="s">
        <v>2201</v>
      </c>
      <c r="E74" s="200"/>
      <c r="F74" s="200"/>
      <c r="G74" s="200"/>
      <c r="H74" s="200"/>
      <c r="I74" s="201"/>
      <c r="J74" s="202">
        <f>J403</f>
        <v>0</v>
      </c>
      <c r="K74" s="203"/>
    </row>
    <row r="75" s="9" customFormat="1" ht="19.92" customHeight="1">
      <c r="B75" s="197"/>
      <c r="C75" s="198"/>
      <c r="D75" s="199" t="s">
        <v>192</v>
      </c>
      <c r="E75" s="200"/>
      <c r="F75" s="200"/>
      <c r="G75" s="200"/>
      <c r="H75" s="200"/>
      <c r="I75" s="201"/>
      <c r="J75" s="202">
        <f>J409</f>
        <v>0</v>
      </c>
      <c r="K75" s="203"/>
    </row>
    <row r="76" s="9" customFormat="1" ht="19.92" customHeight="1">
      <c r="B76" s="197"/>
      <c r="C76" s="198"/>
      <c r="D76" s="199" t="s">
        <v>2202</v>
      </c>
      <c r="E76" s="200"/>
      <c r="F76" s="200"/>
      <c r="G76" s="200"/>
      <c r="H76" s="200"/>
      <c r="I76" s="201"/>
      <c r="J76" s="202">
        <f>J540</f>
        <v>0</v>
      </c>
      <c r="K76" s="203"/>
    </row>
    <row r="77" s="9" customFormat="1" ht="19.92" customHeight="1">
      <c r="B77" s="197"/>
      <c r="C77" s="198"/>
      <c r="D77" s="199" t="s">
        <v>2203</v>
      </c>
      <c r="E77" s="200"/>
      <c r="F77" s="200"/>
      <c r="G77" s="200"/>
      <c r="H77" s="200"/>
      <c r="I77" s="201"/>
      <c r="J77" s="202">
        <f>J549</f>
        <v>0</v>
      </c>
      <c r="K77" s="203"/>
    </row>
    <row r="78" s="9" customFormat="1" ht="19.92" customHeight="1">
      <c r="B78" s="197"/>
      <c r="C78" s="198"/>
      <c r="D78" s="199" t="s">
        <v>2204</v>
      </c>
      <c r="E78" s="200"/>
      <c r="F78" s="200"/>
      <c r="G78" s="200"/>
      <c r="H78" s="200"/>
      <c r="I78" s="201"/>
      <c r="J78" s="202">
        <f>J575</f>
        <v>0</v>
      </c>
      <c r="K78" s="203"/>
    </row>
    <row r="79" s="9" customFormat="1" ht="19.92" customHeight="1">
      <c r="B79" s="197"/>
      <c r="C79" s="198"/>
      <c r="D79" s="199" t="s">
        <v>195</v>
      </c>
      <c r="E79" s="200"/>
      <c r="F79" s="200"/>
      <c r="G79" s="200"/>
      <c r="H79" s="200"/>
      <c r="I79" s="201"/>
      <c r="J79" s="202">
        <f>J600</f>
        <v>0</v>
      </c>
      <c r="K79" s="203"/>
    </row>
    <row r="80" s="9" customFormat="1" ht="19.92" customHeight="1">
      <c r="B80" s="197"/>
      <c r="C80" s="198"/>
      <c r="D80" s="199" t="s">
        <v>196</v>
      </c>
      <c r="E80" s="200"/>
      <c r="F80" s="200"/>
      <c r="G80" s="200"/>
      <c r="H80" s="200"/>
      <c r="I80" s="201"/>
      <c r="J80" s="202">
        <f>J610</f>
        <v>0</v>
      </c>
      <c r="K80" s="203"/>
    </row>
    <row r="81" s="9" customFormat="1" ht="19.92" customHeight="1">
      <c r="B81" s="197"/>
      <c r="C81" s="198"/>
      <c r="D81" s="199" t="s">
        <v>197</v>
      </c>
      <c r="E81" s="200"/>
      <c r="F81" s="200"/>
      <c r="G81" s="200"/>
      <c r="H81" s="200"/>
      <c r="I81" s="201"/>
      <c r="J81" s="202">
        <f>J615</f>
        <v>0</v>
      </c>
      <c r="K81" s="203"/>
    </row>
    <row r="82" s="1" customFormat="1" ht="21.84" customHeight="1">
      <c r="B82" s="47"/>
      <c r="C82" s="48"/>
      <c r="D82" s="48"/>
      <c r="E82" s="48"/>
      <c r="F82" s="48"/>
      <c r="G82" s="48"/>
      <c r="H82" s="48"/>
      <c r="I82" s="157"/>
      <c r="J82" s="48"/>
      <c r="K82" s="52"/>
    </row>
    <row r="83" s="1" customFormat="1" ht="6.96" customHeight="1">
      <c r="B83" s="68"/>
      <c r="C83" s="69"/>
      <c r="D83" s="69"/>
      <c r="E83" s="69"/>
      <c r="F83" s="69"/>
      <c r="G83" s="69"/>
      <c r="H83" s="69"/>
      <c r="I83" s="179"/>
      <c r="J83" s="69"/>
      <c r="K83" s="70"/>
    </row>
    <row r="87" s="1" customFormat="1" ht="6.96" customHeight="1">
      <c r="B87" s="71"/>
      <c r="C87" s="72"/>
      <c r="D87" s="72"/>
      <c r="E87" s="72"/>
      <c r="F87" s="72"/>
      <c r="G87" s="72"/>
      <c r="H87" s="72"/>
      <c r="I87" s="182"/>
      <c r="J87" s="72"/>
      <c r="K87" s="72"/>
      <c r="L87" s="73"/>
    </row>
    <row r="88" s="1" customFormat="1" ht="36.96" customHeight="1">
      <c r="B88" s="47"/>
      <c r="C88" s="74" t="s">
        <v>199</v>
      </c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6.96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" customFormat="1" ht="14.4" customHeight="1">
      <c r="B90" s="47"/>
      <c r="C90" s="77" t="s">
        <v>18</v>
      </c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6.5" customHeight="1">
      <c r="B91" s="47"/>
      <c r="C91" s="75"/>
      <c r="D91" s="75"/>
      <c r="E91" s="205" t="str">
        <f>E7</f>
        <v>5.TEMNÝ DŮL- VÝCVIKOVÉ STŘEDISKO-obj.24 -CÚ 2018/1</v>
      </c>
      <c r="F91" s="77"/>
      <c r="G91" s="77"/>
      <c r="H91" s="77"/>
      <c r="I91" s="204"/>
      <c r="J91" s="75"/>
      <c r="K91" s="75"/>
      <c r="L91" s="73"/>
    </row>
    <row r="92">
      <c r="B92" s="29"/>
      <c r="C92" s="77" t="s">
        <v>168</v>
      </c>
      <c r="D92" s="206"/>
      <c r="E92" s="206"/>
      <c r="F92" s="206"/>
      <c r="G92" s="206"/>
      <c r="H92" s="206"/>
      <c r="I92" s="149"/>
      <c r="J92" s="206"/>
      <c r="K92" s="206"/>
      <c r="L92" s="207"/>
    </row>
    <row r="93" s="1" customFormat="1" ht="16.5" customHeight="1">
      <c r="B93" s="47"/>
      <c r="C93" s="75"/>
      <c r="D93" s="75"/>
      <c r="E93" s="205" t="s">
        <v>2196</v>
      </c>
      <c r="F93" s="75"/>
      <c r="G93" s="75"/>
      <c r="H93" s="75"/>
      <c r="I93" s="204"/>
      <c r="J93" s="75"/>
      <c r="K93" s="75"/>
      <c r="L93" s="73"/>
    </row>
    <row r="94" s="1" customFormat="1" ht="14.4" customHeight="1">
      <c r="B94" s="47"/>
      <c r="C94" s="77" t="s">
        <v>170</v>
      </c>
      <c r="D94" s="75"/>
      <c r="E94" s="75"/>
      <c r="F94" s="75"/>
      <c r="G94" s="75"/>
      <c r="H94" s="75"/>
      <c r="I94" s="204"/>
      <c r="J94" s="75"/>
      <c r="K94" s="75"/>
      <c r="L94" s="73"/>
    </row>
    <row r="95" s="1" customFormat="1" ht="17.25" customHeight="1">
      <c r="B95" s="47"/>
      <c r="C95" s="75"/>
      <c r="D95" s="75"/>
      <c r="E95" s="83" t="str">
        <f>E11</f>
        <v xml:space="preserve">TEMNYDUL SO01-I.NP - SO 01- 1. NADZEMNÍ PODLAŽÍ  CÚ 2018/1</v>
      </c>
      <c r="F95" s="75"/>
      <c r="G95" s="75"/>
      <c r="H95" s="75"/>
      <c r="I95" s="204"/>
      <c r="J95" s="75"/>
      <c r="K95" s="75"/>
      <c r="L95" s="73"/>
    </row>
    <row r="96" s="1" customFormat="1" ht="6.96" customHeight="1">
      <c r="B96" s="47"/>
      <c r="C96" s="75"/>
      <c r="D96" s="75"/>
      <c r="E96" s="75"/>
      <c r="F96" s="75"/>
      <c r="G96" s="75"/>
      <c r="H96" s="75"/>
      <c r="I96" s="204"/>
      <c r="J96" s="75"/>
      <c r="K96" s="75"/>
      <c r="L96" s="73"/>
    </row>
    <row r="97" s="1" customFormat="1" ht="18" customHeight="1">
      <c r="B97" s="47"/>
      <c r="C97" s="77" t="s">
        <v>24</v>
      </c>
      <c r="D97" s="75"/>
      <c r="E97" s="75"/>
      <c r="F97" s="208" t="str">
        <f>F14</f>
        <v>TEMNÝ DŮL</v>
      </c>
      <c r="G97" s="75"/>
      <c r="H97" s="75"/>
      <c r="I97" s="209" t="s">
        <v>26</v>
      </c>
      <c r="J97" s="86" t="str">
        <f>IF(J14="","",J14)</f>
        <v>12. 4. 2018</v>
      </c>
      <c r="K97" s="75"/>
      <c r="L97" s="73"/>
    </row>
    <row r="98" s="1" customFormat="1" ht="6.96" customHeight="1">
      <c r="B98" s="47"/>
      <c r="C98" s="75"/>
      <c r="D98" s="75"/>
      <c r="E98" s="75"/>
      <c r="F98" s="75"/>
      <c r="G98" s="75"/>
      <c r="H98" s="75"/>
      <c r="I98" s="204"/>
      <c r="J98" s="75"/>
      <c r="K98" s="75"/>
      <c r="L98" s="73"/>
    </row>
    <row r="99" s="1" customFormat="1">
      <c r="B99" s="47"/>
      <c r="C99" s="77" t="s">
        <v>28</v>
      </c>
      <c r="D99" s="75"/>
      <c r="E99" s="75"/>
      <c r="F99" s="208" t="str">
        <f>E17</f>
        <v xml:space="preserve"> </v>
      </c>
      <c r="G99" s="75"/>
      <c r="H99" s="75"/>
      <c r="I99" s="209" t="s">
        <v>34</v>
      </c>
      <c r="J99" s="208" t="str">
        <f>E23</f>
        <v>ATELIER H1§ ATELIER HÁJEK</v>
      </c>
      <c r="K99" s="75"/>
      <c r="L99" s="73"/>
    </row>
    <row r="100" s="1" customFormat="1" ht="14.4" customHeight="1">
      <c r="B100" s="47"/>
      <c r="C100" s="77" t="s">
        <v>32</v>
      </c>
      <c r="D100" s="75"/>
      <c r="E100" s="75"/>
      <c r="F100" s="208" t="str">
        <f>IF(E20="","",E20)</f>
        <v/>
      </c>
      <c r="G100" s="75"/>
      <c r="H100" s="75"/>
      <c r="I100" s="204"/>
      <c r="J100" s="75"/>
      <c r="K100" s="75"/>
      <c r="L100" s="73"/>
    </row>
    <row r="101" s="1" customFormat="1" ht="10.32" customHeight="1">
      <c r="B101" s="47"/>
      <c r="C101" s="75"/>
      <c r="D101" s="75"/>
      <c r="E101" s="75"/>
      <c r="F101" s="75"/>
      <c r="G101" s="75"/>
      <c r="H101" s="75"/>
      <c r="I101" s="204"/>
      <c r="J101" s="75"/>
      <c r="K101" s="75"/>
      <c r="L101" s="73"/>
    </row>
    <row r="102" s="10" customFormat="1" ht="29.28" customHeight="1">
      <c r="B102" s="210"/>
      <c r="C102" s="211" t="s">
        <v>200</v>
      </c>
      <c r="D102" s="212" t="s">
        <v>58</v>
      </c>
      <c r="E102" s="212" t="s">
        <v>54</v>
      </c>
      <c r="F102" s="212" t="s">
        <v>201</v>
      </c>
      <c r="G102" s="212" t="s">
        <v>202</v>
      </c>
      <c r="H102" s="212" t="s">
        <v>203</v>
      </c>
      <c r="I102" s="213" t="s">
        <v>204</v>
      </c>
      <c r="J102" s="212" t="s">
        <v>175</v>
      </c>
      <c r="K102" s="214" t="s">
        <v>205</v>
      </c>
      <c r="L102" s="215"/>
      <c r="M102" s="103" t="s">
        <v>206</v>
      </c>
      <c r="N102" s="104" t="s">
        <v>43</v>
      </c>
      <c r="O102" s="104" t="s">
        <v>207</v>
      </c>
      <c r="P102" s="104" t="s">
        <v>208</v>
      </c>
      <c r="Q102" s="104" t="s">
        <v>209</v>
      </c>
      <c r="R102" s="104" t="s">
        <v>210</v>
      </c>
      <c r="S102" s="104" t="s">
        <v>211</v>
      </c>
      <c r="T102" s="105" t="s">
        <v>212</v>
      </c>
    </row>
    <row r="103" s="1" customFormat="1" ht="29.28" customHeight="1">
      <c r="B103" s="47"/>
      <c r="C103" s="109" t="s">
        <v>176</v>
      </c>
      <c r="D103" s="75"/>
      <c r="E103" s="75"/>
      <c r="F103" s="75"/>
      <c r="G103" s="75"/>
      <c r="H103" s="75"/>
      <c r="I103" s="204"/>
      <c r="J103" s="216">
        <f>BK103</f>
        <v>0</v>
      </c>
      <c r="K103" s="75"/>
      <c r="L103" s="73"/>
      <c r="M103" s="106"/>
      <c r="N103" s="107"/>
      <c r="O103" s="107"/>
      <c r="P103" s="217">
        <f>P104+P196</f>
        <v>0</v>
      </c>
      <c r="Q103" s="107"/>
      <c r="R103" s="217">
        <f>R104+R196</f>
        <v>46.125505070000003</v>
      </c>
      <c r="S103" s="107"/>
      <c r="T103" s="218">
        <f>T104+T196</f>
        <v>80.362890000000007</v>
      </c>
      <c r="AT103" s="25" t="s">
        <v>72</v>
      </c>
      <c r="AU103" s="25" t="s">
        <v>177</v>
      </c>
      <c r="BK103" s="219">
        <f>BK104+BK196</f>
        <v>0</v>
      </c>
    </row>
    <row r="104" s="11" customFormat="1" ht="37.44" customHeight="1">
      <c r="B104" s="220"/>
      <c r="C104" s="221"/>
      <c r="D104" s="222" t="s">
        <v>72</v>
      </c>
      <c r="E104" s="223" t="s">
        <v>213</v>
      </c>
      <c r="F104" s="223" t="s">
        <v>214</v>
      </c>
      <c r="G104" s="221"/>
      <c r="H104" s="221"/>
      <c r="I104" s="224"/>
      <c r="J104" s="225">
        <f>BK104</f>
        <v>0</v>
      </c>
      <c r="K104" s="221"/>
      <c r="L104" s="226"/>
      <c r="M104" s="227"/>
      <c r="N104" s="228"/>
      <c r="O104" s="228"/>
      <c r="P104" s="229">
        <f>P105+P108+P113+P143+P181+P193</f>
        <v>0</v>
      </c>
      <c r="Q104" s="228"/>
      <c r="R104" s="229">
        <f>R105+R108+R113+R143+R181+R193</f>
        <v>19.063158359999999</v>
      </c>
      <c r="S104" s="228"/>
      <c r="T104" s="230">
        <f>T105+T108+T113+T143+T181+T193</f>
        <v>80.362890000000007</v>
      </c>
      <c r="AR104" s="231" t="s">
        <v>80</v>
      </c>
      <c r="AT104" s="232" t="s">
        <v>72</v>
      </c>
      <c r="AU104" s="232" t="s">
        <v>73</v>
      </c>
      <c r="AY104" s="231" t="s">
        <v>215</v>
      </c>
      <c r="BK104" s="233">
        <f>BK105+BK108+BK113+BK143+BK181+BK193</f>
        <v>0</v>
      </c>
    </row>
    <row r="105" s="11" customFormat="1" ht="19.92" customHeight="1">
      <c r="B105" s="220"/>
      <c r="C105" s="221"/>
      <c r="D105" s="222" t="s">
        <v>72</v>
      </c>
      <c r="E105" s="234" t="s">
        <v>236</v>
      </c>
      <c r="F105" s="234" t="s">
        <v>345</v>
      </c>
      <c r="G105" s="221"/>
      <c r="H105" s="221"/>
      <c r="I105" s="224"/>
      <c r="J105" s="235">
        <f>BK105</f>
        <v>0</v>
      </c>
      <c r="K105" s="221"/>
      <c r="L105" s="226"/>
      <c r="M105" s="227"/>
      <c r="N105" s="228"/>
      <c r="O105" s="228"/>
      <c r="P105" s="229">
        <f>SUM(P106:P107)</f>
        <v>0</v>
      </c>
      <c r="Q105" s="228"/>
      <c r="R105" s="229">
        <f>SUM(R106:R107)</f>
        <v>0.40313700000000002</v>
      </c>
      <c r="S105" s="228"/>
      <c r="T105" s="230">
        <f>SUM(T106:T107)</f>
        <v>0</v>
      </c>
      <c r="AR105" s="231" t="s">
        <v>80</v>
      </c>
      <c r="AT105" s="232" t="s">
        <v>72</v>
      </c>
      <c r="AU105" s="232" t="s">
        <v>80</v>
      </c>
      <c r="AY105" s="231" t="s">
        <v>215</v>
      </c>
      <c r="BK105" s="233">
        <f>SUM(BK106:BK107)</f>
        <v>0</v>
      </c>
    </row>
    <row r="106" s="1" customFormat="1" ht="51" customHeight="1">
      <c r="B106" s="47"/>
      <c r="C106" s="236" t="s">
        <v>80</v>
      </c>
      <c r="D106" s="236" t="s">
        <v>217</v>
      </c>
      <c r="E106" s="237" t="s">
        <v>372</v>
      </c>
      <c r="F106" s="238" t="s">
        <v>373</v>
      </c>
      <c r="G106" s="239" t="s">
        <v>220</v>
      </c>
      <c r="H106" s="240">
        <v>0.22500000000000001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1.79172</v>
      </c>
      <c r="R106" s="245">
        <f>Q106*H106</f>
        <v>0.40313700000000002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2205</v>
      </c>
    </row>
    <row r="107" s="12" customFormat="1">
      <c r="B107" s="248"/>
      <c r="C107" s="249"/>
      <c r="D107" s="250" t="s">
        <v>224</v>
      </c>
      <c r="E107" s="251" t="s">
        <v>22</v>
      </c>
      <c r="F107" s="252" t="s">
        <v>375</v>
      </c>
      <c r="G107" s="249"/>
      <c r="H107" s="253">
        <v>0.22500000000000001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224</v>
      </c>
      <c r="AU107" s="259" t="s">
        <v>82</v>
      </c>
      <c r="AV107" s="12" t="s">
        <v>82</v>
      </c>
      <c r="AW107" s="12" t="s">
        <v>36</v>
      </c>
      <c r="AX107" s="12" t="s">
        <v>80</v>
      </c>
      <c r="AY107" s="259" t="s">
        <v>215</v>
      </c>
    </row>
    <row r="108" s="11" customFormat="1" ht="29.88" customHeight="1">
      <c r="B108" s="220"/>
      <c r="C108" s="221"/>
      <c r="D108" s="222" t="s">
        <v>72</v>
      </c>
      <c r="E108" s="234" t="s">
        <v>222</v>
      </c>
      <c r="F108" s="234" t="s">
        <v>389</v>
      </c>
      <c r="G108" s="221"/>
      <c r="H108" s="221"/>
      <c r="I108" s="224"/>
      <c r="J108" s="235">
        <f>BK108</f>
        <v>0</v>
      </c>
      <c r="K108" s="221"/>
      <c r="L108" s="226"/>
      <c r="M108" s="227"/>
      <c r="N108" s="228"/>
      <c r="O108" s="228"/>
      <c r="P108" s="229">
        <f>SUM(P109:P112)</f>
        <v>0</v>
      </c>
      <c r="Q108" s="228"/>
      <c r="R108" s="229">
        <f>SUM(R109:R112)</f>
        <v>0.36912697999999999</v>
      </c>
      <c r="S108" s="228"/>
      <c r="T108" s="230">
        <f>SUM(T109:T112)</f>
        <v>0</v>
      </c>
      <c r="AR108" s="231" t="s">
        <v>80</v>
      </c>
      <c r="AT108" s="232" t="s">
        <v>72</v>
      </c>
      <c r="AU108" s="232" t="s">
        <v>80</v>
      </c>
      <c r="AY108" s="231" t="s">
        <v>215</v>
      </c>
      <c r="BK108" s="233">
        <f>SUM(BK109:BK112)</f>
        <v>0</v>
      </c>
    </row>
    <row r="109" s="1" customFormat="1" ht="25.5" customHeight="1">
      <c r="B109" s="47"/>
      <c r="C109" s="236" t="s">
        <v>82</v>
      </c>
      <c r="D109" s="236" t="s">
        <v>217</v>
      </c>
      <c r="E109" s="237" t="s">
        <v>2206</v>
      </c>
      <c r="F109" s="238" t="s">
        <v>2207</v>
      </c>
      <c r="G109" s="239" t="s">
        <v>274</v>
      </c>
      <c r="H109" s="240">
        <v>0.33800000000000002</v>
      </c>
      <c r="I109" s="241"/>
      <c r="J109" s="242">
        <f>ROUND(I109*H109,2)</f>
        <v>0</v>
      </c>
      <c r="K109" s="238" t="s">
        <v>221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0.01221</v>
      </c>
      <c r="R109" s="245">
        <f>Q109*H109</f>
        <v>0.0041269800000000006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82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2208</v>
      </c>
    </row>
    <row r="110" s="12" customFormat="1">
      <c r="B110" s="248"/>
      <c r="C110" s="249"/>
      <c r="D110" s="250" t="s">
        <v>224</v>
      </c>
      <c r="E110" s="251" t="s">
        <v>22</v>
      </c>
      <c r="F110" s="252" t="s">
        <v>2209</v>
      </c>
      <c r="G110" s="249"/>
      <c r="H110" s="253">
        <v>0.33800000000000002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224</v>
      </c>
      <c r="AU110" s="259" t="s">
        <v>82</v>
      </c>
      <c r="AV110" s="12" t="s">
        <v>82</v>
      </c>
      <c r="AW110" s="12" t="s">
        <v>36</v>
      </c>
      <c r="AX110" s="12" t="s">
        <v>80</v>
      </c>
      <c r="AY110" s="259" t="s">
        <v>215</v>
      </c>
    </row>
    <row r="111" s="1" customFormat="1" ht="25.5" customHeight="1">
      <c r="B111" s="47"/>
      <c r="C111" s="292" t="s">
        <v>236</v>
      </c>
      <c r="D111" s="292" t="s">
        <v>289</v>
      </c>
      <c r="E111" s="293" t="s">
        <v>2210</v>
      </c>
      <c r="F111" s="294" t="s">
        <v>2211</v>
      </c>
      <c r="G111" s="295" t="s">
        <v>274</v>
      </c>
      <c r="H111" s="296">
        <v>0.36499999999999999</v>
      </c>
      <c r="I111" s="297"/>
      <c r="J111" s="298">
        <f>ROUND(I111*H111,2)</f>
        <v>0</v>
      </c>
      <c r="K111" s="294" t="s">
        <v>221</v>
      </c>
      <c r="L111" s="299"/>
      <c r="M111" s="300" t="s">
        <v>22</v>
      </c>
      <c r="N111" s="301" t="s">
        <v>44</v>
      </c>
      <c r="O111" s="48"/>
      <c r="P111" s="245">
        <f>O111*H111</f>
        <v>0</v>
      </c>
      <c r="Q111" s="245">
        <v>1</v>
      </c>
      <c r="R111" s="245">
        <f>Q111*H111</f>
        <v>0.36499999999999999</v>
      </c>
      <c r="S111" s="245">
        <v>0</v>
      </c>
      <c r="T111" s="246">
        <f>S111*H111</f>
        <v>0</v>
      </c>
      <c r="AR111" s="25" t="s">
        <v>261</v>
      </c>
      <c r="AT111" s="25" t="s">
        <v>289</v>
      </c>
      <c r="AU111" s="25" t="s">
        <v>82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2212</v>
      </c>
    </row>
    <row r="112" s="12" customFormat="1">
      <c r="B112" s="248"/>
      <c r="C112" s="249"/>
      <c r="D112" s="250" t="s">
        <v>224</v>
      </c>
      <c r="E112" s="251" t="s">
        <v>22</v>
      </c>
      <c r="F112" s="252" t="s">
        <v>2213</v>
      </c>
      <c r="G112" s="249"/>
      <c r="H112" s="253">
        <v>0.36499999999999999</v>
      </c>
      <c r="I112" s="254"/>
      <c r="J112" s="249"/>
      <c r="K112" s="249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224</v>
      </c>
      <c r="AU112" s="259" t="s">
        <v>82</v>
      </c>
      <c r="AV112" s="12" t="s">
        <v>82</v>
      </c>
      <c r="AW112" s="12" t="s">
        <v>36</v>
      </c>
      <c r="AX112" s="12" t="s">
        <v>80</v>
      </c>
      <c r="AY112" s="259" t="s">
        <v>215</v>
      </c>
    </row>
    <row r="113" s="11" customFormat="1" ht="29.88" customHeight="1">
      <c r="B113" s="220"/>
      <c r="C113" s="221"/>
      <c r="D113" s="222" t="s">
        <v>72</v>
      </c>
      <c r="E113" s="234" t="s">
        <v>252</v>
      </c>
      <c r="F113" s="234" t="s">
        <v>461</v>
      </c>
      <c r="G113" s="221"/>
      <c r="H113" s="221"/>
      <c r="I113" s="224"/>
      <c r="J113" s="235">
        <f>BK113</f>
        <v>0</v>
      </c>
      <c r="K113" s="221"/>
      <c r="L113" s="226"/>
      <c r="M113" s="227"/>
      <c r="N113" s="228"/>
      <c r="O113" s="228"/>
      <c r="P113" s="229">
        <f>SUM(P114:P142)</f>
        <v>0</v>
      </c>
      <c r="Q113" s="228"/>
      <c r="R113" s="229">
        <f>SUM(R114:R142)</f>
        <v>18.23388302</v>
      </c>
      <c r="S113" s="228"/>
      <c r="T113" s="230">
        <f>SUM(T114:T142)</f>
        <v>0</v>
      </c>
      <c r="AR113" s="231" t="s">
        <v>80</v>
      </c>
      <c r="AT113" s="232" t="s">
        <v>72</v>
      </c>
      <c r="AU113" s="232" t="s">
        <v>80</v>
      </c>
      <c r="AY113" s="231" t="s">
        <v>215</v>
      </c>
      <c r="BK113" s="233">
        <f>SUM(BK114:BK142)</f>
        <v>0</v>
      </c>
    </row>
    <row r="114" s="1" customFormat="1" ht="38.25" customHeight="1">
      <c r="B114" s="47"/>
      <c r="C114" s="236" t="s">
        <v>222</v>
      </c>
      <c r="D114" s="236" t="s">
        <v>217</v>
      </c>
      <c r="E114" s="237" t="s">
        <v>542</v>
      </c>
      <c r="F114" s="238" t="s">
        <v>543</v>
      </c>
      <c r="G114" s="239" t="s">
        <v>304</v>
      </c>
      <c r="H114" s="240">
        <v>19.920000000000002</v>
      </c>
      <c r="I114" s="241"/>
      <c r="J114" s="242">
        <f>ROUND(I114*H114,2)</f>
        <v>0</v>
      </c>
      <c r="K114" s="238" t="s">
        <v>221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0.0048599999999999997</v>
      </c>
      <c r="R114" s="245">
        <f>Q114*H114</f>
        <v>0.0968112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82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2214</v>
      </c>
    </row>
    <row r="115" s="12" customFormat="1">
      <c r="B115" s="248"/>
      <c r="C115" s="249"/>
      <c r="D115" s="250" t="s">
        <v>224</v>
      </c>
      <c r="E115" s="251" t="s">
        <v>22</v>
      </c>
      <c r="F115" s="252" t="s">
        <v>545</v>
      </c>
      <c r="G115" s="249"/>
      <c r="H115" s="253">
        <v>9.8399999999999999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224</v>
      </c>
      <c r="AU115" s="259" t="s">
        <v>82</v>
      </c>
      <c r="AV115" s="12" t="s">
        <v>82</v>
      </c>
      <c r="AW115" s="12" t="s">
        <v>36</v>
      </c>
      <c r="AX115" s="12" t="s">
        <v>73</v>
      </c>
      <c r="AY115" s="259" t="s">
        <v>215</v>
      </c>
    </row>
    <row r="116" s="12" customFormat="1">
      <c r="B116" s="248"/>
      <c r="C116" s="249"/>
      <c r="D116" s="250" t="s">
        <v>224</v>
      </c>
      <c r="E116" s="251" t="s">
        <v>22</v>
      </c>
      <c r="F116" s="252" t="s">
        <v>2215</v>
      </c>
      <c r="G116" s="249"/>
      <c r="H116" s="253">
        <v>10.08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224</v>
      </c>
      <c r="AU116" s="259" t="s">
        <v>82</v>
      </c>
      <c r="AV116" s="12" t="s">
        <v>82</v>
      </c>
      <c r="AW116" s="12" t="s">
        <v>36</v>
      </c>
      <c r="AX116" s="12" t="s">
        <v>73</v>
      </c>
      <c r="AY116" s="259" t="s">
        <v>215</v>
      </c>
    </row>
    <row r="117" s="13" customFormat="1">
      <c r="B117" s="260"/>
      <c r="C117" s="261"/>
      <c r="D117" s="250" t="s">
        <v>224</v>
      </c>
      <c r="E117" s="262" t="s">
        <v>22</v>
      </c>
      <c r="F117" s="263" t="s">
        <v>231</v>
      </c>
      <c r="G117" s="261"/>
      <c r="H117" s="264">
        <v>19.920000000000002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224</v>
      </c>
      <c r="AU117" s="270" t="s">
        <v>82</v>
      </c>
      <c r="AV117" s="13" t="s">
        <v>222</v>
      </c>
      <c r="AW117" s="13" t="s">
        <v>36</v>
      </c>
      <c r="AX117" s="13" t="s">
        <v>80</v>
      </c>
      <c r="AY117" s="270" t="s">
        <v>215</v>
      </c>
    </row>
    <row r="118" s="1" customFormat="1" ht="25.5" customHeight="1">
      <c r="B118" s="47"/>
      <c r="C118" s="292" t="s">
        <v>248</v>
      </c>
      <c r="D118" s="292" t="s">
        <v>289</v>
      </c>
      <c r="E118" s="293" t="s">
        <v>2216</v>
      </c>
      <c r="F118" s="294" t="s">
        <v>2217</v>
      </c>
      <c r="G118" s="295" t="s">
        <v>304</v>
      </c>
      <c r="H118" s="296">
        <v>24.899999999999999</v>
      </c>
      <c r="I118" s="297"/>
      <c r="J118" s="298">
        <f>ROUND(I118*H118,2)</f>
        <v>0</v>
      </c>
      <c r="K118" s="294" t="s">
        <v>951</v>
      </c>
      <c r="L118" s="299"/>
      <c r="M118" s="300" t="s">
        <v>22</v>
      </c>
      <c r="N118" s="301" t="s">
        <v>44</v>
      </c>
      <c r="O118" s="48"/>
      <c r="P118" s="245">
        <f>O118*H118</f>
        <v>0</v>
      </c>
      <c r="Q118" s="245">
        <v>0.0146</v>
      </c>
      <c r="R118" s="245">
        <f>Q118*H118</f>
        <v>0.36353999999999997</v>
      </c>
      <c r="S118" s="245">
        <v>0</v>
      </c>
      <c r="T118" s="246">
        <f>S118*H118</f>
        <v>0</v>
      </c>
      <c r="AR118" s="25" t="s">
        <v>261</v>
      </c>
      <c r="AT118" s="25" t="s">
        <v>289</v>
      </c>
      <c r="AU118" s="25" t="s">
        <v>82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2218</v>
      </c>
    </row>
    <row r="119" s="12" customFormat="1">
      <c r="B119" s="248"/>
      <c r="C119" s="249"/>
      <c r="D119" s="250" t="s">
        <v>224</v>
      </c>
      <c r="E119" s="251" t="s">
        <v>22</v>
      </c>
      <c r="F119" s="252" t="s">
        <v>2219</v>
      </c>
      <c r="G119" s="249"/>
      <c r="H119" s="253">
        <v>24.899999999999999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224</v>
      </c>
      <c r="AU119" s="259" t="s">
        <v>82</v>
      </c>
      <c r="AV119" s="12" t="s">
        <v>82</v>
      </c>
      <c r="AW119" s="12" t="s">
        <v>36</v>
      </c>
      <c r="AX119" s="12" t="s">
        <v>80</v>
      </c>
      <c r="AY119" s="259" t="s">
        <v>215</v>
      </c>
    </row>
    <row r="120" s="1" customFormat="1" ht="16.5" customHeight="1">
      <c r="B120" s="47"/>
      <c r="C120" s="236" t="s">
        <v>252</v>
      </c>
      <c r="D120" s="236" t="s">
        <v>217</v>
      </c>
      <c r="E120" s="237" t="s">
        <v>558</v>
      </c>
      <c r="F120" s="238" t="s">
        <v>559</v>
      </c>
      <c r="G120" s="239" t="s">
        <v>220</v>
      </c>
      <c r="H120" s="240">
        <v>6.9530000000000003</v>
      </c>
      <c r="I120" s="241"/>
      <c r="J120" s="242">
        <f>ROUND(I120*H120,2)</f>
        <v>0</v>
      </c>
      <c r="K120" s="238" t="s">
        <v>221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2.2563399999999998</v>
      </c>
      <c r="R120" s="245">
        <f>Q120*H120</f>
        <v>15.688332019999999</v>
      </c>
      <c r="S120" s="245">
        <v>0</v>
      </c>
      <c r="T120" s="246">
        <f>S120*H120</f>
        <v>0</v>
      </c>
      <c r="AR120" s="25" t="s">
        <v>222</v>
      </c>
      <c r="AT120" s="25" t="s">
        <v>217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2220</v>
      </c>
    </row>
    <row r="121" s="12" customFormat="1">
      <c r="B121" s="248"/>
      <c r="C121" s="249"/>
      <c r="D121" s="250" t="s">
        <v>224</v>
      </c>
      <c r="E121" s="251" t="s">
        <v>22</v>
      </c>
      <c r="F121" s="252" t="s">
        <v>2221</v>
      </c>
      <c r="G121" s="249"/>
      <c r="H121" s="253">
        <v>0.087999999999999995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224</v>
      </c>
      <c r="AU121" s="259" t="s">
        <v>82</v>
      </c>
      <c r="AV121" s="12" t="s">
        <v>82</v>
      </c>
      <c r="AW121" s="12" t="s">
        <v>36</v>
      </c>
      <c r="AX121" s="12" t="s">
        <v>73</v>
      </c>
      <c r="AY121" s="259" t="s">
        <v>215</v>
      </c>
    </row>
    <row r="122" s="12" customFormat="1">
      <c r="B122" s="248"/>
      <c r="C122" s="249"/>
      <c r="D122" s="250" t="s">
        <v>224</v>
      </c>
      <c r="E122" s="251" t="s">
        <v>22</v>
      </c>
      <c r="F122" s="252" t="s">
        <v>2222</v>
      </c>
      <c r="G122" s="249"/>
      <c r="H122" s="253">
        <v>0.56999999999999995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224</v>
      </c>
      <c r="AU122" s="259" t="s">
        <v>82</v>
      </c>
      <c r="AV122" s="12" t="s">
        <v>82</v>
      </c>
      <c r="AW122" s="12" t="s">
        <v>36</v>
      </c>
      <c r="AX122" s="12" t="s">
        <v>73</v>
      </c>
      <c r="AY122" s="259" t="s">
        <v>215</v>
      </c>
    </row>
    <row r="123" s="12" customFormat="1">
      <c r="B123" s="248"/>
      <c r="C123" s="249"/>
      <c r="D123" s="250" t="s">
        <v>224</v>
      </c>
      <c r="E123" s="251" t="s">
        <v>22</v>
      </c>
      <c r="F123" s="252" t="s">
        <v>2223</v>
      </c>
      <c r="G123" s="249"/>
      <c r="H123" s="253">
        <v>5.1820000000000004</v>
      </c>
      <c r="I123" s="254"/>
      <c r="J123" s="249"/>
      <c r="K123" s="249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224</v>
      </c>
      <c r="AU123" s="259" t="s">
        <v>82</v>
      </c>
      <c r="AV123" s="12" t="s">
        <v>82</v>
      </c>
      <c r="AW123" s="12" t="s">
        <v>36</v>
      </c>
      <c r="AX123" s="12" t="s">
        <v>73</v>
      </c>
      <c r="AY123" s="259" t="s">
        <v>215</v>
      </c>
    </row>
    <row r="124" s="12" customFormat="1">
      <c r="B124" s="248"/>
      <c r="C124" s="249"/>
      <c r="D124" s="250" t="s">
        <v>224</v>
      </c>
      <c r="E124" s="251" t="s">
        <v>22</v>
      </c>
      <c r="F124" s="252" t="s">
        <v>2224</v>
      </c>
      <c r="G124" s="249"/>
      <c r="H124" s="253">
        <v>0.75600000000000001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224</v>
      </c>
      <c r="AU124" s="259" t="s">
        <v>82</v>
      </c>
      <c r="AV124" s="12" t="s">
        <v>82</v>
      </c>
      <c r="AW124" s="12" t="s">
        <v>36</v>
      </c>
      <c r="AX124" s="12" t="s">
        <v>73</v>
      </c>
      <c r="AY124" s="259" t="s">
        <v>215</v>
      </c>
    </row>
    <row r="125" s="12" customFormat="1">
      <c r="B125" s="248"/>
      <c r="C125" s="249"/>
      <c r="D125" s="250" t="s">
        <v>224</v>
      </c>
      <c r="E125" s="251" t="s">
        <v>22</v>
      </c>
      <c r="F125" s="252" t="s">
        <v>2225</v>
      </c>
      <c r="G125" s="249"/>
      <c r="H125" s="253">
        <v>0.35699999999999998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224</v>
      </c>
      <c r="AU125" s="259" t="s">
        <v>82</v>
      </c>
      <c r="AV125" s="12" t="s">
        <v>82</v>
      </c>
      <c r="AW125" s="12" t="s">
        <v>36</v>
      </c>
      <c r="AX125" s="12" t="s">
        <v>73</v>
      </c>
      <c r="AY125" s="259" t="s">
        <v>215</v>
      </c>
    </row>
    <row r="126" s="13" customFormat="1">
      <c r="B126" s="260"/>
      <c r="C126" s="261"/>
      <c r="D126" s="250" t="s">
        <v>224</v>
      </c>
      <c r="E126" s="262" t="s">
        <v>22</v>
      </c>
      <c r="F126" s="263" t="s">
        <v>231</v>
      </c>
      <c r="G126" s="261"/>
      <c r="H126" s="264">
        <v>6.9530000000000003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224</v>
      </c>
      <c r="AU126" s="270" t="s">
        <v>82</v>
      </c>
      <c r="AV126" s="13" t="s">
        <v>222</v>
      </c>
      <c r="AW126" s="13" t="s">
        <v>36</v>
      </c>
      <c r="AX126" s="13" t="s">
        <v>80</v>
      </c>
      <c r="AY126" s="270" t="s">
        <v>215</v>
      </c>
    </row>
    <row r="127" s="1" customFormat="1" ht="16.5" customHeight="1">
      <c r="B127" s="47"/>
      <c r="C127" s="236" t="s">
        <v>257</v>
      </c>
      <c r="D127" s="236" t="s">
        <v>217</v>
      </c>
      <c r="E127" s="237" t="s">
        <v>582</v>
      </c>
      <c r="F127" s="238" t="s">
        <v>583</v>
      </c>
      <c r="G127" s="239" t="s">
        <v>220</v>
      </c>
      <c r="H127" s="240">
        <v>0.69999999999999996</v>
      </c>
      <c r="I127" s="241"/>
      <c r="J127" s="242">
        <f>ROUND(I127*H127,2)</f>
        <v>0</v>
      </c>
      <c r="K127" s="238" t="s">
        <v>221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2.2563399999999998</v>
      </c>
      <c r="R127" s="245">
        <f>Q127*H127</f>
        <v>1.5794379999999997</v>
      </c>
      <c r="S127" s="245">
        <v>0</v>
      </c>
      <c r="T127" s="246">
        <f>S127*H127</f>
        <v>0</v>
      </c>
      <c r="AR127" s="25" t="s">
        <v>222</v>
      </c>
      <c r="AT127" s="25" t="s">
        <v>217</v>
      </c>
      <c r="AU127" s="25" t="s">
        <v>82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222</v>
      </c>
      <c r="BM127" s="25" t="s">
        <v>2226</v>
      </c>
    </row>
    <row r="128" s="12" customFormat="1">
      <c r="B128" s="248"/>
      <c r="C128" s="249"/>
      <c r="D128" s="250" t="s">
        <v>224</v>
      </c>
      <c r="E128" s="251" t="s">
        <v>22</v>
      </c>
      <c r="F128" s="252" t="s">
        <v>2227</v>
      </c>
      <c r="G128" s="249"/>
      <c r="H128" s="253">
        <v>0.69999999999999996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224</v>
      </c>
      <c r="AU128" s="259" t="s">
        <v>82</v>
      </c>
      <c r="AV128" s="12" t="s">
        <v>82</v>
      </c>
      <c r="AW128" s="12" t="s">
        <v>36</v>
      </c>
      <c r="AX128" s="12" t="s">
        <v>80</v>
      </c>
      <c r="AY128" s="259" t="s">
        <v>215</v>
      </c>
    </row>
    <row r="129" s="1" customFormat="1" ht="38.25" customHeight="1">
      <c r="B129" s="47"/>
      <c r="C129" s="236" t="s">
        <v>261</v>
      </c>
      <c r="D129" s="236" t="s">
        <v>217</v>
      </c>
      <c r="E129" s="237" t="s">
        <v>563</v>
      </c>
      <c r="F129" s="238" t="s">
        <v>564</v>
      </c>
      <c r="G129" s="239" t="s">
        <v>220</v>
      </c>
      <c r="H129" s="240">
        <v>0.44500000000000001</v>
      </c>
      <c r="I129" s="241"/>
      <c r="J129" s="242">
        <f>ROUND(I129*H129,2)</f>
        <v>0</v>
      </c>
      <c r="K129" s="238" t="s">
        <v>221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222</v>
      </c>
      <c r="AT129" s="25" t="s">
        <v>217</v>
      </c>
      <c r="AU129" s="25" t="s">
        <v>82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222</v>
      </c>
      <c r="BM129" s="25" t="s">
        <v>2228</v>
      </c>
    </row>
    <row r="130" s="12" customFormat="1">
      <c r="B130" s="248"/>
      <c r="C130" s="249"/>
      <c r="D130" s="250" t="s">
        <v>224</v>
      </c>
      <c r="E130" s="251" t="s">
        <v>22</v>
      </c>
      <c r="F130" s="252" t="s">
        <v>2229</v>
      </c>
      <c r="G130" s="249"/>
      <c r="H130" s="253">
        <v>0.44500000000000001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224</v>
      </c>
      <c r="AU130" s="259" t="s">
        <v>82</v>
      </c>
      <c r="AV130" s="12" t="s">
        <v>82</v>
      </c>
      <c r="AW130" s="12" t="s">
        <v>36</v>
      </c>
      <c r="AX130" s="12" t="s">
        <v>80</v>
      </c>
      <c r="AY130" s="259" t="s">
        <v>215</v>
      </c>
    </row>
    <row r="131" s="1" customFormat="1" ht="16.5" customHeight="1">
      <c r="B131" s="47"/>
      <c r="C131" s="236" t="s">
        <v>266</v>
      </c>
      <c r="D131" s="236" t="s">
        <v>217</v>
      </c>
      <c r="E131" s="237" t="s">
        <v>567</v>
      </c>
      <c r="F131" s="238" t="s">
        <v>568</v>
      </c>
      <c r="G131" s="239" t="s">
        <v>304</v>
      </c>
      <c r="H131" s="240">
        <v>0.75</v>
      </c>
      <c r="I131" s="241"/>
      <c r="J131" s="242">
        <f>ROUND(I131*H131,2)</f>
        <v>0</v>
      </c>
      <c r="K131" s="238" t="s">
        <v>221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0.013520000000000001</v>
      </c>
      <c r="R131" s="245">
        <f>Q131*H131</f>
        <v>0.01014</v>
      </c>
      <c r="S131" s="245">
        <v>0</v>
      </c>
      <c r="T131" s="246">
        <f>S131*H131</f>
        <v>0</v>
      </c>
      <c r="AR131" s="25" t="s">
        <v>222</v>
      </c>
      <c r="AT131" s="25" t="s">
        <v>217</v>
      </c>
      <c r="AU131" s="25" t="s">
        <v>82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222</v>
      </c>
      <c r="BM131" s="25" t="s">
        <v>2230</v>
      </c>
    </row>
    <row r="132" s="12" customFormat="1">
      <c r="B132" s="248"/>
      <c r="C132" s="249"/>
      <c r="D132" s="250" t="s">
        <v>224</v>
      </c>
      <c r="E132" s="251" t="s">
        <v>22</v>
      </c>
      <c r="F132" s="252" t="s">
        <v>2231</v>
      </c>
      <c r="G132" s="249"/>
      <c r="H132" s="253">
        <v>0.75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224</v>
      </c>
      <c r="AU132" s="259" t="s">
        <v>82</v>
      </c>
      <c r="AV132" s="12" t="s">
        <v>82</v>
      </c>
      <c r="AW132" s="12" t="s">
        <v>36</v>
      </c>
      <c r="AX132" s="12" t="s">
        <v>80</v>
      </c>
      <c r="AY132" s="259" t="s">
        <v>215</v>
      </c>
    </row>
    <row r="133" s="1" customFormat="1" ht="16.5" customHeight="1">
      <c r="B133" s="47"/>
      <c r="C133" s="236" t="s">
        <v>271</v>
      </c>
      <c r="D133" s="236" t="s">
        <v>217</v>
      </c>
      <c r="E133" s="237" t="s">
        <v>572</v>
      </c>
      <c r="F133" s="238" t="s">
        <v>573</v>
      </c>
      <c r="G133" s="239" t="s">
        <v>304</v>
      </c>
      <c r="H133" s="240">
        <v>0.75</v>
      </c>
      <c r="I133" s="241"/>
      <c r="J133" s="242">
        <f>ROUND(I133*H133,2)</f>
        <v>0</v>
      </c>
      <c r="K133" s="238" t="s">
        <v>221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5" t="s">
        <v>222</v>
      </c>
      <c r="AT133" s="25" t="s">
        <v>217</v>
      </c>
      <c r="AU133" s="25" t="s">
        <v>82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222</v>
      </c>
      <c r="BM133" s="25" t="s">
        <v>2232</v>
      </c>
    </row>
    <row r="134" s="12" customFormat="1">
      <c r="B134" s="248"/>
      <c r="C134" s="249"/>
      <c r="D134" s="250" t="s">
        <v>224</v>
      </c>
      <c r="E134" s="251" t="s">
        <v>22</v>
      </c>
      <c r="F134" s="252" t="s">
        <v>2233</v>
      </c>
      <c r="G134" s="249"/>
      <c r="H134" s="253">
        <v>0.75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224</v>
      </c>
      <c r="AU134" s="259" t="s">
        <v>82</v>
      </c>
      <c r="AV134" s="12" t="s">
        <v>82</v>
      </c>
      <c r="AW134" s="12" t="s">
        <v>36</v>
      </c>
      <c r="AX134" s="12" t="s">
        <v>80</v>
      </c>
      <c r="AY134" s="259" t="s">
        <v>215</v>
      </c>
    </row>
    <row r="135" s="1" customFormat="1" ht="16.5" customHeight="1">
      <c r="B135" s="47"/>
      <c r="C135" s="236" t="s">
        <v>277</v>
      </c>
      <c r="D135" s="236" t="s">
        <v>217</v>
      </c>
      <c r="E135" s="237" t="s">
        <v>577</v>
      </c>
      <c r="F135" s="238" t="s">
        <v>578</v>
      </c>
      <c r="G135" s="239" t="s">
        <v>274</v>
      </c>
      <c r="H135" s="240">
        <v>0.029999999999999999</v>
      </c>
      <c r="I135" s="241"/>
      <c r="J135" s="242">
        <f>ROUND(I135*H135,2)</f>
        <v>0</v>
      </c>
      <c r="K135" s="238" t="s">
        <v>221</v>
      </c>
      <c r="L135" s="73"/>
      <c r="M135" s="243" t="s">
        <v>22</v>
      </c>
      <c r="N135" s="244" t="s">
        <v>44</v>
      </c>
      <c r="O135" s="48"/>
      <c r="P135" s="245">
        <f>O135*H135</f>
        <v>0</v>
      </c>
      <c r="Q135" s="245">
        <v>1.0530600000000001</v>
      </c>
      <c r="R135" s="245">
        <f>Q135*H135</f>
        <v>0.031591800000000003</v>
      </c>
      <c r="S135" s="245">
        <v>0</v>
      </c>
      <c r="T135" s="246">
        <f>S135*H135</f>
        <v>0</v>
      </c>
      <c r="AR135" s="25" t="s">
        <v>222</v>
      </c>
      <c r="AT135" s="25" t="s">
        <v>217</v>
      </c>
      <c r="AU135" s="25" t="s">
        <v>82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222</v>
      </c>
      <c r="BM135" s="25" t="s">
        <v>2234</v>
      </c>
    </row>
    <row r="136" s="12" customFormat="1">
      <c r="B136" s="248"/>
      <c r="C136" s="249"/>
      <c r="D136" s="250" t="s">
        <v>224</v>
      </c>
      <c r="E136" s="251" t="s">
        <v>22</v>
      </c>
      <c r="F136" s="252" t="s">
        <v>2235</v>
      </c>
      <c r="G136" s="249"/>
      <c r="H136" s="253">
        <v>0.0060000000000000001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224</v>
      </c>
      <c r="AU136" s="259" t="s">
        <v>82</v>
      </c>
      <c r="AV136" s="12" t="s">
        <v>82</v>
      </c>
      <c r="AW136" s="12" t="s">
        <v>36</v>
      </c>
      <c r="AX136" s="12" t="s">
        <v>73</v>
      </c>
      <c r="AY136" s="259" t="s">
        <v>215</v>
      </c>
    </row>
    <row r="137" s="12" customFormat="1">
      <c r="B137" s="248"/>
      <c r="C137" s="249"/>
      <c r="D137" s="250" t="s">
        <v>224</v>
      </c>
      <c r="E137" s="251" t="s">
        <v>22</v>
      </c>
      <c r="F137" s="252" t="s">
        <v>2236</v>
      </c>
      <c r="G137" s="249"/>
      <c r="H137" s="253">
        <v>0.024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224</v>
      </c>
      <c r="AU137" s="259" t="s">
        <v>82</v>
      </c>
      <c r="AV137" s="12" t="s">
        <v>82</v>
      </c>
      <c r="AW137" s="12" t="s">
        <v>36</v>
      </c>
      <c r="AX137" s="12" t="s">
        <v>73</v>
      </c>
      <c r="AY137" s="259" t="s">
        <v>215</v>
      </c>
    </row>
    <row r="138" s="13" customFormat="1">
      <c r="B138" s="260"/>
      <c r="C138" s="261"/>
      <c r="D138" s="250" t="s">
        <v>224</v>
      </c>
      <c r="E138" s="262" t="s">
        <v>22</v>
      </c>
      <c r="F138" s="263" t="s">
        <v>231</v>
      </c>
      <c r="G138" s="261"/>
      <c r="H138" s="264">
        <v>0.029999999999999999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AT138" s="270" t="s">
        <v>224</v>
      </c>
      <c r="AU138" s="270" t="s">
        <v>82</v>
      </c>
      <c r="AV138" s="13" t="s">
        <v>222</v>
      </c>
      <c r="AW138" s="13" t="s">
        <v>36</v>
      </c>
      <c r="AX138" s="13" t="s">
        <v>80</v>
      </c>
      <c r="AY138" s="270" t="s">
        <v>215</v>
      </c>
    </row>
    <row r="139" s="1" customFormat="1" ht="25.5" customHeight="1">
      <c r="B139" s="47"/>
      <c r="C139" s="236" t="s">
        <v>288</v>
      </c>
      <c r="D139" s="236" t="s">
        <v>217</v>
      </c>
      <c r="E139" s="237" t="s">
        <v>594</v>
      </c>
      <c r="F139" s="238" t="s">
        <v>595</v>
      </c>
      <c r="G139" s="239" t="s">
        <v>426</v>
      </c>
      <c r="H139" s="240">
        <v>1</v>
      </c>
      <c r="I139" s="241"/>
      <c r="J139" s="242">
        <f>ROUND(I139*H139,2)</f>
        <v>0</v>
      </c>
      <c r="K139" s="238" t="s">
        <v>221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0.44169999999999998</v>
      </c>
      <c r="R139" s="245">
        <f>Q139*H139</f>
        <v>0.44169999999999998</v>
      </c>
      <c r="S139" s="245">
        <v>0</v>
      </c>
      <c r="T139" s="246">
        <f>S139*H139</f>
        <v>0</v>
      </c>
      <c r="AR139" s="25" t="s">
        <v>222</v>
      </c>
      <c r="AT139" s="25" t="s">
        <v>217</v>
      </c>
      <c r="AU139" s="25" t="s">
        <v>82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222</v>
      </c>
      <c r="BM139" s="25" t="s">
        <v>2237</v>
      </c>
    </row>
    <row r="140" s="12" customFormat="1">
      <c r="B140" s="248"/>
      <c r="C140" s="249"/>
      <c r="D140" s="250" t="s">
        <v>224</v>
      </c>
      <c r="E140" s="251" t="s">
        <v>22</v>
      </c>
      <c r="F140" s="252" t="s">
        <v>80</v>
      </c>
      <c r="G140" s="249"/>
      <c r="H140" s="253">
        <v>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224</v>
      </c>
      <c r="AU140" s="259" t="s">
        <v>82</v>
      </c>
      <c r="AV140" s="12" t="s">
        <v>82</v>
      </c>
      <c r="AW140" s="12" t="s">
        <v>36</v>
      </c>
      <c r="AX140" s="12" t="s">
        <v>80</v>
      </c>
      <c r="AY140" s="259" t="s">
        <v>215</v>
      </c>
    </row>
    <row r="141" s="1" customFormat="1" ht="25.5" customHeight="1">
      <c r="B141" s="47"/>
      <c r="C141" s="292" t="s">
        <v>295</v>
      </c>
      <c r="D141" s="292" t="s">
        <v>289</v>
      </c>
      <c r="E141" s="293" t="s">
        <v>2238</v>
      </c>
      <c r="F141" s="294" t="s">
        <v>2239</v>
      </c>
      <c r="G141" s="295" t="s">
        <v>426</v>
      </c>
      <c r="H141" s="296">
        <v>1</v>
      </c>
      <c r="I141" s="297"/>
      <c r="J141" s="298">
        <f>ROUND(I141*H141,2)</f>
        <v>0</v>
      </c>
      <c r="K141" s="294" t="s">
        <v>221</v>
      </c>
      <c r="L141" s="299"/>
      <c r="M141" s="300" t="s">
        <v>22</v>
      </c>
      <c r="N141" s="301" t="s">
        <v>44</v>
      </c>
      <c r="O141" s="48"/>
      <c r="P141" s="245">
        <f>O141*H141</f>
        <v>0</v>
      </c>
      <c r="Q141" s="245">
        <v>0.022329999999999999</v>
      </c>
      <c r="R141" s="245">
        <f>Q141*H141</f>
        <v>0.022329999999999999</v>
      </c>
      <c r="S141" s="245">
        <v>0</v>
      </c>
      <c r="T141" s="246">
        <f>S141*H141</f>
        <v>0</v>
      </c>
      <c r="AR141" s="25" t="s">
        <v>261</v>
      </c>
      <c r="AT141" s="25" t="s">
        <v>289</v>
      </c>
      <c r="AU141" s="25" t="s">
        <v>82</v>
      </c>
      <c r="AY141" s="25" t="s">
        <v>215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5" t="s">
        <v>80</v>
      </c>
      <c r="BK141" s="247">
        <f>ROUND(I141*H141,2)</f>
        <v>0</v>
      </c>
      <c r="BL141" s="25" t="s">
        <v>222</v>
      </c>
      <c r="BM141" s="25" t="s">
        <v>2240</v>
      </c>
    </row>
    <row r="142" s="12" customFormat="1">
      <c r="B142" s="248"/>
      <c r="C142" s="249"/>
      <c r="D142" s="250" t="s">
        <v>224</v>
      </c>
      <c r="E142" s="251" t="s">
        <v>22</v>
      </c>
      <c r="F142" s="252" t="s">
        <v>80</v>
      </c>
      <c r="G142" s="249"/>
      <c r="H142" s="253">
        <v>1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224</v>
      </c>
      <c r="AU142" s="259" t="s">
        <v>82</v>
      </c>
      <c r="AV142" s="12" t="s">
        <v>82</v>
      </c>
      <c r="AW142" s="12" t="s">
        <v>36</v>
      </c>
      <c r="AX142" s="12" t="s">
        <v>80</v>
      </c>
      <c r="AY142" s="259" t="s">
        <v>215</v>
      </c>
    </row>
    <row r="143" s="11" customFormat="1" ht="29.88" customHeight="1">
      <c r="B143" s="220"/>
      <c r="C143" s="221"/>
      <c r="D143" s="222" t="s">
        <v>72</v>
      </c>
      <c r="E143" s="234" t="s">
        <v>266</v>
      </c>
      <c r="F143" s="234" t="s">
        <v>605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SUM(P144:P180)</f>
        <v>0</v>
      </c>
      <c r="Q143" s="228"/>
      <c r="R143" s="229">
        <f>SUM(R144:R180)</f>
        <v>0.057011360000000004</v>
      </c>
      <c r="S143" s="228"/>
      <c r="T143" s="230">
        <f>SUM(T144:T180)</f>
        <v>80.362890000000007</v>
      </c>
      <c r="AR143" s="231" t="s">
        <v>80</v>
      </c>
      <c r="AT143" s="232" t="s">
        <v>72</v>
      </c>
      <c r="AU143" s="232" t="s">
        <v>80</v>
      </c>
      <c r="AY143" s="231" t="s">
        <v>215</v>
      </c>
      <c r="BK143" s="233">
        <f>SUM(BK144:BK180)</f>
        <v>0</v>
      </c>
    </row>
    <row r="144" s="1" customFormat="1" ht="16.5" customHeight="1">
      <c r="B144" s="47"/>
      <c r="C144" s="236" t="s">
        <v>301</v>
      </c>
      <c r="D144" s="236" t="s">
        <v>217</v>
      </c>
      <c r="E144" s="237" t="s">
        <v>607</v>
      </c>
      <c r="F144" s="238" t="s">
        <v>608</v>
      </c>
      <c r="G144" s="239" t="s">
        <v>609</v>
      </c>
      <c r="H144" s="240">
        <v>60</v>
      </c>
      <c r="I144" s="241"/>
      <c r="J144" s="242">
        <f>ROUND(I144*H144,2)</f>
        <v>0</v>
      </c>
      <c r="K144" s="238" t="s">
        <v>22</v>
      </c>
      <c r="L144" s="73"/>
      <c r="M144" s="243" t="s">
        <v>22</v>
      </c>
      <c r="N144" s="244" t="s">
        <v>44</v>
      </c>
      <c r="O144" s="48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5" t="s">
        <v>222</v>
      </c>
      <c r="AT144" s="25" t="s">
        <v>217</v>
      </c>
      <c r="AU144" s="25" t="s">
        <v>82</v>
      </c>
      <c r="AY144" s="25" t="s">
        <v>215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80</v>
      </c>
      <c r="BK144" s="247">
        <f>ROUND(I144*H144,2)</f>
        <v>0</v>
      </c>
      <c r="BL144" s="25" t="s">
        <v>222</v>
      </c>
      <c r="BM144" s="25" t="s">
        <v>2241</v>
      </c>
    </row>
    <row r="145" s="12" customFormat="1">
      <c r="B145" s="248"/>
      <c r="C145" s="249"/>
      <c r="D145" s="250" t="s">
        <v>224</v>
      </c>
      <c r="E145" s="251" t="s">
        <v>22</v>
      </c>
      <c r="F145" s="252" t="s">
        <v>566</v>
      </c>
      <c r="G145" s="249"/>
      <c r="H145" s="253">
        <v>60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224</v>
      </c>
      <c r="AU145" s="259" t="s">
        <v>82</v>
      </c>
      <c r="AV145" s="12" t="s">
        <v>82</v>
      </c>
      <c r="AW145" s="12" t="s">
        <v>36</v>
      </c>
      <c r="AX145" s="12" t="s">
        <v>80</v>
      </c>
      <c r="AY145" s="259" t="s">
        <v>215</v>
      </c>
    </row>
    <row r="146" s="1" customFormat="1" ht="38.25" customHeight="1">
      <c r="B146" s="47"/>
      <c r="C146" s="236" t="s">
        <v>10</v>
      </c>
      <c r="D146" s="236" t="s">
        <v>217</v>
      </c>
      <c r="E146" s="237" t="s">
        <v>2242</v>
      </c>
      <c r="F146" s="238" t="s">
        <v>2243</v>
      </c>
      <c r="G146" s="239" t="s">
        <v>304</v>
      </c>
      <c r="H146" s="240">
        <v>236.69999999999999</v>
      </c>
      <c r="I146" s="241"/>
      <c r="J146" s="242">
        <f>ROUND(I146*H146,2)</f>
        <v>0</v>
      </c>
      <c r="K146" s="238" t="s">
        <v>221</v>
      </c>
      <c r="L146" s="73"/>
      <c r="M146" s="243" t="s">
        <v>22</v>
      </c>
      <c r="N146" s="244" t="s">
        <v>44</v>
      </c>
      <c r="O146" s="48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5" t="s">
        <v>222</v>
      </c>
      <c r="AT146" s="25" t="s">
        <v>217</v>
      </c>
      <c r="AU146" s="25" t="s">
        <v>82</v>
      </c>
      <c r="AY146" s="25" t="s">
        <v>215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80</v>
      </c>
      <c r="BK146" s="247">
        <f>ROUND(I146*H146,2)</f>
        <v>0</v>
      </c>
      <c r="BL146" s="25" t="s">
        <v>222</v>
      </c>
      <c r="BM146" s="25" t="s">
        <v>2244</v>
      </c>
    </row>
    <row r="147" s="12" customFormat="1">
      <c r="B147" s="248"/>
      <c r="C147" s="249"/>
      <c r="D147" s="250" t="s">
        <v>224</v>
      </c>
      <c r="E147" s="251" t="s">
        <v>22</v>
      </c>
      <c r="F147" s="252" t="s">
        <v>2245</v>
      </c>
      <c r="G147" s="249"/>
      <c r="H147" s="253">
        <v>236.69999999999999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224</v>
      </c>
      <c r="AU147" s="259" t="s">
        <v>82</v>
      </c>
      <c r="AV147" s="12" t="s">
        <v>82</v>
      </c>
      <c r="AW147" s="12" t="s">
        <v>36</v>
      </c>
      <c r="AX147" s="12" t="s">
        <v>80</v>
      </c>
      <c r="AY147" s="259" t="s">
        <v>215</v>
      </c>
    </row>
    <row r="148" s="1" customFormat="1" ht="38.25" customHeight="1">
      <c r="B148" s="47"/>
      <c r="C148" s="236" t="s">
        <v>311</v>
      </c>
      <c r="D148" s="236" t="s">
        <v>217</v>
      </c>
      <c r="E148" s="237" t="s">
        <v>2246</v>
      </c>
      <c r="F148" s="238" t="s">
        <v>2247</v>
      </c>
      <c r="G148" s="239" t="s">
        <v>304</v>
      </c>
      <c r="H148" s="240">
        <v>7101</v>
      </c>
      <c r="I148" s="241"/>
      <c r="J148" s="242">
        <f>ROUND(I148*H148,2)</f>
        <v>0</v>
      </c>
      <c r="K148" s="238" t="s">
        <v>221</v>
      </c>
      <c r="L148" s="73"/>
      <c r="M148" s="243" t="s">
        <v>22</v>
      </c>
      <c r="N148" s="244" t="s">
        <v>44</v>
      </c>
      <c r="O148" s="48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5" t="s">
        <v>222</v>
      </c>
      <c r="AT148" s="25" t="s">
        <v>217</v>
      </c>
      <c r="AU148" s="25" t="s">
        <v>82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222</v>
      </c>
      <c r="BM148" s="25" t="s">
        <v>2248</v>
      </c>
    </row>
    <row r="149" s="12" customFormat="1">
      <c r="B149" s="248"/>
      <c r="C149" s="249"/>
      <c r="D149" s="250" t="s">
        <v>224</v>
      </c>
      <c r="E149" s="251" t="s">
        <v>22</v>
      </c>
      <c r="F149" s="252" t="s">
        <v>2249</v>
      </c>
      <c r="G149" s="249"/>
      <c r="H149" s="253">
        <v>7101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224</v>
      </c>
      <c r="AU149" s="259" t="s">
        <v>82</v>
      </c>
      <c r="AV149" s="12" t="s">
        <v>82</v>
      </c>
      <c r="AW149" s="12" t="s">
        <v>36</v>
      </c>
      <c r="AX149" s="12" t="s">
        <v>80</v>
      </c>
      <c r="AY149" s="259" t="s">
        <v>215</v>
      </c>
    </row>
    <row r="150" s="1" customFormat="1" ht="38.25" customHeight="1">
      <c r="B150" s="47"/>
      <c r="C150" s="236" t="s">
        <v>318</v>
      </c>
      <c r="D150" s="236" t="s">
        <v>217</v>
      </c>
      <c r="E150" s="237" t="s">
        <v>2250</v>
      </c>
      <c r="F150" s="238" t="s">
        <v>2251</v>
      </c>
      <c r="G150" s="239" t="s">
        <v>304</v>
      </c>
      <c r="H150" s="240">
        <v>236.69999999999999</v>
      </c>
      <c r="I150" s="241"/>
      <c r="J150" s="242">
        <f>ROUND(I150*H150,2)</f>
        <v>0</v>
      </c>
      <c r="K150" s="238" t="s">
        <v>221</v>
      </c>
      <c r="L150" s="73"/>
      <c r="M150" s="243" t="s">
        <v>22</v>
      </c>
      <c r="N150" s="244" t="s">
        <v>44</v>
      </c>
      <c r="O150" s="48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5" t="s">
        <v>222</v>
      </c>
      <c r="AT150" s="25" t="s">
        <v>217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222</v>
      </c>
      <c r="BM150" s="25" t="s">
        <v>2252</v>
      </c>
    </row>
    <row r="151" s="12" customFormat="1">
      <c r="B151" s="248"/>
      <c r="C151" s="249"/>
      <c r="D151" s="250" t="s">
        <v>224</v>
      </c>
      <c r="E151" s="251" t="s">
        <v>22</v>
      </c>
      <c r="F151" s="252" t="s">
        <v>2253</v>
      </c>
      <c r="G151" s="249"/>
      <c r="H151" s="253">
        <v>236.69999999999999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224</v>
      </c>
      <c r="AU151" s="259" t="s">
        <v>82</v>
      </c>
      <c r="AV151" s="12" t="s">
        <v>82</v>
      </c>
      <c r="AW151" s="12" t="s">
        <v>36</v>
      </c>
      <c r="AX151" s="12" t="s">
        <v>80</v>
      </c>
      <c r="AY151" s="259" t="s">
        <v>215</v>
      </c>
    </row>
    <row r="152" s="1" customFormat="1" ht="25.5" customHeight="1">
      <c r="B152" s="47"/>
      <c r="C152" s="236" t="s">
        <v>326</v>
      </c>
      <c r="D152" s="236" t="s">
        <v>217</v>
      </c>
      <c r="E152" s="237" t="s">
        <v>2254</v>
      </c>
      <c r="F152" s="238" t="s">
        <v>2255</v>
      </c>
      <c r="G152" s="239" t="s">
        <v>298</v>
      </c>
      <c r="H152" s="240">
        <v>52.600000000000001</v>
      </c>
      <c r="I152" s="241"/>
      <c r="J152" s="242">
        <f>ROUND(I152*H152,2)</f>
        <v>0</v>
      </c>
      <c r="K152" s="238" t="s">
        <v>221</v>
      </c>
      <c r="L152" s="73"/>
      <c r="M152" s="243" t="s">
        <v>22</v>
      </c>
      <c r="N152" s="244" t="s">
        <v>44</v>
      </c>
      <c r="O152" s="48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5" t="s">
        <v>222</v>
      </c>
      <c r="AT152" s="25" t="s">
        <v>217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222</v>
      </c>
      <c r="BM152" s="25" t="s">
        <v>2256</v>
      </c>
    </row>
    <row r="153" s="12" customFormat="1">
      <c r="B153" s="248"/>
      <c r="C153" s="249"/>
      <c r="D153" s="250" t="s">
        <v>224</v>
      </c>
      <c r="E153" s="251" t="s">
        <v>22</v>
      </c>
      <c r="F153" s="252" t="s">
        <v>2257</v>
      </c>
      <c r="G153" s="249"/>
      <c r="H153" s="253">
        <v>52.600000000000001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224</v>
      </c>
      <c r="AU153" s="259" t="s">
        <v>82</v>
      </c>
      <c r="AV153" s="12" t="s">
        <v>82</v>
      </c>
      <c r="AW153" s="12" t="s">
        <v>36</v>
      </c>
      <c r="AX153" s="12" t="s">
        <v>80</v>
      </c>
      <c r="AY153" s="259" t="s">
        <v>215</v>
      </c>
    </row>
    <row r="154" s="1" customFormat="1" ht="25.5" customHeight="1">
      <c r="B154" s="47"/>
      <c r="C154" s="236" t="s">
        <v>331</v>
      </c>
      <c r="D154" s="236" t="s">
        <v>217</v>
      </c>
      <c r="E154" s="237" t="s">
        <v>2258</v>
      </c>
      <c r="F154" s="238" t="s">
        <v>2259</v>
      </c>
      <c r="G154" s="239" t="s">
        <v>298</v>
      </c>
      <c r="H154" s="240">
        <v>1578</v>
      </c>
      <c r="I154" s="241"/>
      <c r="J154" s="242">
        <f>ROUND(I154*H154,2)</f>
        <v>0</v>
      </c>
      <c r="K154" s="238" t="s">
        <v>221</v>
      </c>
      <c r="L154" s="73"/>
      <c r="M154" s="243" t="s">
        <v>22</v>
      </c>
      <c r="N154" s="244" t="s">
        <v>44</v>
      </c>
      <c r="O154" s="48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5" t="s">
        <v>222</v>
      </c>
      <c r="AT154" s="25" t="s">
        <v>217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222</v>
      </c>
      <c r="BM154" s="25" t="s">
        <v>2260</v>
      </c>
    </row>
    <row r="155" s="12" customFormat="1">
      <c r="B155" s="248"/>
      <c r="C155" s="249"/>
      <c r="D155" s="250" t="s">
        <v>224</v>
      </c>
      <c r="E155" s="251" t="s">
        <v>22</v>
      </c>
      <c r="F155" s="252" t="s">
        <v>2261</v>
      </c>
      <c r="G155" s="249"/>
      <c r="H155" s="253">
        <v>1578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224</v>
      </c>
      <c r="AU155" s="259" t="s">
        <v>82</v>
      </c>
      <c r="AV155" s="12" t="s">
        <v>82</v>
      </c>
      <c r="AW155" s="12" t="s">
        <v>36</v>
      </c>
      <c r="AX155" s="12" t="s">
        <v>80</v>
      </c>
      <c r="AY155" s="259" t="s">
        <v>215</v>
      </c>
    </row>
    <row r="156" s="1" customFormat="1" ht="25.5" customHeight="1">
      <c r="B156" s="47"/>
      <c r="C156" s="236" t="s">
        <v>336</v>
      </c>
      <c r="D156" s="236" t="s">
        <v>217</v>
      </c>
      <c r="E156" s="237" t="s">
        <v>2262</v>
      </c>
      <c r="F156" s="238" t="s">
        <v>2263</v>
      </c>
      <c r="G156" s="239" t="s">
        <v>298</v>
      </c>
      <c r="H156" s="240">
        <v>52.600000000000001</v>
      </c>
      <c r="I156" s="241"/>
      <c r="J156" s="242">
        <f>ROUND(I156*H156,2)</f>
        <v>0</v>
      </c>
      <c r="K156" s="238" t="s">
        <v>221</v>
      </c>
      <c r="L156" s="73"/>
      <c r="M156" s="243" t="s">
        <v>22</v>
      </c>
      <c r="N156" s="244" t="s">
        <v>44</v>
      </c>
      <c r="O156" s="48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5" t="s">
        <v>222</v>
      </c>
      <c r="AT156" s="25" t="s">
        <v>217</v>
      </c>
      <c r="AU156" s="25" t="s">
        <v>82</v>
      </c>
      <c r="AY156" s="25" t="s">
        <v>215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5" t="s">
        <v>80</v>
      </c>
      <c r="BK156" s="247">
        <f>ROUND(I156*H156,2)</f>
        <v>0</v>
      </c>
      <c r="BL156" s="25" t="s">
        <v>222</v>
      </c>
      <c r="BM156" s="25" t="s">
        <v>2264</v>
      </c>
    </row>
    <row r="157" s="12" customFormat="1">
      <c r="B157" s="248"/>
      <c r="C157" s="249"/>
      <c r="D157" s="250" t="s">
        <v>224</v>
      </c>
      <c r="E157" s="251" t="s">
        <v>22</v>
      </c>
      <c r="F157" s="252" t="s">
        <v>2265</v>
      </c>
      <c r="G157" s="249"/>
      <c r="H157" s="253">
        <v>52.600000000000001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224</v>
      </c>
      <c r="AU157" s="259" t="s">
        <v>82</v>
      </c>
      <c r="AV157" s="12" t="s">
        <v>82</v>
      </c>
      <c r="AW157" s="12" t="s">
        <v>36</v>
      </c>
      <c r="AX157" s="12" t="s">
        <v>80</v>
      </c>
      <c r="AY157" s="259" t="s">
        <v>215</v>
      </c>
    </row>
    <row r="158" s="1" customFormat="1" ht="25.5" customHeight="1">
      <c r="B158" s="47"/>
      <c r="C158" s="236" t="s">
        <v>9</v>
      </c>
      <c r="D158" s="236" t="s">
        <v>217</v>
      </c>
      <c r="E158" s="237" t="s">
        <v>2266</v>
      </c>
      <c r="F158" s="238" t="s">
        <v>2267</v>
      </c>
      <c r="G158" s="239" t="s">
        <v>304</v>
      </c>
      <c r="H158" s="240">
        <v>237</v>
      </c>
      <c r="I158" s="241"/>
      <c r="J158" s="242">
        <f>ROUND(I158*H158,2)</f>
        <v>0</v>
      </c>
      <c r="K158" s="238" t="s">
        <v>221</v>
      </c>
      <c r="L158" s="73"/>
      <c r="M158" s="243" t="s">
        <v>22</v>
      </c>
      <c r="N158" s="244" t="s">
        <v>44</v>
      </c>
      <c r="O158" s="48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5" t="s">
        <v>222</v>
      </c>
      <c r="AT158" s="25" t="s">
        <v>217</v>
      </c>
      <c r="AU158" s="25" t="s">
        <v>82</v>
      </c>
      <c r="AY158" s="25" t="s">
        <v>215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5" t="s">
        <v>80</v>
      </c>
      <c r="BK158" s="247">
        <f>ROUND(I158*H158,2)</f>
        <v>0</v>
      </c>
      <c r="BL158" s="25" t="s">
        <v>222</v>
      </c>
      <c r="BM158" s="25" t="s">
        <v>2268</v>
      </c>
    </row>
    <row r="159" s="12" customFormat="1">
      <c r="B159" s="248"/>
      <c r="C159" s="249"/>
      <c r="D159" s="250" t="s">
        <v>224</v>
      </c>
      <c r="E159" s="251" t="s">
        <v>22</v>
      </c>
      <c r="F159" s="252" t="s">
        <v>2269</v>
      </c>
      <c r="G159" s="249"/>
      <c r="H159" s="253">
        <v>237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224</v>
      </c>
      <c r="AU159" s="259" t="s">
        <v>82</v>
      </c>
      <c r="AV159" s="12" t="s">
        <v>82</v>
      </c>
      <c r="AW159" s="12" t="s">
        <v>36</v>
      </c>
      <c r="AX159" s="12" t="s">
        <v>80</v>
      </c>
      <c r="AY159" s="259" t="s">
        <v>215</v>
      </c>
    </row>
    <row r="160" s="1" customFormat="1" ht="25.5" customHeight="1">
      <c r="B160" s="47"/>
      <c r="C160" s="236" t="s">
        <v>346</v>
      </c>
      <c r="D160" s="236" t="s">
        <v>217</v>
      </c>
      <c r="E160" s="237" t="s">
        <v>2270</v>
      </c>
      <c r="F160" s="238" t="s">
        <v>2271</v>
      </c>
      <c r="G160" s="239" t="s">
        <v>304</v>
      </c>
      <c r="H160" s="240">
        <v>7110</v>
      </c>
      <c r="I160" s="241"/>
      <c r="J160" s="242">
        <f>ROUND(I160*H160,2)</f>
        <v>0</v>
      </c>
      <c r="K160" s="238" t="s">
        <v>221</v>
      </c>
      <c r="L160" s="73"/>
      <c r="M160" s="243" t="s">
        <v>22</v>
      </c>
      <c r="N160" s="244" t="s">
        <v>44</v>
      </c>
      <c r="O160" s="48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5" t="s">
        <v>222</v>
      </c>
      <c r="AT160" s="25" t="s">
        <v>217</v>
      </c>
      <c r="AU160" s="25" t="s">
        <v>82</v>
      </c>
      <c r="AY160" s="25" t="s">
        <v>215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5" t="s">
        <v>80</v>
      </c>
      <c r="BK160" s="247">
        <f>ROUND(I160*H160,2)</f>
        <v>0</v>
      </c>
      <c r="BL160" s="25" t="s">
        <v>222</v>
      </c>
      <c r="BM160" s="25" t="s">
        <v>2272</v>
      </c>
    </row>
    <row r="161" s="12" customFormat="1">
      <c r="B161" s="248"/>
      <c r="C161" s="249"/>
      <c r="D161" s="250" t="s">
        <v>224</v>
      </c>
      <c r="E161" s="251" t="s">
        <v>22</v>
      </c>
      <c r="F161" s="252" t="s">
        <v>2273</v>
      </c>
      <c r="G161" s="249"/>
      <c r="H161" s="253">
        <v>7110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224</v>
      </c>
      <c r="AU161" s="259" t="s">
        <v>82</v>
      </c>
      <c r="AV161" s="12" t="s">
        <v>82</v>
      </c>
      <c r="AW161" s="12" t="s">
        <v>36</v>
      </c>
      <c r="AX161" s="12" t="s">
        <v>80</v>
      </c>
      <c r="AY161" s="259" t="s">
        <v>215</v>
      </c>
    </row>
    <row r="162" s="1" customFormat="1" ht="25.5" customHeight="1">
      <c r="B162" s="47"/>
      <c r="C162" s="236" t="s">
        <v>352</v>
      </c>
      <c r="D162" s="236" t="s">
        <v>217</v>
      </c>
      <c r="E162" s="237" t="s">
        <v>2274</v>
      </c>
      <c r="F162" s="238" t="s">
        <v>2275</v>
      </c>
      <c r="G162" s="239" t="s">
        <v>304</v>
      </c>
      <c r="H162" s="240">
        <v>237</v>
      </c>
      <c r="I162" s="241"/>
      <c r="J162" s="242">
        <f>ROUND(I162*H162,2)</f>
        <v>0</v>
      </c>
      <c r="K162" s="238" t="s">
        <v>221</v>
      </c>
      <c r="L162" s="73"/>
      <c r="M162" s="243" t="s">
        <v>22</v>
      </c>
      <c r="N162" s="244" t="s">
        <v>44</v>
      </c>
      <c r="O162" s="48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5" t="s">
        <v>222</v>
      </c>
      <c r="AT162" s="25" t="s">
        <v>217</v>
      </c>
      <c r="AU162" s="25" t="s">
        <v>82</v>
      </c>
      <c r="AY162" s="25" t="s">
        <v>215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25" t="s">
        <v>80</v>
      </c>
      <c r="BK162" s="247">
        <f>ROUND(I162*H162,2)</f>
        <v>0</v>
      </c>
      <c r="BL162" s="25" t="s">
        <v>222</v>
      </c>
      <c r="BM162" s="25" t="s">
        <v>2276</v>
      </c>
    </row>
    <row r="163" s="12" customFormat="1">
      <c r="B163" s="248"/>
      <c r="C163" s="249"/>
      <c r="D163" s="250" t="s">
        <v>224</v>
      </c>
      <c r="E163" s="251" t="s">
        <v>22</v>
      </c>
      <c r="F163" s="252" t="s">
        <v>2269</v>
      </c>
      <c r="G163" s="249"/>
      <c r="H163" s="253">
        <v>237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224</v>
      </c>
      <c r="AU163" s="259" t="s">
        <v>82</v>
      </c>
      <c r="AV163" s="12" t="s">
        <v>82</v>
      </c>
      <c r="AW163" s="12" t="s">
        <v>36</v>
      </c>
      <c r="AX163" s="12" t="s">
        <v>80</v>
      </c>
      <c r="AY163" s="259" t="s">
        <v>215</v>
      </c>
    </row>
    <row r="164" s="1" customFormat="1" ht="25.5" customHeight="1">
      <c r="B164" s="47"/>
      <c r="C164" s="236" t="s">
        <v>357</v>
      </c>
      <c r="D164" s="236" t="s">
        <v>217</v>
      </c>
      <c r="E164" s="237" t="s">
        <v>617</v>
      </c>
      <c r="F164" s="238" t="s">
        <v>618</v>
      </c>
      <c r="G164" s="239" t="s">
        <v>304</v>
      </c>
      <c r="H164" s="240">
        <v>105</v>
      </c>
      <c r="I164" s="241"/>
      <c r="J164" s="242">
        <f>ROUND(I164*H164,2)</f>
        <v>0</v>
      </c>
      <c r="K164" s="238" t="s">
        <v>221</v>
      </c>
      <c r="L164" s="73"/>
      <c r="M164" s="243" t="s">
        <v>22</v>
      </c>
      <c r="N164" s="244" t="s">
        <v>44</v>
      </c>
      <c r="O164" s="48"/>
      <c r="P164" s="245">
        <f>O164*H164</f>
        <v>0</v>
      </c>
      <c r="Q164" s="245">
        <v>0.00012999999999999999</v>
      </c>
      <c r="R164" s="245">
        <f>Q164*H164</f>
        <v>0.013649999999999999</v>
      </c>
      <c r="S164" s="245">
        <v>0</v>
      </c>
      <c r="T164" s="246">
        <f>S164*H164</f>
        <v>0</v>
      </c>
      <c r="AR164" s="25" t="s">
        <v>222</v>
      </c>
      <c r="AT164" s="25" t="s">
        <v>217</v>
      </c>
      <c r="AU164" s="25" t="s">
        <v>82</v>
      </c>
      <c r="AY164" s="25" t="s">
        <v>215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25" t="s">
        <v>80</v>
      </c>
      <c r="BK164" s="247">
        <f>ROUND(I164*H164,2)</f>
        <v>0</v>
      </c>
      <c r="BL164" s="25" t="s">
        <v>222</v>
      </c>
      <c r="BM164" s="25" t="s">
        <v>2277</v>
      </c>
    </row>
    <row r="165" s="15" customFormat="1">
      <c r="B165" s="282"/>
      <c r="C165" s="283"/>
      <c r="D165" s="250" t="s">
        <v>224</v>
      </c>
      <c r="E165" s="284" t="s">
        <v>22</v>
      </c>
      <c r="F165" s="285" t="s">
        <v>2278</v>
      </c>
      <c r="G165" s="283"/>
      <c r="H165" s="284" t="s">
        <v>22</v>
      </c>
      <c r="I165" s="286"/>
      <c r="J165" s="283"/>
      <c r="K165" s="283"/>
      <c r="L165" s="287"/>
      <c r="M165" s="288"/>
      <c r="N165" s="289"/>
      <c r="O165" s="289"/>
      <c r="P165" s="289"/>
      <c r="Q165" s="289"/>
      <c r="R165" s="289"/>
      <c r="S165" s="289"/>
      <c r="T165" s="290"/>
      <c r="AT165" s="291" t="s">
        <v>224</v>
      </c>
      <c r="AU165" s="291" t="s">
        <v>82</v>
      </c>
      <c r="AV165" s="15" t="s">
        <v>80</v>
      </c>
      <c r="AW165" s="15" t="s">
        <v>36</v>
      </c>
      <c r="AX165" s="15" t="s">
        <v>73</v>
      </c>
      <c r="AY165" s="291" t="s">
        <v>215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2279</v>
      </c>
      <c r="G166" s="249"/>
      <c r="H166" s="253">
        <v>105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73</v>
      </c>
      <c r="AY166" s="259" t="s">
        <v>215</v>
      </c>
    </row>
    <row r="167" s="14" customFormat="1">
      <c r="B167" s="271"/>
      <c r="C167" s="272"/>
      <c r="D167" s="250" t="s">
        <v>224</v>
      </c>
      <c r="E167" s="273" t="s">
        <v>22</v>
      </c>
      <c r="F167" s="274" t="s">
        <v>242</v>
      </c>
      <c r="G167" s="272"/>
      <c r="H167" s="275">
        <v>105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AT167" s="281" t="s">
        <v>224</v>
      </c>
      <c r="AU167" s="281" t="s">
        <v>82</v>
      </c>
      <c r="AV167" s="14" t="s">
        <v>236</v>
      </c>
      <c r="AW167" s="14" t="s">
        <v>36</v>
      </c>
      <c r="AX167" s="14" t="s">
        <v>80</v>
      </c>
      <c r="AY167" s="281" t="s">
        <v>215</v>
      </c>
    </row>
    <row r="168" s="1" customFormat="1" ht="16.5" customHeight="1">
      <c r="B168" s="47"/>
      <c r="C168" s="236" t="s">
        <v>362</v>
      </c>
      <c r="D168" s="236" t="s">
        <v>217</v>
      </c>
      <c r="E168" s="237" t="s">
        <v>2280</v>
      </c>
      <c r="F168" s="238" t="s">
        <v>2281</v>
      </c>
      <c r="G168" s="239" t="s">
        <v>298</v>
      </c>
      <c r="H168" s="240">
        <v>1.8999999999999999</v>
      </c>
      <c r="I168" s="241"/>
      <c r="J168" s="242">
        <f>ROUND(I168*H168,2)</f>
        <v>0</v>
      </c>
      <c r="K168" s="238" t="s">
        <v>951</v>
      </c>
      <c r="L168" s="73"/>
      <c r="M168" s="243" t="s">
        <v>22</v>
      </c>
      <c r="N168" s="244" t="s">
        <v>44</v>
      </c>
      <c r="O168" s="48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5" t="s">
        <v>222</v>
      </c>
      <c r="AT168" s="25" t="s">
        <v>217</v>
      </c>
      <c r="AU168" s="25" t="s">
        <v>82</v>
      </c>
      <c r="AY168" s="25" t="s">
        <v>215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25" t="s">
        <v>80</v>
      </c>
      <c r="BK168" s="247">
        <f>ROUND(I168*H168,2)</f>
        <v>0</v>
      </c>
      <c r="BL168" s="25" t="s">
        <v>222</v>
      </c>
      <c r="BM168" s="25" t="s">
        <v>2282</v>
      </c>
    </row>
    <row r="169" s="12" customFormat="1">
      <c r="B169" s="248"/>
      <c r="C169" s="249"/>
      <c r="D169" s="250" t="s">
        <v>224</v>
      </c>
      <c r="E169" s="251" t="s">
        <v>22</v>
      </c>
      <c r="F169" s="252" t="s">
        <v>2283</v>
      </c>
      <c r="G169" s="249"/>
      <c r="H169" s="253">
        <v>1.8999999999999999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224</v>
      </c>
      <c r="AU169" s="259" t="s">
        <v>82</v>
      </c>
      <c r="AV169" s="12" t="s">
        <v>82</v>
      </c>
      <c r="AW169" s="12" t="s">
        <v>36</v>
      </c>
      <c r="AX169" s="12" t="s">
        <v>80</v>
      </c>
      <c r="AY169" s="259" t="s">
        <v>215</v>
      </c>
    </row>
    <row r="170" s="1" customFormat="1" ht="63.75" customHeight="1">
      <c r="B170" s="47"/>
      <c r="C170" s="236" t="s">
        <v>371</v>
      </c>
      <c r="D170" s="236" t="s">
        <v>217</v>
      </c>
      <c r="E170" s="237" t="s">
        <v>622</v>
      </c>
      <c r="F170" s="238" t="s">
        <v>623</v>
      </c>
      <c r="G170" s="239" t="s">
        <v>304</v>
      </c>
      <c r="H170" s="240">
        <v>134.03399999999999</v>
      </c>
      <c r="I170" s="241"/>
      <c r="J170" s="242">
        <f>ROUND(I170*H170,2)</f>
        <v>0</v>
      </c>
      <c r="K170" s="238" t="s">
        <v>221</v>
      </c>
      <c r="L170" s="73"/>
      <c r="M170" s="243" t="s">
        <v>22</v>
      </c>
      <c r="N170" s="244" t="s">
        <v>44</v>
      </c>
      <c r="O170" s="48"/>
      <c r="P170" s="245">
        <f>O170*H170</f>
        <v>0</v>
      </c>
      <c r="Q170" s="245">
        <v>4.0000000000000003E-05</v>
      </c>
      <c r="R170" s="245">
        <f>Q170*H170</f>
        <v>0.0053613599999999999</v>
      </c>
      <c r="S170" s="245">
        <v>0</v>
      </c>
      <c r="T170" s="246">
        <f>S170*H170</f>
        <v>0</v>
      </c>
      <c r="AR170" s="25" t="s">
        <v>222</v>
      </c>
      <c r="AT170" s="25" t="s">
        <v>217</v>
      </c>
      <c r="AU170" s="25" t="s">
        <v>82</v>
      </c>
      <c r="AY170" s="25" t="s">
        <v>215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25" t="s">
        <v>80</v>
      </c>
      <c r="BK170" s="247">
        <f>ROUND(I170*H170,2)</f>
        <v>0</v>
      </c>
      <c r="BL170" s="25" t="s">
        <v>222</v>
      </c>
      <c r="BM170" s="25" t="s">
        <v>2284</v>
      </c>
    </row>
    <row r="171" s="12" customFormat="1">
      <c r="B171" s="248"/>
      <c r="C171" s="249"/>
      <c r="D171" s="250" t="s">
        <v>224</v>
      </c>
      <c r="E171" s="251" t="s">
        <v>22</v>
      </c>
      <c r="F171" s="252" t="s">
        <v>2285</v>
      </c>
      <c r="G171" s="249"/>
      <c r="H171" s="253">
        <v>134.03399999999999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224</v>
      </c>
      <c r="AU171" s="259" t="s">
        <v>82</v>
      </c>
      <c r="AV171" s="12" t="s">
        <v>82</v>
      </c>
      <c r="AW171" s="12" t="s">
        <v>36</v>
      </c>
      <c r="AX171" s="12" t="s">
        <v>80</v>
      </c>
      <c r="AY171" s="259" t="s">
        <v>215</v>
      </c>
    </row>
    <row r="172" s="1" customFormat="1" ht="16.5" customHeight="1">
      <c r="B172" s="47"/>
      <c r="C172" s="292" t="s">
        <v>376</v>
      </c>
      <c r="D172" s="292" t="s">
        <v>289</v>
      </c>
      <c r="E172" s="293" t="s">
        <v>627</v>
      </c>
      <c r="F172" s="294" t="s">
        <v>628</v>
      </c>
      <c r="G172" s="295" t="s">
        <v>426</v>
      </c>
      <c r="H172" s="296">
        <v>2</v>
      </c>
      <c r="I172" s="297"/>
      <c r="J172" s="298">
        <f>ROUND(I172*H172,2)</f>
        <v>0</v>
      </c>
      <c r="K172" s="294" t="s">
        <v>221</v>
      </c>
      <c r="L172" s="299"/>
      <c r="M172" s="300" t="s">
        <v>22</v>
      </c>
      <c r="N172" s="301" t="s">
        <v>44</v>
      </c>
      <c r="O172" s="48"/>
      <c r="P172" s="245">
        <f>O172*H172</f>
        <v>0</v>
      </c>
      <c r="Q172" s="245">
        <v>0.014</v>
      </c>
      <c r="R172" s="245">
        <f>Q172*H172</f>
        <v>0.028000000000000001</v>
      </c>
      <c r="S172" s="245">
        <v>0</v>
      </c>
      <c r="T172" s="246">
        <f>S172*H172</f>
        <v>0</v>
      </c>
      <c r="AR172" s="25" t="s">
        <v>261</v>
      </c>
      <c r="AT172" s="25" t="s">
        <v>289</v>
      </c>
      <c r="AU172" s="25" t="s">
        <v>82</v>
      </c>
      <c r="AY172" s="25" t="s">
        <v>215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25" t="s">
        <v>80</v>
      </c>
      <c r="BK172" s="247">
        <f>ROUND(I172*H172,2)</f>
        <v>0</v>
      </c>
      <c r="BL172" s="25" t="s">
        <v>222</v>
      </c>
      <c r="BM172" s="25" t="s">
        <v>2286</v>
      </c>
    </row>
    <row r="173" s="12" customFormat="1">
      <c r="B173" s="248"/>
      <c r="C173" s="249"/>
      <c r="D173" s="250" t="s">
        <v>224</v>
      </c>
      <c r="E173" s="251" t="s">
        <v>22</v>
      </c>
      <c r="F173" s="252" t="s">
        <v>82</v>
      </c>
      <c r="G173" s="249"/>
      <c r="H173" s="253">
        <v>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224</v>
      </c>
      <c r="AU173" s="259" t="s">
        <v>82</v>
      </c>
      <c r="AV173" s="12" t="s">
        <v>82</v>
      </c>
      <c r="AW173" s="12" t="s">
        <v>36</v>
      </c>
      <c r="AX173" s="12" t="s">
        <v>80</v>
      </c>
      <c r="AY173" s="259" t="s">
        <v>215</v>
      </c>
    </row>
    <row r="174" s="1" customFormat="1" ht="25.5" customHeight="1">
      <c r="B174" s="47"/>
      <c r="C174" s="292" t="s">
        <v>384</v>
      </c>
      <c r="D174" s="292" t="s">
        <v>289</v>
      </c>
      <c r="E174" s="293" t="s">
        <v>2287</v>
      </c>
      <c r="F174" s="294" t="s">
        <v>2288</v>
      </c>
      <c r="G174" s="295" t="s">
        <v>426</v>
      </c>
      <c r="H174" s="296">
        <v>1</v>
      </c>
      <c r="I174" s="297"/>
      <c r="J174" s="298">
        <f>ROUND(I174*H174,2)</f>
        <v>0</v>
      </c>
      <c r="K174" s="294" t="s">
        <v>221</v>
      </c>
      <c r="L174" s="299"/>
      <c r="M174" s="300" t="s">
        <v>22</v>
      </c>
      <c r="N174" s="301" t="s">
        <v>44</v>
      </c>
      <c r="O174" s="48"/>
      <c r="P174" s="245">
        <f>O174*H174</f>
        <v>0</v>
      </c>
      <c r="Q174" s="245">
        <v>0.01</v>
      </c>
      <c r="R174" s="245">
        <f>Q174*H174</f>
        <v>0.01</v>
      </c>
      <c r="S174" s="245">
        <v>0</v>
      </c>
      <c r="T174" s="246">
        <f>S174*H174</f>
        <v>0</v>
      </c>
      <c r="AR174" s="25" t="s">
        <v>261</v>
      </c>
      <c r="AT174" s="25" t="s">
        <v>289</v>
      </c>
      <c r="AU174" s="25" t="s">
        <v>82</v>
      </c>
      <c r="AY174" s="25" t="s">
        <v>215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25" t="s">
        <v>80</v>
      </c>
      <c r="BK174" s="247">
        <f>ROUND(I174*H174,2)</f>
        <v>0</v>
      </c>
      <c r="BL174" s="25" t="s">
        <v>222</v>
      </c>
      <c r="BM174" s="25" t="s">
        <v>2289</v>
      </c>
    </row>
    <row r="175" s="12" customFormat="1">
      <c r="B175" s="248"/>
      <c r="C175" s="249"/>
      <c r="D175" s="250" t="s">
        <v>224</v>
      </c>
      <c r="E175" s="251" t="s">
        <v>22</v>
      </c>
      <c r="F175" s="252" t="s">
        <v>80</v>
      </c>
      <c r="G175" s="249"/>
      <c r="H175" s="253">
        <v>1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224</v>
      </c>
      <c r="AU175" s="259" t="s">
        <v>82</v>
      </c>
      <c r="AV175" s="12" t="s">
        <v>82</v>
      </c>
      <c r="AW175" s="12" t="s">
        <v>36</v>
      </c>
      <c r="AX175" s="12" t="s">
        <v>80</v>
      </c>
      <c r="AY175" s="259" t="s">
        <v>215</v>
      </c>
    </row>
    <row r="176" s="1" customFormat="1" ht="25.5" customHeight="1">
      <c r="B176" s="47"/>
      <c r="C176" s="292" t="s">
        <v>390</v>
      </c>
      <c r="D176" s="292" t="s">
        <v>289</v>
      </c>
      <c r="E176" s="293" t="s">
        <v>2290</v>
      </c>
      <c r="F176" s="294" t="s">
        <v>2291</v>
      </c>
      <c r="G176" s="295" t="s">
        <v>2292</v>
      </c>
      <c r="H176" s="296">
        <v>1</v>
      </c>
      <c r="I176" s="297"/>
      <c r="J176" s="298">
        <f>ROUND(I176*H176,2)</f>
        <v>0</v>
      </c>
      <c r="K176" s="294" t="s">
        <v>221</v>
      </c>
      <c r="L176" s="299"/>
      <c r="M176" s="300" t="s">
        <v>22</v>
      </c>
      <c r="N176" s="301" t="s">
        <v>44</v>
      </c>
      <c r="O176" s="48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5" t="s">
        <v>261</v>
      </c>
      <c r="AT176" s="25" t="s">
        <v>289</v>
      </c>
      <c r="AU176" s="25" t="s">
        <v>82</v>
      </c>
      <c r="AY176" s="25" t="s">
        <v>215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25" t="s">
        <v>80</v>
      </c>
      <c r="BK176" s="247">
        <f>ROUND(I176*H176,2)</f>
        <v>0</v>
      </c>
      <c r="BL176" s="25" t="s">
        <v>222</v>
      </c>
      <c r="BM176" s="25" t="s">
        <v>2293</v>
      </c>
    </row>
    <row r="177" s="12" customFormat="1">
      <c r="B177" s="248"/>
      <c r="C177" s="249"/>
      <c r="D177" s="250" t="s">
        <v>224</v>
      </c>
      <c r="E177" s="251" t="s">
        <v>22</v>
      </c>
      <c r="F177" s="252" t="s">
        <v>80</v>
      </c>
      <c r="G177" s="249"/>
      <c r="H177" s="253">
        <v>1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224</v>
      </c>
      <c r="AU177" s="259" t="s">
        <v>82</v>
      </c>
      <c r="AV177" s="12" t="s">
        <v>82</v>
      </c>
      <c r="AW177" s="12" t="s">
        <v>36</v>
      </c>
      <c r="AX177" s="12" t="s">
        <v>80</v>
      </c>
      <c r="AY177" s="259" t="s">
        <v>215</v>
      </c>
    </row>
    <row r="178" s="1" customFormat="1" ht="25.5" customHeight="1">
      <c r="B178" s="47"/>
      <c r="C178" s="236" t="s">
        <v>395</v>
      </c>
      <c r="D178" s="236" t="s">
        <v>217</v>
      </c>
      <c r="E178" s="237" t="s">
        <v>2294</v>
      </c>
      <c r="F178" s="238" t="s">
        <v>2295</v>
      </c>
      <c r="G178" s="239" t="s">
        <v>220</v>
      </c>
      <c r="H178" s="240">
        <v>361.995</v>
      </c>
      <c r="I178" s="241"/>
      <c r="J178" s="242">
        <f>ROUND(I178*H178,2)</f>
        <v>0</v>
      </c>
      <c r="K178" s="238" t="s">
        <v>221</v>
      </c>
      <c r="L178" s="73"/>
      <c r="M178" s="243" t="s">
        <v>22</v>
      </c>
      <c r="N178" s="244" t="s">
        <v>44</v>
      </c>
      <c r="O178" s="48"/>
      <c r="P178" s="245">
        <f>O178*H178</f>
        <v>0</v>
      </c>
      <c r="Q178" s="245">
        <v>0</v>
      </c>
      <c r="R178" s="245">
        <f>Q178*H178</f>
        <v>0</v>
      </c>
      <c r="S178" s="245">
        <v>0.222</v>
      </c>
      <c r="T178" s="246">
        <f>S178*H178</f>
        <v>80.362890000000007</v>
      </c>
      <c r="AR178" s="25" t="s">
        <v>222</v>
      </c>
      <c r="AT178" s="25" t="s">
        <v>217</v>
      </c>
      <c r="AU178" s="25" t="s">
        <v>82</v>
      </c>
      <c r="AY178" s="25" t="s">
        <v>215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25" t="s">
        <v>80</v>
      </c>
      <c r="BK178" s="247">
        <f>ROUND(I178*H178,2)</f>
        <v>0</v>
      </c>
      <c r="BL178" s="25" t="s">
        <v>222</v>
      </c>
      <c r="BM178" s="25" t="s">
        <v>2296</v>
      </c>
    </row>
    <row r="179" s="12" customFormat="1">
      <c r="B179" s="248"/>
      <c r="C179" s="249"/>
      <c r="D179" s="250" t="s">
        <v>224</v>
      </c>
      <c r="E179" s="251" t="s">
        <v>22</v>
      </c>
      <c r="F179" s="252" t="s">
        <v>2297</v>
      </c>
      <c r="G179" s="249"/>
      <c r="H179" s="253">
        <v>361.995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224</v>
      </c>
      <c r="AU179" s="259" t="s">
        <v>82</v>
      </c>
      <c r="AV179" s="12" t="s">
        <v>82</v>
      </c>
      <c r="AW179" s="12" t="s">
        <v>36</v>
      </c>
      <c r="AX179" s="12" t="s">
        <v>73</v>
      </c>
      <c r="AY179" s="259" t="s">
        <v>215</v>
      </c>
    </row>
    <row r="180" s="13" customFormat="1">
      <c r="B180" s="260"/>
      <c r="C180" s="261"/>
      <c r="D180" s="250" t="s">
        <v>224</v>
      </c>
      <c r="E180" s="262" t="s">
        <v>22</v>
      </c>
      <c r="F180" s="263" t="s">
        <v>231</v>
      </c>
      <c r="G180" s="261"/>
      <c r="H180" s="264">
        <v>361.995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224</v>
      </c>
      <c r="AU180" s="270" t="s">
        <v>82</v>
      </c>
      <c r="AV180" s="13" t="s">
        <v>222</v>
      </c>
      <c r="AW180" s="13" t="s">
        <v>36</v>
      </c>
      <c r="AX180" s="13" t="s">
        <v>80</v>
      </c>
      <c r="AY180" s="270" t="s">
        <v>215</v>
      </c>
    </row>
    <row r="181" s="11" customFormat="1" ht="29.88" customHeight="1">
      <c r="B181" s="220"/>
      <c r="C181" s="221"/>
      <c r="D181" s="222" t="s">
        <v>72</v>
      </c>
      <c r="E181" s="234" t="s">
        <v>798</v>
      </c>
      <c r="F181" s="234" t="s">
        <v>799</v>
      </c>
      <c r="G181" s="221"/>
      <c r="H181" s="221"/>
      <c r="I181" s="224"/>
      <c r="J181" s="235">
        <f>BK181</f>
        <v>0</v>
      </c>
      <c r="K181" s="221"/>
      <c r="L181" s="226"/>
      <c r="M181" s="227"/>
      <c r="N181" s="228"/>
      <c r="O181" s="228"/>
      <c r="P181" s="229">
        <f>SUM(P182:P192)</f>
        <v>0</v>
      </c>
      <c r="Q181" s="228"/>
      <c r="R181" s="229">
        <f>SUM(R182:R192)</f>
        <v>0</v>
      </c>
      <c r="S181" s="228"/>
      <c r="T181" s="230">
        <f>SUM(T182:T192)</f>
        <v>0</v>
      </c>
      <c r="AR181" s="231" t="s">
        <v>80</v>
      </c>
      <c r="AT181" s="232" t="s">
        <v>72</v>
      </c>
      <c r="AU181" s="232" t="s">
        <v>80</v>
      </c>
      <c r="AY181" s="231" t="s">
        <v>215</v>
      </c>
      <c r="BK181" s="233">
        <f>SUM(BK182:BK192)</f>
        <v>0</v>
      </c>
    </row>
    <row r="182" s="1" customFormat="1" ht="25.5" customHeight="1">
      <c r="B182" s="47"/>
      <c r="C182" s="236" t="s">
        <v>400</v>
      </c>
      <c r="D182" s="236" t="s">
        <v>217</v>
      </c>
      <c r="E182" s="237" t="s">
        <v>801</v>
      </c>
      <c r="F182" s="238" t="s">
        <v>802</v>
      </c>
      <c r="G182" s="239" t="s">
        <v>274</v>
      </c>
      <c r="H182" s="240">
        <v>80.363</v>
      </c>
      <c r="I182" s="241"/>
      <c r="J182" s="242">
        <f>ROUND(I182*H182,2)</f>
        <v>0</v>
      </c>
      <c r="K182" s="238" t="s">
        <v>221</v>
      </c>
      <c r="L182" s="73"/>
      <c r="M182" s="243" t="s">
        <v>22</v>
      </c>
      <c r="N182" s="244" t="s">
        <v>44</v>
      </c>
      <c r="O182" s="48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5" t="s">
        <v>222</v>
      </c>
      <c r="AT182" s="25" t="s">
        <v>217</v>
      </c>
      <c r="AU182" s="25" t="s">
        <v>82</v>
      </c>
      <c r="AY182" s="25" t="s">
        <v>215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25" t="s">
        <v>80</v>
      </c>
      <c r="BK182" s="247">
        <f>ROUND(I182*H182,2)</f>
        <v>0</v>
      </c>
      <c r="BL182" s="25" t="s">
        <v>222</v>
      </c>
      <c r="BM182" s="25" t="s">
        <v>2298</v>
      </c>
    </row>
    <row r="183" s="1" customFormat="1" ht="25.5" customHeight="1">
      <c r="B183" s="47"/>
      <c r="C183" s="236" t="s">
        <v>405</v>
      </c>
      <c r="D183" s="236" t="s">
        <v>217</v>
      </c>
      <c r="E183" s="237" t="s">
        <v>805</v>
      </c>
      <c r="F183" s="238" t="s">
        <v>806</v>
      </c>
      <c r="G183" s="239" t="s">
        <v>274</v>
      </c>
      <c r="H183" s="240">
        <v>1366.1710000000001</v>
      </c>
      <c r="I183" s="241"/>
      <c r="J183" s="242">
        <f>ROUND(I183*H183,2)</f>
        <v>0</v>
      </c>
      <c r="K183" s="238" t="s">
        <v>221</v>
      </c>
      <c r="L183" s="73"/>
      <c r="M183" s="243" t="s">
        <v>22</v>
      </c>
      <c r="N183" s="244" t="s">
        <v>44</v>
      </c>
      <c r="O183" s="48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5" t="s">
        <v>222</v>
      </c>
      <c r="AT183" s="25" t="s">
        <v>217</v>
      </c>
      <c r="AU183" s="25" t="s">
        <v>82</v>
      </c>
      <c r="AY183" s="25" t="s">
        <v>215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25" t="s">
        <v>80</v>
      </c>
      <c r="BK183" s="247">
        <f>ROUND(I183*H183,2)</f>
        <v>0</v>
      </c>
      <c r="BL183" s="25" t="s">
        <v>222</v>
      </c>
      <c r="BM183" s="25" t="s">
        <v>2299</v>
      </c>
    </row>
    <row r="184" s="12" customFormat="1">
      <c r="B184" s="248"/>
      <c r="C184" s="249"/>
      <c r="D184" s="250" t="s">
        <v>224</v>
      </c>
      <c r="E184" s="251" t="s">
        <v>22</v>
      </c>
      <c r="F184" s="252" t="s">
        <v>2300</v>
      </c>
      <c r="G184" s="249"/>
      <c r="H184" s="253">
        <v>1366.1710000000001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224</v>
      </c>
      <c r="AU184" s="259" t="s">
        <v>82</v>
      </c>
      <c r="AV184" s="12" t="s">
        <v>82</v>
      </c>
      <c r="AW184" s="12" t="s">
        <v>36</v>
      </c>
      <c r="AX184" s="12" t="s">
        <v>80</v>
      </c>
      <c r="AY184" s="259" t="s">
        <v>215</v>
      </c>
    </row>
    <row r="185" s="1" customFormat="1" ht="16.5" customHeight="1">
      <c r="B185" s="47"/>
      <c r="C185" s="236" t="s">
        <v>410</v>
      </c>
      <c r="D185" s="236" t="s">
        <v>217</v>
      </c>
      <c r="E185" s="237" t="s">
        <v>2301</v>
      </c>
      <c r="F185" s="238" t="s">
        <v>2302</v>
      </c>
      <c r="G185" s="239" t="s">
        <v>274</v>
      </c>
      <c r="H185" s="240">
        <v>67.5</v>
      </c>
      <c r="I185" s="241"/>
      <c r="J185" s="242">
        <f>ROUND(I185*H185,2)</f>
        <v>0</v>
      </c>
      <c r="K185" s="238" t="s">
        <v>221</v>
      </c>
      <c r="L185" s="73"/>
      <c r="M185" s="243" t="s">
        <v>22</v>
      </c>
      <c r="N185" s="244" t="s">
        <v>44</v>
      </c>
      <c r="O185" s="48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5" t="s">
        <v>222</v>
      </c>
      <c r="AT185" s="25" t="s">
        <v>217</v>
      </c>
      <c r="AU185" s="25" t="s">
        <v>82</v>
      </c>
      <c r="AY185" s="25" t="s">
        <v>215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25" t="s">
        <v>80</v>
      </c>
      <c r="BK185" s="247">
        <f>ROUND(I185*H185,2)</f>
        <v>0</v>
      </c>
      <c r="BL185" s="25" t="s">
        <v>222</v>
      </c>
      <c r="BM185" s="25" t="s">
        <v>2303</v>
      </c>
    </row>
    <row r="186" s="12" customFormat="1">
      <c r="B186" s="248"/>
      <c r="C186" s="249"/>
      <c r="D186" s="250" t="s">
        <v>224</v>
      </c>
      <c r="E186" s="251" t="s">
        <v>22</v>
      </c>
      <c r="F186" s="252" t="s">
        <v>2304</v>
      </c>
      <c r="G186" s="249"/>
      <c r="H186" s="253">
        <v>67.5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224</v>
      </c>
      <c r="AU186" s="259" t="s">
        <v>82</v>
      </c>
      <c r="AV186" s="12" t="s">
        <v>82</v>
      </c>
      <c r="AW186" s="12" t="s">
        <v>36</v>
      </c>
      <c r="AX186" s="12" t="s">
        <v>80</v>
      </c>
      <c r="AY186" s="259" t="s">
        <v>215</v>
      </c>
    </row>
    <row r="187" s="1" customFormat="1" ht="25.5" customHeight="1">
      <c r="B187" s="47"/>
      <c r="C187" s="236" t="s">
        <v>414</v>
      </c>
      <c r="D187" s="236" t="s">
        <v>217</v>
      </c>
      <c r="E187" s="237" t="s">
        <v>2305</v>
      </c>
      <c r="F187" s="238" t="s">
        <v>2306</v>
      </c>
      <c r="G187" s="239" t="s">
        <v>274</v>
      </c>
      <c r="H187" s="240">
        <v>0.52500000000000002</v>
      </c>
      <c r="I187" s="241"/>
      <c r="J187" s="242">
        <f>ROUND(I187*H187,2)</f>
        <v>0</v>
      </c>
      <c r="K187" s="238" t="s">
        <v>221</v>
      </c>
      <c r="L187" s="73"/>
      <c r="M187" s="243" t="s">
        <v>22</v>
      </c>
      <c r="N187" s="244" t="s">
        <v>44</v>
      </c>
      <c r="O187" s="48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5" t="s">
        <v>222</v>
      </c>
      <c r="AT187" s="25" t="s">
        <v>217</v>
      </c>
      <c r="AU187" s="25" t="s">
        <v>82</v>
      </c>
      <c r="AY187" s="25" t="s">
        <v>215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25" t="s">
        <v>80</v>
      </c>
      <c r="BK187" s="247">
        <f>ROUND(I187*H187,2)</f>
        <v>0</v>
      </c>
      <c r="BL187" s="25" t="s">
        <v>222</v>
      </c>
      <c r="BM187" s="25" t="s">
        <v>2307</v>
      </c>
    </row>
    <row r="188" s="12" customFormat="1">
      <c r="B188" s="248"/>
      <c r="C188" s="249"/>
      <c r="D188" s="250" t="s">
        <v>224</v>
      </c>
      <c r="E188" s="251" t="s">
        <v>22</v>
      </c>
      <c r="F188" s="252" t="s">
        <v>2308</v>
      </c>
      <c r="G188" s="249"/>
      <c r="H188" s="253">
        <v>0.52500000000000002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224</v>
      </c>
      <c r="AU188" s="259" t="s">
        <v>82</v>
      </c>
      <c r="AV188" s="12" t="s">
        <v>82</v>
      </c>
      <c r="AW188" s="12" t="s">
        <v>36</v>
      </c>
      <c r="AX188" s="12" t="s">
        <v>80</v>
      </c>
      <c r="AY188" s="259" t="s">
        <v>215</v>
      </c>
    </row>
    <row r="189" s="1" customFormat="1" ht="16.5" customHeight="1">
      <c r="B189" s="47"/>
      <c r="C189" s="236" t="s">
        <v>418</v>
      </c>
      <c r="D189" s="236" t="s">
        <v>217</v>
      </c>
      <c r="E189" s="237" t="s">
        <v>2309</v>
      </c>
      <c r="F189" s="238" t="s">
        <v>2310</v>
      </c>
      <c r="G189" s="239" t="s">
        <v>274</v>
      </c>
      <c r="H189" s="240">
        <v>10.109999999999999</v>
      </c>
      <c r="I189" s="241"/>
      <c r="J189" s="242">
        <f>ROUND(I189*H189,2)</f>
        <v>0</v>
      </c>
      <c r="K189" s="238" t="s">
        <v>221</v>
      </c>
      <c r="L189" s="73"/>
      <c r="M189" s="243" t="s">
        <v>22</v>
      </c>
      <c r="N189" s="244" t="s">
        <v>44</v>
      </c>
      <c r="O189" s="48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5" t="s">
        <v>222</v>
      </c>
      <c r="AT189" s="25" t="s">
        <v>217</v>
      </c>
      <c r="AU189" s="25" t="s">
        <v>82</v>
      </c>
      <c r="AY189" s="25" t="s">
        <v>215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25" t="s">
        <v>80</v>
      </c>
      <c r="BK189" s="247">
        <f>ROUND(I189*H189,2)</f>
        <v>0</v>
      </c>
      <c r="BL189" s="25" t="s">
        <v>222</v>
      </c>
      <c r="BM189" s="25" t="s">
        <v>2311</v>
      </c>
    </row>
    <row r="190" s="12" customFormat="1">
      <c r="B190" s="248"/>
      <c r="C190" s="249"/>
      <c r="D190" s="250" t="s">
        <v>224</v>
      </c>
      <c r="E190" s="251" t="s">
        <v>22</v>
      </c>
      <c r="F190" s="252" t="s">
        <v>2312</v>
      </c>
      <c r="G190" s="249"/>
      <c r="H190" s="253">
        <v>10.109999999999999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AT190" s="259" t="s">
        <v>224</v>
      </c>
      <c r="AU190" s="259" t="s">
        <v>82</v>
      </c>
      <c r="AV190" s="12" t="s">
        <v>82</v>
      </c>
      <c r="AW190" s="12" t="s">
        <v>36</v>
      </c>
      <c r="AX190" s="12" t="s">
        <v>80</v>
      </c>
      <c r="AY190" s="259" t="s">
        <v>215</v>
      </c>
    </row>
    <row r="191" s="1" customFormat="1" ht="25.5" customHeight="1">
      <c r="B191" s="47"/>
      <c r="C191" s="236" t="s">
        <v>423</v>
      </c>
      <c r="D191" s="236" t="s">
        <v>217</v>
      </c>
      <c r="E191" s="237" t="s">
        <v>810</v>
      </c>
      <c r="F191" s="238" t="s">
        <v>811</v>
      </c>
      <c r="G191" s="239" t="s">
        <v>274</v>
      </c>
      <c r="H191" s="240">
        <v>2.2280000000000002</v>
      </c>
      <c r="I191" s="241"/>
      <c r="J191" s="242">
        <f>ROUND(I191*H191,2)</f>
        <v>0</v>
      </c>
      <c r="K191" s="238" t="s">
        <v>221</v>
      </c>
      <c r="L191" s="73"/>
      <c r="M191" s="243" t="s">
        <v>22</v>
      </c>
      <c r="N191" s="244" t="s">
        <v>44</v>
      </c>
      <c r="O191" s="48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5" t="s">
        <v>222</v>
      </c>
      <c r="AT191" s="25" t="s">
        <v>217</v>
      </c>
      <c r="AU191" s="25" t="s">
        <v>82</v>
      </c>
      <c r="AY191" s="25" t="s">
        <v>215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25" t="s">
        <v>80</v>
      </c>
      <c r="BK191" s="247">
        <f>ROUND(I191*H191,2)</f>
        <v>0</v>
      </c>
      <c r="BL191" s="25" t="s">
        <v>222</v>
      </c>
      <c r="BM191" s="25" t="s">
        <v>2313</v>
      </c>
    </row>
    <row r="192" s="12" customFormat="1">
      <c r="B192" s="248"/>
      <c r="C192" s="249"/>
      <c r="D192" s="250" t="s">
        <v>224</v>
      </c>
      <c r="E192" s="251" t="s">
        <v>22</v>
      </c>
      <c r="F192" s="252" t="s">
        <v>2314</v>
      </c>
      <c r="G192" s="249"/>
      <c r="H192" s="253">
        <v>2.2280000000000002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224</v>
      </c>
      <c r="AU192" s="259" t="s">
        <v>82</v>
      </c>
      <c r="AV192" s="12" t="s">
        <v>82</v>
      </c>
      <c r="AW192" s="12" t="s">
        <v>36</v>
      </c>
      <c r="AX192" s="12" t="s">
        <v>80</v>
      </c>
      <c r="AY192" s="259" t="s">
        <v>215</v>
      </c>
    </row>
    <row r="193" s="11" customFormat="1" ht="29.88" customHeight="1">
      <c r="B193" s="220"/>
      <c r="C193" s="221"/>
      <c r="D193" s="222" t="s">
        <v>72</v>
      </c>
      <c r="E193" s="234" t="s">
        <v>819</v>
      </c>
      <c r="F193" s="234" t="s">
        <v>820</v>
      </c>
      <c r="G193" s="221"/>
      <c r="H193" s="221"/>
      <c r="I193" s="224"/>
      <c r="J193" s="235">
        <f>BK193</f>
        <v>0</v>
      </c>
      <c r="K193" s="221"/>
      <c r="L193" s="226"/>
      <c r="M193" s="227"/>
      <c r="N193" s="228"/>
      <c r="O193" s="228"/>
      <c r="P193" s="229">
        <f>SUM(P194:P195)</f>
        <v>0</v>
      </c>
      <c r="Q193" s="228"/>
      <c r="R193" s="229">
        <f>SUM(R194:R195)</f>
        <v>0</v>
      </c>
      <c r="S193" s="228"/>
      <c r="T193" s="230">
        <f>SUM(T194:T195)</f>
        <v>0</v>
      </c>
      <c r="AR193" s="231" t="s">
        <v>80</v>
      </c>
      <c r="AT193" s="232" t="s">
        <v>72</v>
      </c>
      <c r="AU193" s="232" t="s">
        <v>80</v>
      </c>
      <c r="AY193" s="231" t="s">
        <v>215</v>
      </c>
      <c r="BK193" s="233">
        <f>SUM(BK194:BK195)</f>
        <v>0</v>
      </c>
    </row>
    <row r="194" s="1" customFormat="1" ht="38.25" customHeight="1">
      <c r="B194" s="47"/>
      <c r="C194" s="236" t="s">
        <v>428</v>
      </c>
      <c r="D194" s="236" t="s">
        <v>217</v>
      </c>
      <c r="E194" s="237" t="s">
        <v>822</v>
      </c>
      <c r="F194" s="238" t="s">
        <v>823</v>
      </c>
      <c r="G194" s="239" t="s">
        <v>274</v>
      </c>
      <c r="H194" s="240">
        <v>19.062999999999999</v>
      </c>
      <c r="I194" s="241"/>
      <c r="J194" s="242">
        <f>ROUND(I194*H194,2)</f>
        <v>0</v>
      </c>
      <c r="K194" s="238" t="s">
        <v>221</v>
      </c>
      <c r="L194" s="73"/>
      <c r="M194" s="243" t="s">
        <v>22</v>
      </c>
      <c r="N194" s="244" t="s">
        <v>44</v>
      </c>
      <c r="O194" s="48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5" t="s">
        <v>222</v>
      </c>
      <c r="AT194" s="25" t="s">
        <v>217</v>
      </c>
      <c r="AU194" s="25" t="s">
        <v>82</v>
      </c>
      <c r="AY194" s="25" t="s">
        <v>215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5" t="s">
        <v>80</v>
      </c>
      <c r="BK194" s="247">
        <f>ROUND(I194*H194,2)</f>
        <v>0</v>
      </c>
      <c r="BL194" s="25" t="s">
        <v>222</v>
      </c>
      <c r="BM194" s="25" t="s">
        <v>2315</v>
      </c>
    </row>
    <row r="195" s="12" customFormat="1">
      <c r="B195" s="248"/>
      <c r="C195" s="249"/>
      <c r="D195" s="250" t="s">
        <v>224</v>
      </c>
      <c r="E195" s="251" t="s">
        <v>22</v>
      </c>
      <c r="F195" s="252" t="s">
        <v>2316</v>
      </c>
      <c r="G195" s="249"/>
      <c r="H195" s="253">
        <v>19.062999999999999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224</v>
      </c>
      <c r="AU195" s="259" t="s">
        <v>82</v>
      </c>
      <c r="AV195" s="12" t="s">
        <v>82</v>
      </c>
      <c r="AW195" s="12" t="s">
        <v>36</v>
      </c>
      <c r="AX195" s="12" t="s">
        <v>80</v>
      </c>
      <c r="AY195" s="259" t="s">
        <v>215</v>
      </c>
    </row>
    <row r="196" s="11" customFormat="1" ht="37.44" customHeight="1">
      <c r="B196" s="220"/>
      <c r="C196" s="221"/>
      <c r="D196" s="222" t="s">
        <v>72</v>
      </c>
      <c r="E196" s="223" t="s">
        <v>825</v>
      </c>
      <c r="F196" s="223" t="s">
        <v>826</v>
      </c>
      <c r="G196" s="221"/>
      <c r="H196" s="221"/>
      <c r="I196" s="224"/>
      <c r="J196" s="225">
        <f>BK196</f>
        <v>0</v>
      </c>
      <c r="K196" s="221"/>
      <c r="L196" s="226"/>
      <c r="M196" s="227"/>
      <c r="N196" s="228"/>
      <c r="O196" s="228"/>
      <c r="P196" s="229">
        <f>P197+P209+P403+P409+P540+P549+P575+P600+P610+P615</f>
        <v>0</v>
      </c>
      <c r="Q196" s="228"/>
      <c r="R196" s="229">
        <f>R197+R209+R403+R409+R540+R549+R575+R600+R610+R615</f>
        <v>27.06234671</v>
      </c>
      <c r="S196" s="228"/>
      <c r="T196" s="230">
        <f>T197+T209+T403+T409+T540+T549+T575+T600+T610+T615</f>
        <v>0</v>
      </c>
      <c r="AR196" s="231" t="s">
        <v>222</v>
      </c>
      <c r="AT196" s="232" t="s">
        <v>72</v>
      </c>
      <c r="AU196" s="232" t="s">
        <v>73</v>
      </c>
      <c r="AY196" s="231" t="s">
        <v>215</v>
      </c>
      <c r="BK196" s="233">
        <f>BK197+BK209+BK403+BK409+BK540+BK549+BK575+BK600+BK610+BK615</f>
        <v>0</v>
      </c>
    </row>
    <row r="197" s="11" customFormat="1" ht="19.92" customHeight="1">
      <c r="B197" s="220"/>
      <c r="C197" s="221"/>
      <c r="D197" s="222" t="s">
        <v>72</v>
      </c>
      <c r="E197" s="234" t="s">
        <v>827</v>
      </c>
      <c r="F197" s="234" t="s">
        <v>828</v>
      </c>
      <c r="G197" s="221"/>
      <c r="H197" s="221"/>
      <c r="I197" s="224"/>
      <c r="J197" s="235">
        <f>BK197</f>
        <v>0</v>
      </c>
      <c r="K197" s="221"/>
      <c r="L197" s="226"/>
      <c r="M197" s="227"/>
      <c r="N197" s="228"/>
      <c r="O197" s="228"/>
      <c r="P197" s="229">
        <f>SUM(P198:P208)</f>
        <v>0</v>
      </c>
      <c r="Q197" s="228"/>
      <c r="R197" s="229">
        <f>SUM(R198:R208)</f>
        <v>0.081736799999999998</v>
      </c>
      <c r="S197" s="228"/>
      <c r="T197" s="230">
        <f>SUM(T198:T208)</f>
        <v>0</v>
      </c>
      <c r="AR197" s="231" t="s">
        <v>82</v>
      </c>
      <c r="AT197" s="232" t="s">
        <v>72</v>
      </c>
      <c r="AU197" s="232" t="s">
        <v>80</v>
      </c>
      <c r="AY197" s="231" t="s">
        <v>215</v>
      </c>
      <c r="BK197" s="233">
        <f>SUM(BK198:BK208)</f>
        <v>0</v>
      </c>
    </row>
    <row r="198" s="1" customFormat="1" ht="25.5" customHeight="1">
      <c r="B198" s="47"/>
      <c r="C198" s="236" t="s">
        <v>433</v>
      </c>
      <c r="D198" s="236" t="s">
        <v>217</v>
      </c>
      <c r="E198" s="237" t="s">
        <v>830</v>
      </c>
      <c r="F198" s="238" t="s">
        <v>831</v>
      </c>
      <c r="G198" s="239" t="s">
        <v>304</v>
      </c>
      <c r="H198" s="240">
        <v>8.1999999999999993</v>
      </c>
      <c r="I198" s="241"/>
      <c r="J198" s="242">
        <f>ROUND(I198*H198,2)</f>
        <v>0</v>
      </c>
      <c r="K198" s="238" t="s">
        <v>221</v>
      </c>
      <c r="L198" s="73"/>
      <c r="M198" s="243" t="s">
        <v>22</v>
      </c>
      <c r="N198" s="244" t="s">
        <v>44</v>
      </c>
      <c r="O198" s="48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5" t="s">
        <v>311</v>
      </c>
      <c r="AT198" s="25" t="s">
        <v>217</v>
      </c>
      <c r="AU198" s="25" t="s">
        <v>82</v>
      </c>
      <c r="AY198" s="25" t="s">
        <v>215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25" t="s">
        <v>80</v>
      </c>
      <c r="BK198" s="247">
        <f>ROUND(I198*H198,2)</f>
        <v>0</v>
      </c>
      <c r="BL198" s="25" t="s">
        <v>311</v>
      </c>
      <c r="BM198" s="25" t="s">
        <v>2317</v>
      </c>
    </row>
    <row r="199" s="12" customFormat="1">
      <c r="B199" s="248"/>
      <c r="C199" s="249"/>
      <c r="D199" s="250" t="s">
        <v>224</v>
      </c>
      <c r="E199" s="251" t="s">
        <v>22</v>
      </c>
      <c r="F199" s="252" t="s">
        <v>2318</v>
      </c>
      <c r="G199" s="249"/>
      <c r="H199" s="253">
        <v>6.5999999999999996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224</v>
      </c>
      <c r="AU199" s="259" t="s">
        <v>82</v>
      </c>
      <c r="AV199" s="12" t="s">
        <v>82</v>
      </c>
      <c r="AW199" s="12" t="s">
        <v>36</v>
      </c>
      <c r="AX199" s="12" t="s">
        <v>73</v>
      </c>
      <c r="AY199" s="259" t="s">
        <v>215</v>
      </c>
    </row>
    <row r="200" s="12" customFormat="1">
      <c r="B200" s="248"/>
      <c r="C200" s="249"/>
      <c r="D200" s="250" t="s">
        <v>224</v>
      </c>
      <c r="E200" s="251" t="s">
        <v>22</v>
      </c>
      <c r="F200" s="252" t="s">
        <v>2319</v>
      </c>
      <c r="G200" s="249"/>
      <c r="H200" s="253">
        <v>1.6000000000000001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224</v>
      </c>
      <c r="AU200" s="259" t="s">
        <v>82</v>
      </c>
      <c r="AV200" s="12" t="s">
        <v>82</v>
      </c>
      <c r="AW200" s="12" t="s">
        <v>36</v>
      </c>
      <c r="AX200" s="12" t="s">
        <v>73</v>
      </c>
      <c r="AY200" s="259" t="s">
        <v>215</v>
      </c>
    </row>
    <row r="201" s="13" customFormat="1">
      <c r="B201" s="260"/>
      <c r="C201" s="261"/>
      <c r="D201" s="250" t="s">
        <v>224</v>
      </c>
      <c r="E201" s="262" t="s">
        <v>22</v>
      </c>
      <c r="F201" s="263" t="s">
        <v>231</v>
      </c>
      <c r="G201" s="261"/>
      <c r="H201" s="264">
        <v>8.1999999999999993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AT201" s="270" t="s">
        <v>224</v>
      </c>
      <c r="AU201" s="270" t="s">
        <v>82</v>
      </c>
      <c r="AV201" s="13" t="s">
        <v>222</v>
      </c>
      <c r="AW201" s="13" t="s">
        <v>36</v>
      </c>
      <c r="AX201" s="13" t="s">
        <v>80</v>
      </c>
      <c r="AY201" s="270" t="s">
        <v>215</v>
      </c>
    </row>
    <row r="202" s="1" customFormat="1" ht="38.25" customHeight="1">
      <c r="B202" s="47"/>
      <c r="C202" s="292" t="s">
        <v>438</v>
      </c>
      <c r="D202" s="292" t="s">
        <v>289</v>
      </c>
      <c r="E202" s="293" t="s">
        <v>840</v>
      </c>
      <c r="F202" s="294" t="s">
        <v>841</v>
      </c>
      <c r="G202" s="295" t="s">
        <v>274</v>
      </c>
      <c r="H202" s="296">
        <v>0.002</v>
      </c>
      <c r="I202" s="297"/>
      <c r="J202" s="298">
        <f>ROUND(I202*H202,2)</f>
        <v>0</v>
      </c>
      <c r="K202" s="294" t="s">
        <v>221</v>
      </c>
      <c r="L202" s="299"/>
      <c r="M202" s="300" t="s">
        <v>22</v>
      </c>
      <c r="N202" s="301" t="s">
        <v>44</v>
      </c>
      <c r="O202" s="48"/>
      <c r="P202" s="245">
        <f>O202*H202</f>
        <v>0</v>
      </c>
      <c r="Q202" s="245">
        <v>1</v>
      </c>
      <c r="R202" s="245">
        <f>Q202*H202</f>
        <v>0.002</v>
      </c>
      <c r="S202" s="245">
        <v>0</v>
      </c>
      <c r="T202" s="246">
        <f>S202*H202</f>
        <v>0</v>
      </c>
      <c r="AR202" s="25" t="s">
        <v>405</v>
      </c>
      <c r="AT202" s="25" t="s">
        <v>289</v>
      </c>
      <c r="AU202" s="25" t="s">
        <v>82</v>
      </c>
      <c r="AY202" s="25" t="s">
        <v>215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25" t="s">
        <v>80</v>
      </c>
      <c r="BK202" s="247">
        <f>ROUND(I202*H202,2)</f>
        <v>0</v>
      </c>
      <c r="BL202" s="25" t="s">
        <v>311</v>
      </c>
      <c r="BM202" s="25" t="s">
        <v>2320</v>
      </c>
    </row>
    <row r="203" s="12" customFormat="1">
      <c r="B203" s="248"/>
      <c r="C203" s="249"/>
      <c r="D203" s="250" t="s">
        <v>224</v>
      </c>
      <c r="E203" s="251" t="s">
        <v>22</v>
      </c>
      <c r="F203" s="252" t="s">
        <v>2321</v>
      </c>
      <c r="G203" s="249"/>
      <c r="H203" s="253">
        <v>0.002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224</v>
      </c>
      <c r="AU203" s="259" t="s">
        <v>82</v>
      </c>
      <c r="AV203" s="12" t="s">
        <v>82</v>
      </c>
      <c r="AW203" s="12" t="s">
        <v>36</v>
      </c>
      <c r="AX203" s="12" t="s">
        <v>80</v>
      </c>
      <c r="AY203" s="259" t="s">
        <v>215</v>
      </c>
    </row>
    <row r="204" s="1" customFormat="1" ht="25.5" customHeight="1">
      <c r="B204" s="47"/>
      <c r="C204" s="236" t="s">
        <v>443</v>
      </c>
      <c r="D204" s="236" t="s">
        <v>217</v>
      </c>
      <c r="E204" s="237" t="s">
        <v>2322</v>
      </c>
      <c r="F204" s="238" t="s">
        <v>2323</v>
      </c>
      <c r="G204" s="239" t="s">
        <v>304</v>
      </c>
      <c r="H204" s="240">
        <v>16.399999999999999</v>
      </c>
      <c r="I204" s="241"/>
      <c r="J204" s="242">
        <f>ROUND(I204*H204,2)</f>
        <v>0</v>
      </c>
      <c r="K204" s="238" t="s">
        <v>221</v>
      </c>
      <c r="L204" s="73"/>
      <c r="M204" s="243" t="s">
        <v>22</v>
      </c>
      <c r="N204" s="244" t="s">
        <v>44</v>
      </c>
      <c r="O204" s="48"/>
      <c r="P204" s="245">
        <f>O204*H204</f>
        <v>0</v>
      </c>
      <c r="Q204" s="245">
        <v>0.00040000000000000002</v>
      </c>
      <c r="R204" s="245">
        <f>Q204*H204</f>
        <v>0.0065599999999999999</v>
      </c>
      <c r="S204" s="245">
        <v>0</v>
      </c>
      <c r="T204" s="246">
        <f>S204*H204</f>
        <v>0</v>
      </c>
      <c r="AR204" s="25" t="s">
        <v>311</v>
      </c>
      <c r="AT204" s="25" t="s">
        <v>217</v>
      </c>
      <c r="AU204" s="25" t="s">
        <v>82</v>
      </c>
      <c r="AY204" s="25" t="s">
        <v>215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25" t="s">
        <v>80</v>
      </c>
      <c r="BK204" s="247">
        <f>ROUND(I204*H204,2)</f>
        <v>0</v>
      </c>
      <c r="BL204" s="25" t="s">
        <v>311</v>
      </c>
      <c r="BM204" s="25" t="s">
        <v>2324</v>
      </c>
    </row>
    <row r="205" s="12" customFormat="1">
      <c r="B205" s="248"/>
      <c r="C205" s="249"/>
      <c r="D205" s="250" t="s">
        <v>224</v>
      </c>
      <c r="E205" s="251" t="s">
        <v>22</v>
      </c>
      <c r="F205" s="252" t="s">
        <v>2325</v>
      </c>
      <c r="G205" s="249"/>
      <c r="H205" s="253">
        <v>16.399999999999999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224</v>
      </c>
      <c r="AU205" s="259" t="s">
        <v>82</v>
      </c>
      <c r="AV205" s="12" t="s">
        <v>82</v>
      </c>
      <c r="AW205" s="12" t="s">
        <v>36</v>
      </c>
      <c r="AX205" s="12" t="s">
        <v>80</v>
      </c>
      <c r="AY205" s="259" t="s">
        <v>215</v>
      </c>
    </row>
    <row r="206" s="1" customFormat="1" ht="16.5" customHeight="1">
      <c r="B206" s="47"/>
      <c r="C206" s="292" t="s">
        <v>447</v>
      </c>
      <c r="D206" s="292" t="s">
        <v>289</v>
      </c>
      <c r="E206" s="293" t="s">
        <v>869</v>
      </c>
      <c r="F206" s="294" t="s">
        <v>870</v>
      </c>
      <c r="G206" s="295" t="s">
        <v>304</v>
      </c>
      <c r="H206" s="296">
        <v>18.859999999999999</v>
      </c>
      <c r="I206" s="297"/>
      <c r="J206" s="298">
        <f>ROUND(I206*H206,2)</f>
        <v>0</v>
      </c>
      <c r="K206" s="294" t="s">
        <v>221</v>
      </c>
      <c r="L206" s="299"/>
      <c r="M206" s="300" t="s">
        <v>22</v>
      </c>
      <c r="N206" s="301" t="s">
        <v>44</v>
      </c>
      <c r="O206" s="48"/>
      <c r="P206" s="245">
        <f>O206*H206</f>
        <v>0</v>
      </c>
      <c r="Q206" s="245">
        <v>0.0038800000000000002</v>
      </c>
      <c r="R206" s="245">
        <f>Q206*H206</f>
        <v>0.0731768</v>
      </c>
      <c r="S206" s="245">
        <v>0</v>
      </c>
      <c r="T206" s="246">
        <f>S206*H206</f>
        <v>0</v>
      </c>
      <c r="AR206" s="25" t="s">
        <v>405</v>
      </c>
      <c r="AT206" s="25" t="s">
        <v>289</v>
      </c>
      <c r="AU206" s="25" t="s">
        <v>82</v>
      </c>
      <c r="AY206" s="25" t="s">
        <v>215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25" t="s">
        <v>80</v>
      </c>
      <c r="BK206" s="247">
        <f>ROUND(I206*H206,2)</f>
        <v>0</v>
      </c>
      <c r="BL206" s="25" t="s">
        <v>311</v>
      </c>
      <c r="BM206" s="25" t="s">
        <v>2326</v>
      </c>
    </row>
    <row r="207" s="12" customFormat="1">
      <c r="B207" s="248"/>
      <c r="C207" s="249"/>
      <c r="D207" s="250" t="s">
        <v>224</v>
      </c>
      <c r="E207" s="251" t="s">
        <v>22</v>
      </c>
      <c r="F207" s="252" t="s">
        <v>2327</v>
      </c>
      <c r="G207" s="249"/>
      <c r="H207" s="253">
        <v>18.859999999999999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224</v>
      </c>
      <c r="AU207" s="259" t="s">
        <v>82</v>
      </c>
      <c r="AV207" s="12" t="s">
        <v>82</v>
      </c>
      <c r="AW207" s="12" t="s">
        <v>36</v>
      </c>
      <c r="AX207" s="12" t="s">
        <v>80</v>
      </c>
      <c r="AY207" s="259" t="s">
        <v>215</v>
      </c>
    </row>
    <row r="208" s="1" customFormat="1" ht="38.25" customHeight="1">
      <c r="B208" s="47"/>
      <c r="C208" s="236" t="s">
        <v>452</v>
      </c>
      <c r="D208" s="236" t="s">
        <v>217</v>
      </c>
      <c r="E208" s="237" t="s">
        <v>874</v>
      </c>
      <c r="F208" s="238" t="s">
        <v>875</v>
      </c>
      <c r="G208" s="239" t="s">
        <v>876</v>
      </c>
      <c r="H208" s="302"/>
      <c r="I208" s="241"/>
      <c r="J208" s="242">
        <f>ROUND(I208*H208,2)</f>
        <v>0</v>
      </c>
      <c r="K208" s="238" t="s">
        <v>221</v>
      </c>
      <c r="L208" s="73"/>
      <c r="M208" s="243" t="s">
        <v>22</v>
      </c>
      <c r="N208" s="244" t="s">
        <v>44</v>
      </c>
      <c r="O208" s="48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5" t="s">
        <v>311</v>
      </c>
      <c r="AT208" s="25" t="s">
        <v>217</v>
      </c>
      <c r="AU208" s="25" t="s">
        <v>82</v>
      </c>
      <c r="AY208" s="25" t="s">
        <v>215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25" t="s">
        <v>80</v>
      </c>
      <c r="BK208" s="247">
        <f>ROUND(I208*H208,2)</f>
        <v>0</v>
      </c>
      <c r="BL208" s="25" t="s">
        <v>311</v>
      </c>
      <c r="BM208" s="25" t="s">
        <v>2328</v>
      </c>
    </row>
    <row r="209" s="11" customFormat="1" ht="29.88" customHeight="1">
      <c r="B209" s="220"/>
      <c r="C209" s="221"/>
      <c r="D209" s="222" t="s">
        <v>72</v>
      </c>
      <c r="E209" s="234" t="s">
        <v>878</v>
      </c>
      <c r="F209" s="234" t="s">
        <v>879</v>
      </c>
      <c r="G209" s="221"/>
      <c r="H209" s="221"/>
      <c r="I209" s="224"/>
      <c r="J209" s="235">
        <f>BK209</f>
        <v>0</v>
      </c>
      <c r="K209" s="221"/>
      <c r="L209" s="226"/>
      <c r="M209" s="227"/>
      <c r="N209" s="228"/>
      <c r="O209" s="228"/>
      <c r="P209" s="229">
        <f>P210+SUM(P211:P287)+P291+P336</f>
        <v>0</v>
      </c>
      <c r="Q209" s="228"/>
      <c r="R209" s="229">
        <f>R210+SUM(R211:R287)+R291+R336</f>
        <v>16.95436333</v>
      </c>
      <c r="S209" s="228"/>
      <c r="T209" s="230">
        <f>T210+SUM(T211:T287)+T291+T336</f>
        <v>0</v>
      </c>
      <c r="AR209" s="231" t="s">
        <v>82</v>
      </c>
      <c r="AT209" s="232" t="s">
        <v>72</v>
      </c>
      <c r="AU209" s="232" t="s">
        <v>80</v>
      </c>
      <c r="AY209" s="231" t="s">
        <v>215</v>
      </c>
      <c r="BK209" s="233">
        <f>BK210+SUM(BK211:BK287)+BK291+BK336</f>
        <v>0</v>
      </c>
    </row>
    <row r="210" s="1" customFormat="1" ht="25.5" customHeight="1">
      <c r="B210" s="47"/>
      <c r="C210" s="236" t="s">
        <v>457</v>
      </c>
      <c r="D210" s="236" t="s">
        <v>217</v>
      </c>
      <c r="E210" s="237" t="s">
        <v>881</v>
      </c>
      <c r="F210" s="238" t="s">
        <v>882</v>
      </c>
      <c r="G210" s="239" t="s">
        <v>304</v>
      </c>
      <c r="H210" s="240">
        <v>122.26000000000001</v>
      </c>
      <c r="I210" s="241"/>
      <c r="J210" s="242">
        <f>ROUND(I210*H210,2)</f>
        <v>0</v>
      </c>
      <c r="K210" s="238" t="s">
        <v>221</v>
      </c>
      <c r="L210" s="73"/>
      <c r="M210" s="243" t="s">
        <v>22</v>
      </c>
      <c r="N210" s="244" t="s">
        <v>44</v>
      </c>
      <c r="O210" s="48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5" t="s">
        <v>311</v>
      </c>
      <c r="AT210" s="25" t="s">
        <v>217</v>
      </c>
      <c r="AU210" s="25" t="s">
        <v>82</v>
      </c>
      <c r="AY210" s="25" t="s">
        <v>215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25" t="s">
        <v>80</v>
      </c>
      <c r="BK210" s="247">
        <f>ROUND(I210*H210,2)</f>
        <v>0</v>
      </c>
      <c r="BL210" s="25" t="s">
        <v>311</v>
      </c>
      <c r="BM210" s="25" t="s">
        <v>2329</v>
      </c>
    </row>
    <row r="211" s="12" customFormat="1">
      <c r="B211" s="248"/>
      <c r="C211" s="249"/>
      <c r="D211" s="250" t="s">
        <v>224</v>
      </c>
      <c r="E211" s="251" t="s">
        <v>22</v>
      </c>
      <c r="F211" s="252" t="s">
        <v>2330</v>
      </c>
      <c r="G211" s="249"/>
      <c r="H211" s="253">
        <v>17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224</v>
      </c>
      <c r="AU211" s="259" t="s">
        <v>82</v>
      </c>
      <c r="AV211" s="12" t="s">
        <v>82</v>
      </c>
      <c r="AW211" s="12" t="s">
        <v>36</v>
      </c>
      <c r="AX211" s="12" t="s">
        <v>73</v>
      </c>
      <c r="AY211" s="259" t="s">
        <v>215</v>
      </c>
    </row>
    <row r="212" s="12" customFormat="1">
      <c r="B212" s="248"/>
      <c r="C212" s="249"/>
      <c r="D212" s="250" t="s">
        <v>224</v>
      </c>
      <c r="E212" s="251" t="s">
        <v>22</v>
      </c>
      <c r="F212" s="252" t="s">
        <v>2331</v>
      </c>
      <c r="G212" s="249"/>
      <c r="H212" s="253">
        <v>19.059999999999999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224</v>
      </c>
      <c r="AU212" s="259" t="s">
        <v>82</v>
      </c>
      <c r="AV212" s="12" t="s">
        <v>82</v>
      </c>
      <c r="AW212" s="12" t="s">
        <v>36</v>
      </c>
      <c r="AX212" s="12" t="s">
        <v>73</v>
      </c>
      <c r="AY212" s="259" t="s">
        <v>215</v>
      </c>
    </row>
    <row r="213" s="14" customFormat="1">
      <c r="B213" s="271"/>
      <c r="C213" s="272"/>
      <c r="D213" s="250" t="s">
        <v>224</v>
      </c>
      <c r="E213" s="273" t="s">
        <v>22</v>
      </c>
      <c r="F213" s="274" t="s">
        <v>242</v>
      </c>
      <c r="G213" s="272"/>
      <c r="H213" s="275">
        <v>36.060000000000002</v>
      </c>
      <c r="I213" s="276"/>
      <c r="J213" s="272"/>
      <c r="K213" s="272"/>
      <c r="L213" s="277"/>
      <c r="M213" s="278"/>
      <c r="N213" s="279"/>
      <c r="O213" s="279"/>
      <c r="P213" s="279"/>
      <c r="Q213" s="279"/>
      <c r="R213" s="279"/>
      <c r="S213" s="279"/>
      <c r="T213" s="280"/>
      <c r="AT213" s="281" t="s">
        <v>224</v>
      </c>
      <c r="AU213" s="281" t="s">
        <v>82</v>
      </c>
      <c r="AV213" s="14" t="s">
        <v>236</v>
      </c>
      <c r="AW213" s="14" t="s">
        <v>36</v>
      </c>
      <c r="AX213" s="14" t="s">
        <v>73</v>
      </c>
      <c r="AY213" s="281" t="s">
        <v>215</v>
      </c>
    </row>
    <row r="214" s="12" customFormat="1">
      <c r="B214" s="248"/>
      <c r="C214" s="249"/>
      <c r="D214" s="250" t="s">
        <v>224</v>
      </c>
      <c r="E214" s="251" t="s">
        <v>22</v>
      </c>
      <c r="F214" s="252" t="s">
        <v>2332</v>
      </c>
      <c r="G214" s="249"/>
      <c r="H214" s="253">
        <v>78.650000000000006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224</v>
      </c>
      <c r="AU214" s="259" t="s">
        <v>82</v>
      </c>
      <c r="AV214" s="12" t="s">
        <v>82</v>
      </c>
      <c r="AW214" s="12" t="s">
        <v>36</v>
      </c>
      <c r="AX214" s="12" t="s">
        <v>73</v>
      </c>
      <c r="AY214" s="259" t="s">
        <v>215</v>
      </c>
    </row>
    <row r="215" s="14" customFormat="1">
      <c r="B215" s="271"/>
      <c r="C215" s="272"/>
      <c r="D215" s="250" t="s">
        <v>224</v>
      </c>
      <c r="E215" s="273" t="s">
        <v>22</v>
      </c>
      <c r="F215" s="274" t="s">
        <v>242</v>
      </c>
      <c r="G215" s="272"/>
      <c r="H215" s="275">
        <v>78.650000000000006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AT215" s="281" t="s">
        <v>224</v>
      </c>
      <c r="AU215" s="281" t="s">
        <v>82</v>
      </c>
      <c r="AV215" s="14" t="s">
        <v>236</v>
      </c>
      <c r="AW215" s="14" t="s">
        <v>36</v>
      </c>
      <c r="AX215" s="14" t="s">
        <v>73</v>
      </c>
      <c r="AY215" s="281" t="s">
        <v>215</v>
      </c>
    </row>
    <row r="216" s="12" customFormat="1">
      <c r="B216" s="248"/>
      <c r="C216" s="249"/>
      <c r="D216" s="250" t="s">
        <v>224</v>
      </c>
      <c r="E216" s="251" t="s">
        <v>22</v>
      </c>
      <c r="F216" s="252" t="s">
        <v>2333</v>
      </c>
      <c r="G216" s="249"/>
      <c r="H216" s="253">
        <v>1.6000000000000001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224</v>
      </c>
      <c r="AU216" s="259" t="s">
        <v>82</v>
      </c>
      <c r="AV216" s="12" t="s">
        <v>82</v>
      </c>
      <c r="AW216" s="12" t="s">
        <v>36</v>
      </c>
      <c r="AX216" s="12" t="s">
        <v>73</v>
      </c>
      <c r="AY216" s="259" t="s">
        <v>215</v>
      </c>
    </row>
    <row r="217" s="14" customFormat="1">
      <c r="B217" s="271"/>
      <c r="C217" s="272"/>
      <c r="D217" s="250" t="s">
        <v>224</v>
      </c>
      <c r="E217" s="273" t="s">
        <v>22</v>
      </c>
      <c r="F217" s="274" t="s">
        <v>242</v>
      </c>
      <c r="G217" s="272"/>
      <c r="H217" s="275">
        <v>1.6000000000000001</v>
      </c>
      <c r="I217" s="276"/>
      <c r="J217" s="272"/>
      <c r="K217" s="272"/>
      <c r="L217" s="277"/>
      <c r="M217" s="278"/>
      <c r="N217" s="279"/>
      <c r="O217" s="279"/>
      <c r="P217" s="279"/>
      <c r="Q217" s="279"/>
      <c r="R217" s="279"/>
      <c r="S217" s="279"/>
      <c r="T217" s="280"/>
      <c r="AT217" s="281" t="s">
        <v>224</v>
      </c>
      <c r="AU217" s="281" t="s">
        <v>82</v>
      </c>
      <c r="AV217" s="14" t="s">
        <v>236</v>
      </c>
      <c r="AW217" s="14" t="s">
        <v>36</v>
      </c>
      <c r="AX217" s="14" t="s">
        <v>73</v>
      </c>
      <c r="AY217" s="281" t="s">
        <v>215</v>
      </c>
    </row>
    <row r="218" s="12" customFormat="1">
      <c r="B218" s="248"/>
      <c r="C218" s="249"/>
      <c r="D218" s="250" t="s">
        <v>224</v>
      </c>
      <c r="E218" s="251" t="s">
        <v>22</v>
      </c>
      <c r="F218" s="252" t="s">
        <v>2334</v>
      </c>
      <c r="G218" s="249"/>
      <c r="H218" s="253">
        <v>5.9500000000000002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224</v>
      </c>
      <c r="AU218" s="259" t="s">
        <v>82</v>
      </c>
      <c r="AV218" s="12" t="s">
        <v>82</v>
      </c>
      <c r="AW218" s="12" t="s">
        <v>36</v>
      </c>
      <c r="AX218" s="12" t="s">
        <v>73</v>
      </c>
      <c r="AY218" s="259" t="s">
        <v>215</v>
      </c>
    </row>
    <row r="219" s="13" customFormat="1">
      <c r="B219" s="260"/>
      <c r="C219" s="261"/>
      <c r="D219" s="250" t="s">
        <v>224</v>
      </c>
      <c r="E219" s="262" t="s">
        <v>22</v>
      </c>
      <c r="F219" s="263" t="s">
        <v>231</v>
      </c>
      <c r="G219" s="261"/>
      <c r="H219" s="264">
        <v>122.26000000000001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224</v>
      </c>
      <c r="AU219" s="270" t="s">
        <v>82</v>
      </c>
      <c r="AV219" s="13" t="s">
        <v>222</v>
      </c>
      <c r="AW219" s="13" t="s">
        <v>36</v>
      </c>
      <c r="AX219" s="13" t="s">
        <v>80</v>
      </c>
      <c r="AY219" s="270" t="s">
        <v>215</v>
      </c>
    </row>
    <row r="220" s="1" customFormat="1" ht="51" customHeight="1">
      <c r="B220" s="47"/>
      <c r="C220" s="292" t="s">
        <v>462</v>
      </c>
      <c r="D220" s="292" t="s">
        <v>289</v>
      </c>
      <c r="E220" s="293" t="s">
        <v>2335</v>
      </c>
      <c r="F220" s="294" t="s">
        <v>2336</v>
      </c>
      <c r="G220" s="295" t="s">
        <v>304</v>
      </c>
      <c r="H220" s="296">
        <v>87.924000000000007</v>
      </c>
      <c r="I220" s="297"/>
      <c r="J220" s="298">
        <f>ROUND(I220*H220,2)</f>
        <v>0</v>
      </c>
      <c r="K220" s="294" t="s">
        <v>221</v>
      </c>
      <c r="L220" s="299"/>
      <c r="M220" s="300" t="s">
        <v>22</v>
      </c>
      <c r="N220" s="301" t="s">
        <v>44</v>
      </c>
      <c r="O220" s="48"/>
      <c r="P220" s="245">
        <f>O220*H220</f>
        <v>0</v>
      </c>
      <c r="Q220" s="245">
        <v>0.002</v>
      </c>
      <c r="R220" s="245">
        <f>Q220*H220</f>
        <v>0.175848</v>
      </c>
      <c r="S220" s="245">
        <v>0</v>
      </c>
      <c r="T220" s="246">
        <f>S220*H220</f>
        <v>0</v>
      </c>
      <c r="AR220" s="25" t="s">
        <v>405</v>
      </c>
      <c r="AT220" s="25" t="s">
        <v>289</v>
      </c>
      <c r="AU220" s="25" t="s">
        <v>82</v>
      </c>
      <c r="AY220" s="25" t="s">
        <v>215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25" t="s">
        <v>80</v>
      </c>
      <c r="BK220" s="247">
        <f>ROUND(I220*H220,2)</f>
        <v>0</v>
      </c>
      <c r="BL220" s="25" t="s">
        <v>311</v>
      </c>
      <c r="BM220" s="25" t="s">
        <v>2337</v>
      </c>
    </row>
    <row r="221" s="12" customFormat="1">
      <c r="B221" s="248"/>
      <c r="C221" s="249"/>
      <c r="D221" s="250" t="s">
        <v>224</v>
      </c>
      <c r="E221" s="251" t="s">
        <v>22</v>
      </c>
      <c r="F221" s="252" t="s">
        <v>2338</v>
      </c>
      <c r="G221" s="249"/>
      <c r="H221" s="253">
        <v>78.650000000000006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224</v>
      </c>
      <c r="AU221" s="259" t="s">
        <v>82</v>
      </c>
      <c r="AV221" s="12" t="s">
        <v>82</v>
      </c>
      <c r="AW221" s="12" t="s">
        <v>36</v>
      </c>
      <c r="AX221" s="12" t="s">
        <v>73</v>
      </c>
      <c r="AY221" s="259" t="s">
        <v>215</v>
      </c>
    </row>
    <row r="222" s="12" customFormat="1">
      <c r="B222" s="248"/>
      <c r="C222" s="249"/>
      <c r="D222" s="250" t="s">
        <v>224</v>
      </c>
      <c r="E222" s="251" t="s">
        <v>22</v>
      </c>
      <c r="F222" s="252" t="s">
        <v>2339</v>
      </c>
      <c r="G222" s="249"/>
      <c r="H222" s="253">
        <v>1.6000000000000001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AT222" s="259" t="s">
        <v>224</v>
      </c>
      <c r="AU222" s="259" t="s">
        <v>82</v>
      </c>
      <c r="AV222" s="12" t="s">
        <v>82</v>
      </c>
      <c r="AW222" s="12" t="s">
        <v>36</v>
      </c>
      <c r="AX222" s="12" t="s">
        <v>73</v>
      </c>
      <c r="AY222" s="259" t="s">
        <v>215</v>
      </c>
    </row>
    <row r="223" s="12" customFormat="1">
      <c r="B223" s="248"/>
      <c r="C223" s="249"/>
      <c r="D223" s="250" t="s">
        <v>224</v>
      </c>
      <c r="E223" s="251" t="s">
        <v>22</v>
      </c>
      <c r="F223" s="252" t="s">
        <v>2340</v>
      </c>
      <c r="G223" s="249"/>
      <c r="H223" s="253">
        <v>5.9500000000000002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224</v>
      </c>
      <c r="AU223" s="259" t="s">
        <v>82</v>
      </c>
      <c r="AV223" s="12" t="s">
        <v>82</v>
      </c>
      <c r="AW223" s="12" t="s">
        <v>36</v>
      </c>
      <c r="AX223" s="12" t="s">
        <v>73</v>
      </c>
      <c r="AY223" s="259" t="s">
        <v>215</v>
      </c>
    </row>
    <row r="224" s="14" customFormat="1">
      <c r="B224" s="271"/>
      <c r="C224" s="272"/>
      <c r="D224" s="250" t="s">
        <v>224</v>
      </c>
      <c r="E224" s="273" t="s">
        <v>22</v>
      </c>
      <c r="F224" s="274" t="s">
        <v>242</v>
      </c>
      <c r="G224" s="272"/>
      <c r="H224" s="275">
        <v>86.200000000000003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AT224" s="281" t="s">
        <v>224</v>
      </c>
      <c r="AU224" s="281" t="s">
        <v>82</v>
      </c>
      <c r="AV224" s="14" t="s">
        <v>236</v>
      </c>
      <c r="AW224" s="14" t="s">
        <v>36</v>
      </c>
      <c r="AX224" s="14" t="s">
        <v>73</v>
      </c>
      <c r="AY224" s="281" t="s">
        <v>215</v>
      </c>
    </row>
    <row r="225" s="12" customFormat="1">
      <c r="B225" s="248"/>
      <c r="C225" s="249"/>
      <c r="D225" s="250" t="s">
        <v>224</v>
      </c>
      <c r="E225" s="251" t="s">
        <v>22</v>
      </c>
      <c r="F225" s="252" t="s">
        <v>2341</v>
      </c>
      <c r="G225" s="249"/>
      <c r="H225" s="253">
        <v>87.924000000000007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224</v>
      </c>
      <c r="AU225" s="259" t="s">
        <v>82</v>
      </c>
      <c r="AV225" s="12" t="s">
        <v>82</v>
      </c>
      <c r="AW225" s="12" t="s">
        <v>36</v>
      </c>
      <c r="AX225" s="12" t="s">
        <v>80</v>
      </c>
      <c r="AY225" s="259" t="s">
        <v>215</v>
      </c>
    </row>
    <row r="226" s="1" customFormat="1" ht="51" customHeight="1">
      <c r="B226" s="47"/>
      <c r="C226" s="292" t="s">
        <v>475</v>
      </c>
      <c r="D226" s="292" t="s">
        <v>289</v>
      </c>
      <c r="E226" s="293" t="s">
        <v>892</v>
      </c>
      <c r="F226" s="294" t="s">
        <v>893</v>
      </c>
      <c r="G226" s="295" t="s">
        <v>304</v>
      </c>
      <c r="H226" s="296">
        <v>18.411000000000001</v>
      </c>
      <c r="I226" s="297"/>
      <c r="J226" s="298">
        <f>ROUND(I226*H226,2)</f>
        <v>0</v>
      </c>
      <c r="K226" s="294" t="s">
        <v>221</v>
      </c>
      <c r="L226" s="299"/>
      <c r="M226" s="300" t="s">
        <v>22</v>
      </c>
      <c r="N226" s="301" t="s">
        <v>44</v>
      </c>
      <c r="O226" s="48"/>
      <c r="P226" s="245">
        <f>O226*H226</f>
        <v>0</v>
      </c>
      <c r="Q226" s="245">
        <v>0.00125</v>
      </c>
      <c r="R226" s="245">
        <f>Q226*H226</f>
        <v>0.023013750000000003</v>
      </c>
      <c r="S226" s="245">
        <v>0</v>
      </c>
      <c r="T226" s="246">
        <f>S226*H226</f>
        <v>0</v>
      </c>
      <c r="AR226" s="25" t="s">
        <v>405</v>
      </c>
      <c r="AT226" s="25" t="s">
        <v>289</v>
      </c>
      <c r="AU226" s="25" t="s">
        <v>82</v>
      </c>
      <c r="AY226" s="25" t="s">
        <v>215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25" t="s">
        <v>80</v>
      </c>
      <c r="BK226" s="247">
        <f>ROUND(I226*H226,2)</f>
        <v>0</v>
      </c>
      <c r="BL226" s="25" t="s">
        <v>311</v>
      </c>
      <c r="BM226" s="25" t="s">
        <v>2342</v>
      </c>
    </row>
    <row r="227" s="12" customFormat="1">
      <c r="B227" s="248"/>
      <c r="C227" s="249"/>
      <c r="D227" s="250" t="s">
        <v>224</v>
      </c>
      <c r="E227" s="251" t="s">
        <v>22</v>
      </c>
      <c r="F227" s="252" t="s">
        <v>2343</v>
      </c>
      <c r="G227" s="249"/>
      <c r="H227" s="253">
        <v>18.411000000000001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224</v>
      </c>
      <c r="AU227" s="259" t="s">
        <v>82</v>
      </c>
      <c r="AV227" s="12" t="s">
        <v>82</v>
      </c>
      <c r="AW227" s="12" t="s">
        <v>36</v>
      </c>
      <c r="AX227" s="12" t="s">
        <v>80</v>
      </c>
      <c r="AY227" s="259" t="s">
        <v>215</v>
      </c>
    </row>
    <row r="228" s="1" customFormat="1" ht="25.5" customHeight="1">
      <c r="B228" s="47"/>
      <c r="C228" s="292" t="s">
        <v>489</v>
      </c>
      <c r="D228" s="292" t="s">
        <v>289</v>
      </c>
      <c r="E228" s="293" t="s">
        <v>2344</v>
      </c>
      <c r="F228" s="294" t="s">
        <v>2345</v>
      </c>
      <c r="G228" s="295" t="s">
        <v>304</v>
      </c>
      <c r="H228" s="296">
        <v>18.411000000000001</v>
      </c>
      <c r="I228" s="297"/>
      <c r="J228" s="298">
        <f>ROUND(I228*H228,2)</f>
        <v>0</v>
      </c>
      <c r="K228" s="294" t="s">
        <v>221</v>
      </c>
      <c r="L228" s="299"/>
      <c r="M228" s="300" t="s">
        <v>22</v>
      </c>
      <c r="N228" s="301" t="s">
        <v>44</v>
      </c>
      <c r="O228" s="48"/>
      <c r="P228" s="245">
        <f>O228*H228</f>
        <v>0</v>
      </c>
      <c r="Q228" s="245">
        <v>0.002</v>
      </c>
      <c r="R228" s="245">
        <f>Q228*H228</f>
        <v>0.036822000000000001</v>
      </c>
      <c r="S228" s="245">
        <v>0</v>
      </c>
      <c r="T228" s="246">
        <f>S228*H228</f>
        <v>0</v>
      </c>
      <c r="AR228" s="25" t="s">
        <v>405</v>
      </c>
      <c r="AT228" s="25" t="s">
        <v>289</v>
      </c>
      <c r="AU228" s="25" t="s">
        <v>82</v>
      </c>
      <c r="AY228" s="25" t="s">
        <v>215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25" t="s">
        <v>80</v>
      </c>
      <c r="BK228" s="247">
        <f>ROUND(I228*H228,2)</f>
        <v>0</v>
      </c>
      <c r="BL228" s="25" t="s">
        <v>311</v>
      </c>
      <c r="BM228" s="25" t="s">
        <v>2346</v>
      </c>
    </row>
    <row r="229" s="12" customFormat="1">
      <c r="B229" s="248"/>
      <c r="C229" s="249"/>
      <c r="D229" s="250" t="s">
        <v>224</v>
      </c>
      <c r="E229" s="251" t="s">
        <v>22</v>
      </c>
      <c r="F229" s="252" t="s">
        <v>2347</v>
      </c>
      <c r="G229" s="249"/>
      <c r="H229" s="253">
        <v>18.411000000000001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224</v>
      </c>
      <c r="AU229" s="259" t="s">
        <v>82</v>
      </c>
      <c r="AV229" s="12" t="s">
        <v>82</v>
      </c>
      <c r="AW229" s="12" t="s">
        <v>36</v>
      </c>
      <c r="AX229" s="12" t="s">
        <v>80</v>
      </c>
      <c r="AY229" s="259" t="s">
        <v>215</v>
      </c>
    </row>
    <row r="230" s="1" customFormat="1" ht="25.5" customHeight="1">
      <c r="B230" s="47"/>
      <c r="C230" s="236" t="s">
        <v>495</v>
      </c>
      <c r="D230" s="236" t="s">
        <v>217</v>
      </c>
      <c r="E230" s="237" t="s">
        <v>897</v>
      </c>
      <c r="F230" s="238" t="s">
        <v>898</v>
      </c>
      <c r="G230" s="239" t="s">
        <v>304</v>
      </c>
      <c r="H230" s="240">
        <v>104.25</v>
      </c>
      <c r="I230" s="241"/>
      <c r="J230" s="242">
        <f>ROUND(I230*H230,2)</f>
        <v>0</v>
      </c>
      <c r="K230" s="238" t="s">
        <v>221</v>
      </c>
      <c r="L230" s="73"/>
      <c r="M230" s="243" t="s">
        <v>22</v>
      </c>
      <c r="N230" s="244" t="s">
        <v>44</v>
      </c>
      <c r="O230" s="48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5" t="s">
        <v>311</v>
      </c>
      <c r="AT230" s="25" t="s">
        <v>217</v>
      </c>
      <c r="AU230" s="25" t="s">
        <v>82</v>
      </c>
      <c r="AY230" s="25" t="s">
        <v>215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25" t="s">
        <v>80</v>
      </c>
      <c r="BK230" s="247">
        <f>ROUND(I230*H230,2)</f>
        <v>0</v>
      </c>
      <c r="BL230" s="25" t="s">
        <v>311</v>
      </c>
      <c r="BM230" s="25" t="s">
        <v>2348</v>
      </c>
    </row>
    <row r="231" s="12" customFormat="1">
      <c r="B231" s="248"/>
      <c r="C231" s="249"/>
      <c r="D231" s="250" t="s">
        <v>224</v>
      </c>
      <c r="E231" s="251" t="s">
        <v>22</v>
      </c>
      <c r="F231" s="252" t="s">
        <v>2333</v>
      </c>
      <c r="G231" s="249"/>
      <c r="H231" s="253">
        <v>1.6000000000000001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224</v>
      </c>
      <c r="AU231" s="259" t="s">
        <v>82</v>
      </c>
      <c r="AV231" s="12" t="s">
        <v>82</v>
      </c>
      <c r="AW231" s="12" t="s">
        <v>36</v>
      </c>
      <c r="AX231" s="12" t="s">
        <v>73</v>
      </c>
      <c r="AY231" s="259" t="s">
        <v>215</v>
      </c>
    </row>
    <row r="232" s="12" customFormat="1">
      <c r="B232" s="248"/>
      <c r="C232" s="249"/>
      <c r="D232" s="250" t="s">
        <v>224</v>
      </c>
      <c r="E232" s="251" t="s">
        <v>22</v>
      </c>
      <c r="F232" s="252" t="s">
        <v>2349</v>
      </c>
      <c r="G232" s="249"/>
      <c r="H232" s="253">
        <v>9.5500000000000007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224</v>
      </c>
      <c r="AU232" s="259" t="s">
        <v>82</v>
      </c>
      <c r="AV232" s="12" t="s">
        <v>82</v>
      </c>
      <c r="AW232" s="12" t="s">
        <v>36</v>
      </c>
      <c r="AX232" s="12" t="s">
        <v>73</v>
      </c>
      <c r="AY232" s="259" t="s">
        <v>215</v>
      </c>
    </row>
    <row r="233" s="12" customFormat="1">
      <c r="B233" s="248"/>
      <c r="C233" s="249"/>
      <c r="D233" s="250" t="s">
        <v>224</v>
      </c>
      <c r="E233" s="251" t="s">
        <v>22</v>
      </c>
      <c r="F233" s="252" t="s">
        <v>2338</v>
      </c>
      <c r="G233" s="249"/>
      <c r="H233" s="253">
        <v>78.650000000000006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224</v>
      </c>
      <c r="AU233" s="259" t="s">
        <v>82</v>
      </c>
      <c r="AV233" s="12" t="s">
        <v>82</v>
      </c>
      <c r="AW233" s="12" t="s">
        <v>36</v>
      </c>
      <c r="AX233" s="12" t="s">
        <v>73</v>
      </c>
      <c r="AY233" s="259" t="s">
        <v>215</v>
      </c>
    </row>
    <row r="234" s="12" customFormat="1">
      <c r="B234" s="248"/>
      <c r="C234" s="249"/>
      <c r="D234" s="250" t="s">
        <v>224</v>
      </c>
      <c r="E234" s="251" t="s">
        <v>22</v>
      </c>
      <c r="F234" s="252" t="s">
        <v>2350</v>
      </c>
      <c r="G234" s="249"/>
      <c r="H234" s="253">
        <v>8.5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224</v>
      </c>
      <c r="AU234" s="259" t="s">
        <v>82</v>
      </c>
      <c r="AV234" s="12" t="s">
        <v>82</v>
      </c>
      <c r="AW234" s="12" t="s">
        <v>36</v>
      </c>
      <c r="AX234" s="12" t="s">
        <v>73</v>
      </c>
      <c r="AY234" s="259" t="s">
        <v>215</v>
      </c>
    </row>
    <row r="235" s="12" customFormat="1">
      <c r="B235" s="248"/>
      <c r="C235" s="249"/>
      <c r="D235" s="250" t="s">
        <v>224</v>
      </c>
      <c r="E235" s="251" t="s">
        <v>22</v>
      </c>
      <c r="F235" s="252" t="s">
        <v>2351</v>
      </c>
      <c r="G235" s="249"/>
      <c r="H235" s="253">
        <v>5.9500000000000002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224</v>
      </c>
      <c r="AU235" s="259" t="s">
        <v>82</v>
      </c>
      <c r="AV235" s="12" t="s">
        <v>82</v>
      </c>
      <c r="AW235" s="12" t="s">
        <v>36</v>
      </c>
      <c r="AX235" s="12" t="s">
        <v>73</v>
      </c>
      <c r="AY235" s="259" t="s">
        <v>215</v>
      </c>
    </row>
    <row r="236" s="13" customFormat="1">
      <c r="B236" s="260"/>
      <c r="C236" s="261"/>
      <c r="D236" s="250" t="s">
        <v>224</v>
      </c>
      <c r="E236" s="262" t="s">
        <v>22</v>
      </c>
      <c r="F236" s="263" t="s">
        <v>231</v>
      </c>
      <c r="G236" s="261"/>
      <c r="H236" s="264">
        <v>104.25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AT236" s="270" t="s">
        <v>224</v>
      </c>
      <c r="AU236" s="270" t="s">
        <v>82</v>
      </c>
      <c r="AV236" s="13" t="s">
        <v>222</v>
      </c>
      <c r="AW236" s="13" t="s">
        <v>36</v>
      </c>
      <c r="AX236" s="13" t="s">
        <v>80</v>
      </c>
      <c r="AY236" s="270" t="s">
        <v>215</v>
      </c>
    </row>
    <row r="237" s="1" customFormat="1" ht="16.5" customHeight="1">
      <c r="B237" s="47"/>
      <c r="C237" s="292" t="s">
        <v>502</v>
      </c>
      <c r="D237" s="292" t="s">
        <v>289</v>
      </c>
      <c r="E237" s="293" t="s">
        <v>902</v>
      </c>
      <c r="F237" s="294" t="s">
        <v>2352</v>
      </c>
      <c r="G237" s="295" t="s">
        <v>304</v>
      </c>
      <c r="H237" s="296">
        <v>114.675</v>
      </c>
      <c r="I237" s="297"/>
      <c r="J237" s="298">
        <f>ROUND(I237*H237,2)</f>
        <v>0</v>
      </c>
      <c r="K237" s="294" t="s">
        <v>221</v>
      </c>
      <c r="L237" s="299"/>
      <c r="M237" s="300" t="s">
        <v>22</v>
      </c>
      <c r="N237" s="301" t="s">
        <v>44</v>
      </c>
      <c r="O237" s="48"/>
      <c r="P237" s="245">
        <f>O237*H237</f>
        <v>0</v>
      </c>
      <c r="Q237" s="245">
        <v>0.00011</v>
      </c>
      <c r="R237" s="245">
        <f>Q237*H237</f>
        <v>0.012614250000000001</v>
      </c>
      <c r="S237" s="245">
        <v>0</v>
      </c>
      <c r="T237" s="246">
        <f>S237*H237</f>
        <v>0</v>
      </c>
      <c r="AR237" s="25" t="s">
        <v>405</v>
      </c>
      <c r="AT237" s="25" t="s">
        <v>289</v>
      </c>
      <c r="AU237" s="25" t="s">
        <v>82</v>
      </c>
      <c r="AY237" s="25" t="s">
        <v>215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25" t="s">
        <v>80</v>
      </c>
      <c r="BK237" s="247">
        <f>ROUND(I237*H237,2)</f>
        <v>0</v>
      </c>
      <c r="BL237" s="25" t="s">
        <v>311</v>
      </c>
      <c r="BM237" s="25" t="s">
        <v>2353</v>
      </c>
    </row>
    <row r="238" s="12" customFormat="1">
      <c r="B238" s="248"/>
      <c r="C238" s="249"/>
      <c r="D238" s="250" t="s">
        <v>224</v>
      </c>
      <c r="E238" s="251" t="s">
        <v>22</v>
      </c>
      <c r="F238" s="252" t="s">
        <v>2354</v>
      </c>
      <c r="G238" s="249"/>
      <c r="H238" s="253">
        <v>114.675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AT238" s="259" t="s">
        <v>224</v>
      </c>
      <c r="AU238" s="259" t="s">
        <v>82</v>
      </c>
      <c r="AV238" s="12" t="s">
        <v>82</v>
      </c>
      <c r="AW238" s="12" t="s">
        <v>36</v>
      </c>
      <c r="AX238" s="12" t="s">
        <v>80</v>
      </c>
      <c r="AY238" s="259" t="s">
        <v>215</v>
      </c>
    </row>
    <row r="239" s="1" customFormat="1" ht="25.5" customHeight="1">
      <c r="B239" s="47"/>
      <c r="C239" s="236" t="s">
        <v>507</v>
      </c>
      <c r="D239" s="236" t="s">
        <v>217</v>
      </c>
      <c r="E239" s="237" t="s">
        <v>2355</v>
      </c>
      <c r="F239" s="238" t="s">
        <v>2356</v>
      </c>
      <c r="G239" s="239" t="s">
        <v>304</v>
      </c>
      <c r="H239" s="240">
        <v>183.737</v>
      </c>
      <c r="I239" s="241"/>
      <c r="J239" s="242">
        <f>ROUND(I239*H239,2)</f>
        <v>0</v>
      </c>
      <c r="K239" s="238" t="s">
        <v>221</v>
      </c>
      <c r="L239" s="73"/>
      <c r="M239" s="243" t="s">
        <v>22</v>
      </c>
      <c r="N239" s="244" t="s">
        <v>44</v>
      </c>
      <c r="O239" s="48"/>
      <c r="P239" s="245">
        <f>O239*H239</f>
        <v>0</v>
      </c>
      <c r="Q239" s="245">
        <v>5.0000000000000002E-05</v>
      </c>
      <c r="R239" s="245">
        <f>Q239*H239</f>
        <v>0.0091868499999999999</v>
      </c>
      <c r="S239" s="245">
        <v>0</v>
      </c>
      <c r="T239" s="246">
        <f>S239*H239</f>
        <v>0</v>
      </c>
      <c r="AR239" s="25" t="s">
        <v>311</v>
      </c>
      <c r="AT239" s="25" t="s">
        <v>217</v>
      </c>
      <c r="AU239" s="25" t="s">
        <v>82</v>
      </c>
      <c r="AY239" s="25" t="s">
        <v>215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25" t="s">
        <v>80</v>
      </c>
      <c r="BK239" s="247">
        <f>ROUND(I239*H239,2)</f>
        <v>0</v>
      </c>
      <c r="BL239" s="25" t="s">
        <v>311</v>
      </c>
      <c r="BM239" s="25" t="s">
        <v>2357</v>
      </c>
    </row>
    <row r="240" s="15" customFormat="1">
      <c r="B240" s="282"/>
      <c r="C240" s="283"/>
      <c r="D240" s="250" t="s">
        <v>224</v>
      </c>
      <c r="E240" s="284" t="s">
        <v>22</v>
      </c>
      <c r="F240" s="285" t="s">
        <v>2358</v>
      </c>
      <c r="G240" s="283"/>
      <c r="H240" s="284" t="s">
        <v>22</v>
      </c>
      <c r="I240" s="286"/>
      <c r="J240" s="283"/>
      <c r="K240" s="283"/>
      <c r="L240" s="287"/>
      <c r="M240" s="288"/>
      <c r="N240" s="289"/>
      <c r="O240" s="289"/>
      <c r="P240" s="289"/>
      <c r="Q240" s="289"/>
      <c r="R240" s="289"/>
      <c r="S240" s="289"/>
      <c r="T240" s="290"/>
      <c r="AT240" s="291" t="s">
        <v>224</v>
      </c>
      <c r="AU240" s="291" t="s">
        <v>82</v>
      </c>
      <c r="AV240" s="15" t="s">
        <v>80</v>
      </c>
      <c r="AW240" s="15" t="s">
        <v>36</v>
      </c>
      <c r="AX240" s="15" t="s">
        <v>73</v>
      </c>
      <c r="AY240" s="291" t="s">
        <v>215</v>
      </c>
    </row>
    <row r="241" s="15" customFormat="1">
      <c r="B241" s="282"/>
      <c r="C241" s="283"/>
      <c r="D241" s="250" t="s">
        <v>224</v>
      </c>
      <c r="E241" s="284" t="s">
        <v>22</v>
      </c>
      <c r="F241" s="285" t="s">
        <v>2359</v>
      </c>
      <c r="G241" s="283"/>
      <c r="H241" s="284" t="s">
        <v>22</v>
      </c>
      <c r="I241" s="286"/>
      <c r="J241" s="283"/>
      <c r="K241" s="283"/>
      <c r="L241" s="287"/>
      <c r="M241" s="288"/>
      <c r="N241" s="289"/>
      <c r="O241" s="289"/>
      <c r="P241" s="289"/>
      <c r="Q241" s="289"/>
      <c r="R241" s="289"/>
      <c r="S241" s="289"/>
      <c r="T241" s="290"/>
      <c r="AT241" s="291" t="s">
        <v>224</v>
      </c>
      <c r="AU241" s="291" t="s">
        <v>82</v>
      </c>
      <c r="AV241" s="15" t="s">
        <v>80</v>
      </c>
      <c r="AW241" s="15" t="s">
        <v>36</v>
      </c>
      <c r="AX241" s="15" t="s">
        <v>73</v>
      </c>
      <c r="AY241" s="291" t="s">
        <v>215</v>
      </c>
    </row>
    <row r="242" s="12" customFormat="1">
      <c r="B242" s="248"/>
      <c r="C242" s="249"/>
      <c r="D242" s="250" t="s">
        <v>224</v>
      </c>
      <c r="E242" s="251" t="s">
        <v>22</v>
      </c>
      <c r="F242" s="252" t="s">
        <v>2360</v>
      </c>
      <c r="G242" s="249"/>
      <c r="H242" s="253">
        <v>44.590000000000003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224</v>
      </c>
      <c r="AU242" s="259" t="s">
        <v>82</v>
      </c>
      <c r="AV242" s="12" t="s">
        <v>82</v>
      </c>
      <c r="AW242" s="12" t="s">
        <v>36</v>
      </c>
      <c r="AX242" s="12" t="s">
        <v>73</v>
      </c>
      <c r="AY242" s="259" t="s">
        <v>215</v>
      </c>
    </row>
    <row r="243" s="12" customFormat="1">
      <c r="B243" s="248"/>
      <c r="C243" s="249"/>
      <c r="D243" s="250" t="s">
        <v>224</v>
      </c>
      <c r="E243" s="251" t="s">
        <v>22</v>
      </c>
      <c r="F243" s="252" t="s">
        <v>2361</v>
      </c>
      <c r="G243" s="249"/>
      <c r="H243" s="253">
        <v>-9.4030000000000005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AT243" s="259" t="s">
        <v>224</v>
      </c>
      <c r="AU243" s="259" t="s">
        <v>82</v>
      </c>
      <c r="AV243" s="12" t="s">
        <v>82</v>
      </c>
      <c r="AW243" s="12" t="s">
        <v>36</v>
      </c>
      <c r="AX243" s="12" t="s">
        <v>73</v>
      </c>
      <c r="AY243" s="259" t="s">
        <v>215</v>
      </c>
    </row>
    <row r="244" s="12" customFormat="1">
      <c r="B244" s="248"/>
      <c r="C244" s="249"/>
      <c r="D244" s="250" t="s">
        <v>224</v>
      </c>
      <c r="E244" s="251" t="s">
        <v>22</v>
      </c>
      <c r="F244" s="252" t="s">
        <v>2362</v>
      </c>
      <c r="G244" s="249"/>
      <c r="H244" s="253">
        <v>34.271999999999998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224</v>
      </c>
      <c r="AU244" s="259" t="s">
        <v>82</v>
      </c>
      <c r="AV244" s="12" t="s">
        <v>82</v>
      </c>
      <c r="AW244" s="12" t="s">
        <v>36</v>
      </c>
      <c r="AX244" s="12" t="s">
        <v>73</v>
      </c>
      <c r="AY244" s="259" t="s">
        <v>215</v>
      </c>
    </row>
    <row r="245" s="12" customFormat="1">
      <c r="B245" s="248"/>
      <c r="C245" s="249"/>
      <c r="D245" s="250" t="s">
        <v>224</v>
      </c>
      <c r="E245" s="251" t="s">
        <v>22</v>
      </c>
      <c r="F245" s="252" t="s">
        <v>2363</v>
      </c>
      <c r="G245" s="249"/>
      <c r="H245" s="253">
        <v>-3.2829999999999999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AT245" s="259" t="s">
        <v>224</v>
      </c>
      <c r="AU245" s="259" t="s">
        <v>82</v>
      </c>
      <c r="AV245" s="12" t="s">
        <v>82</v>
      </c>
      <c r="AW245" s="12" t="s">
        <v>36</v>
      </c>
      <c r="AX245" s="12" t="s">
        <v>73</v>
      </c>
      <c r="AY245" s="259" t="s">
        <v>215</v>
      </c>
    </row>
    <row r="246" s="12" customFormat="1">
      <c r="B246" s="248"/>
      <c r="C246" s="249"/>
      <c r="D246" s="250" t="s">
        <v>224</v>
      </c>
      <c r="E246" s="251" t="s">
        <v>22</v>
      </c>
      <c r="F246" s="252" t="s">
        <v>2364</v>
      </c>
      <c r="G246" s="249"/>
      <c r="H246" s="253">
        <v>23.77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224</v>
      </c>
      <c r="AU246" s="259" t="s">
        <v>82</v>
      </c>
      <c r="AV246" s="12" t="s">
        <v>82</v>
      </c>
      <c r="AW246" s="12" t="s">
        <v>36</v>
      </c>
      <c r="AX246" s="12" t="s">
        <v>73</v>
      </c>
      <c r="AY246" s="259" t="s">
        <v>215</v>
      </c>
    </row>
    <row r="247" s="12" customFormat="1">
      <c r="B247" s="248"/>
      <c r="C247" s="249"/>
      <c r="D247" s="250" t="s">
        <v>224</v>
      </c>
      <c r="E247" s="251" t="s">
        <v>22</v>
      </c>
      <c r="F247" s="252" t="s">
        <v>2365</v>
      </c>
      <c r="G247" s="249"/>
      <c r="H247" s="253">
        <v>-1.9299999999999999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224</v>
      </c>
      <c r="AU247" s="259" t="s">
        <v>82</v>
      </c>
      <c r="AV247" s="12" t="s">
        <v>82</v>
      </c>
      <c r="AW247" s="12" t="s">
        <v>36</v>
      </c>
      <c r="AX247" s="12" t="s">
        <v>73</v>
      </c>
      <c r="AY247" s="259" t="s">
        <v>215</v>
      </c>
    </row>
    <row r="248" s="12" customFormat="1">
      <c r="B248" s="248"/>
      <c r="C248" s="249"/>
      <c r="D248" s="250" t="s">
        <v>224</v>
      </c>
      <c r="E248" s="251" t="s">
        <v>22</v>
      </c>
      <c r="F248" s="252" t="s">
        <v>2366</v>
      </c>
      <c r="G248" s="249"/>
      <c r="H248" s="253">
        <v>36.537999999999997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224</v>
      </c>
      <c r="AU248" s="259" t="s">
        <v>82</v>
      </c>
      <c r="AV248" s="12" t="s">
        <v>82</v>
      </c>
      <c r="AW248" s="12" t="s">
        <v>36</v>
      </c>
      <c r="AX248" s="12" t="s">
        <v>73</v>
      </c>
      <c r="AY248" s="259" t="s">
        <v>215</v>
      </c>
    </row>
    <row r="249" s="14" customFormat="1">
      <c r="B249" s="271"/>
      <c r="C249" s="272"/>
      <c r="D249" s="250" t="s">
        <v>224</v>
      </c>
      <c r="E249" s="273" t="s">
        <v>22</v>
      </c>
      <c r="F249" s="274" t="s">
        <v>242</v>
      </c>
      <c r="G249" s="272"/>
      <c r="H249" s="275">
        <v>124.554</v>
      </c>
      <c r="I249" s="276"/>
      <c r="J249" s="272"/>
      <c r="K249" s="272"/>
      <c r="L249" s="277"/>
      <c r="M249" s="278"/>
      <c r="N249" s="279"/>
      <c r="O249" s="279"/>
      <c r="P249" s="279"/>
      <c r="Q249" s="279"/>
      <c r="R249" s="279"/>
      <c r="S249" s="279"/>
      <c r="T249" s="280"/>
      <c r="AT249" s="281" t="s">
        <v>224</v>
      </c>
      <c r="AU249" s="281" t="s">
        <v>82</v>
      </c>
      <c r="AV249" s="14" t="s">
        <v>236</v>
      </c>
      <c r="AW249" s="14" t="s">
        <v>36</v>
      </c>
      <c r="AX249" s="14" t="s">
        <v>73</v>
      </c>
      <c r="AY249" s="281" t="s">
        <v>215</v>
      </c>
    </row>
    <row r="250" s="12" customFormat="1">
      <c r="B250" s="248"/>
      <c r="C250" s="249"/>
      <c r="D250" s="250" t="s">
        <v>224</v>
      </c>
      <c r="E250" s="251" t="s">
        <v>22</v>
      </c>
      <c r="F250" s="252" t="s">
        <v>2367</v>
      </c>
      <c r="G250" s="249"/>
      <c r="H250" s="253">
        <v>30.911999999999999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224</v>
      </c>
      <c r="AU250" s="259" t="s">
        <v>82</v>
      </c>
      <c r="AV250" s="12" t="s">
        <v>82</v>
      </c>
      <c r="AW250" s="12" t="s">
        <v>36</v>
      </c>
      <c r="AX250" s="12" t="s">
        <v>73</v>
      </c>
      <c r="AY250" s="259" t="s">
        <v>215</v>
      </c>
    </row>
    <row r="251" s="12" customFormat="1">
      <c r="B251" s="248"/>
      <c r="C251" s="249"/>
      <c r="D251" s="250" t="s">
        <v>224</v>
      </c>
      <c r="E251" s="251" t="s">
        <v>22</v>
      </c>
      <c r="F251" s="252" t="s">
        <v>2368</v>
      </c>
      <c r="G251" s="249"/>
      <c r="H251" s="253">
        <v>26.350999999999999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224</v>
      </c>
      <c r="AU251" s="259" t="s">
        <v>82</v>
      </c>
      <c r="AV251" s="12" t="s">
        <v>82</v>
      </c>
      <c r="AW251" s="12" t="s">
        <v>36</v>
      </c>
      <c r="AX251" s="12" t="s">
        <v>73</v>
      </c>
      <c r="AY251" s="259" t="s">
        <v>215</v>
      </c>
    </row>
    <row r="252" s="12" customFormat="1">
      <c r="B252" s="248"/>
      <c r="C252" s="249"/>
      <c r="D252" s="250" t="s">
        <v>224</v>
      </c>
      <c r="E252" s="251" t="s">
        <v>22</v>
      </c>
      <c r="F252" s="252" t="s">
        <v>2369</v>
      </c>
      <c r="G252" s="249"/>
      <c r="H252" s="253">
        <v>1.9199999999999999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224</v>
      </c>
      <c r="AU252" s="259" t="s">
        <v>82</v>
      </c>
      <c r="AV252" s="12" t="s">
        <v>82</v>
      </c>
      <c r="AW252" s="12" t="s">
        <v>36</v>
      </c>
      <c r="AX252" s="12" t="s">
        <v>73</v>
      </c>
      <c r="AY252" s="259" t="s">
        <v>215</v>
      </c>
    </row>
    <row r="253" s="13" customFormat="1">
      <c r="B253" s="260"/>
      <c r="C253" s="261"/>
      <c r="D253" s="250" t="s">
        <v>224</v>
      </c>
      <c r="E253" s="262" t="s">
        <v>22</v>
      </c>
      <c r="F253" s="263" t="s">
        <v>231</v>
      </c>
      <c r="G253" s="261"/>
      <c r="H253" s="264">
        <v>183.737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224</v>
      </c>
      <c r="AU253" s="270" t="s">
        <v>82</v>
      </c>
      <c r="AV253" s="13" t="s">
        <v>222</v>
      </c>
      <c r="AW253" s="13" t="s">
        <v>36</v>
      </c>
      <c r="AX253" s="13" t="s">
        <v>80</v>
      </c>
      <c r="AY253" s="270" t="s">
        <v>215</v>
      </c>
    </row>
    <row r="254" s="1" customFormat="1" ht="16.5" customHeight="1">
      <c r="B254" s="47"/>
      <c r="C254" s="292" t="s">
        <v>512</v>
      </c>
      <c r="D254" s="292" t="s">
        <v>289</v>
      </c>
      <c r="E254" s="293" t="s">
        <v>2370</v>
      </c>
      <c r="F254" s="294" t="s">
        <v>2371</v>
      </c>
      <c r="G254" s="295" t="s">
        <v>304</v>
      </c>
      <c r="H254" s="296">
        <v>187.41200000000001</v>
      </c>
      <c r="I254" s="297"/>
      <c r="J254" s="298">
        <f>ROUND(I254*H254,2)</f>
        <v>0</v>
      </c>
      <c r="K254" s="294" t="s">
        <v>221</v>
      </c>
      <c r="L254" s="299"/>
      <c r="M254" s="300" t="s">
        <v>22</v>
      </c>
      <c r="N254" s="301" t="s">
        <v>44</v>
      </c>
      <c r="O254" s="48"/>
      <c r="P254" s="245">
        <f>O254*H254</f>
        <v>0</v>
      </c>
      <c r="Q254" s="245">
        <v>0.0039199999999999999</v>
      </c>
      <c r="R254" s="245">
        <f>Q254*H254</f>
        <v>0.73465504000000004</v>
      </c>
      <c r="S254" s="245">
        <v>0</v>
      </c>
      <c r="T254" s="246">
        <f>S254*H254</f>
        <v>0</v>
      </c>
      <c r="AR254" s="25" t="s">
        <v>405</v>
      </c>
      <c r="AT254" s="25" t="s">
        <v>289</v>
      </c>
      <c r="AU254" s="25" t="s">
        <v>82</v>
      </c>
      <c r="AY254" s="25" t="s">
        <v>215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25" t="s">
        <v>80</v>
      </c>
      <c r="BK254" s="247">
        <f>ROUND(I254*H254,2)</f>
        <v>0</v>
      </c>
      <c r="BL254" s="25" t="s">
        <v>311</v>
      </c>
      <c r="BM254" s="25" t="s">
        <v>2372</v>
      </c>
    </row>
    <row r="255" s="12" customFormat="1">
      <c r="B255" s="248"/>
      <c r="C255" s="249"/>
      <c r="D255" s="250" t="s">
        <v>224</v>
      </c>
      <c r="E255" s="251" t="s">
        <v>22</v>
      </c>
      <c r="F255" s="252" t="s">
        <v>2373</v>
      </c>
      <c r="G255" s="249"/>
      <c r="H255" s="253">
        <v>187.41200000000001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224</v>
      </c>
      <c r="AU255" s="259" t="s">
        <v>82</v>
      </c>
      <c r="AV255" s="12" t="s">
        <v>82</v>
      </c>
      <c r="AW255" s="12" t="s">
        <v>36</v>
      </c>
      <c r="AX255" s="12" t="s">
        <v>80</v>
      </c>
      <c r="AY255" s="259" t="s">
        <v>215</v>
      </c>
    </row>
    <row r="256" s="1" customFormat="1" ht="25.5" customHeight="1">
      <c r="B256" s="47"/>
      <c r="C256" s="236" t="s">
        <v>517</v>
      </c>
      <c r="D256" s="236" t="s">
        <v>217</v>
      </c>
      <c r="E256" s="237" t="s">
        <v>2374</v>
      </c>
      <c r="F256" s="238" t="s">
        <v>2375</v>
      </c>
      <c r="G256" s="239" t="s">
        <v>304</v>
      </c>
      <c r="H256" s="240">
        <v>27.358000000000001</v>
      </c>
      <c r="I256" s="241"/>
      <c r="J256" s="242">
        <f>ROUND(I256*H256,2)</f>
        <v>0</v>
      </c>
      <c r="K256" s="238" t="s">
        <v>221</v>
      </c>
      <c r="L256" s="73"/>
      <c r="M256" s="243" t="s">
        <v>22</v>
      </c>
      <c r="N256" s="244" t="s">
        <v>44</v>
      </c>
      <c r="O256" s="48"/>
      <c r="P256" s="245">
        <f>O256*H256</f>
        <v>0</v>
      </c>
      <c r="Q256" s="245">
        <v>0.0060000000000000001</v>
      </c>
      <c r="R256" s="245">
        <f>Q256*H256</f>
        <v>0.16414800000000002</v>
      </c>
      <c r="S256" s="245">
        <v>0</v>
      </c>
      <c r="T256" s="246">
        <f>S256*H256</f>
        <v>0</v>
      </c>
      <c r="AR256" s="25" t="s">
        <v>311</v>
      </c>
      <c r="AT256" s="25" t="s">
        <v>217</v>
      </c>
      <c r="AU256" s="25" t="s">
        <v>82</v>
      </c>
      <c r="AY256" s="25" t="s">
        <v>215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25" t="s">
        <v>80</v>
      </c>
      <c r="BK256" s="247">
        <f>ROUND(I256*H256,2)</f>
        <v>0</v>
      </c>
      <c r="BL256" s="25" t="s">
        <v>311</v>
      </c>
      <c r="BM256" s="25" t="s">
        <v>2376</v>
      </c>
    </row>
    <row r="257" s="15" customFormat="1">
      <c r="B257" s="282"/>
      <c r="C257" s="283"/>
      <c r="D257" s="250" t="s">
        <v>224</v>
      </c>
      <c r="E257" s="284" t="s">
        <v>22</v>
      </c>
      <c r="F257" s="285" t="s">
        <v>2377</v>
      </c>
      <c r="G257" s="283"/>
      <c r="H257" s="284" t="s">
        <v>22</v>
      </c>
      <c r="I257" s="286"/>
      <c r="J257" s="283"/>
      <c r="K257" s="283"/>
      <c r="L257" s="287"/>
      <c r="M257" s="288"/>
      <c r="N257" s="289"/>
      <c r="O257" s="289"/>
      <c r="P257" s="289"/>
      <c r="Q257" s="289"/>
      <c r="R257" s="289"/>
      <c r="S257" s="289"/>
      <c r="T257" s="290"/>
      <c r="AT257" s="291" t="s">
        <v>224</v>
      </c>
      <c r="AU257" s="291" t="s">
        <v>82</v>
      </c>
      <c r="AV257" s="15" t="s">
        <v>80</v>
      </c>
      <c r="AW257" s="15" t="s">
        <v>36</v>
      </c>
      <c r="AX257" s="15" t="s">
        <v>73</v>
      </c>
      <c r="AY257" s="291" t="s">
        <v>215</v>
      </c>
    </row>
    <row r="258" s="12" customFormat="1">
      <c r="B258" s="248"/>
      <c r="C258" s="249"/>
      <c r="D258" s="250" t="s">
        <v>224</v>
      </c>
      <c r="E258" s="251" t="s">
        <v>22</v>
      </c>
      <c r="F258" s="252" t="s">
        <v>2378</v>
      </c>
      <c r="G258" s="249"/>
      <c r="H258" s="253">
        <v>18.239999999999998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224</v>
      </c>
      <c r="AU258" s="259" t="s">
        <v>82</v>
      </c>
      <c r="AV258" s="12" t="s">
        <v>82</v>
      </c>
      <c r="AW258" s="12" t="s">
        <v>36</v>
      </c>
      <c r="AX258" s="12" t="s">
        <v>73</v>
      </c>
      <c r="AY258" s="259" t="s">
        <v>215</v>
      </c>
    </row>
    <row r="259" s="12" customFormat="1">
      <c r="B259" s="248"/>
      <c r="C259" s="249"/>
      <c r="D259" s="250" t="s">
        <v>224</v>
      </c>
      <c r="E259" s="251" t="s">
        <v>22</v>
      </c>
      <c r="F259" s="252" t="s">
        <v>2379</v>
      </c>
      <c r="G259" s="249"/>
      <c r="H259" s="253">
        <v>1.0780000000000001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224</v>
      </c>
      <c r="AU259" s="259" t="s">
        <v>82</v>
      </c>
      <c r="AV259" s="12" t="s">
        <v>82</v>
      </c>
      <c r="AW259" s="12" t="s">
        <v>36</v>
      </c>
      <c r="AX259" s="12" t="s">
        <v>73</v>
      </c>
      <c r="AY259" s="259" t="s">
        <v>215</v>
      </c>
    </row>
    <row r="260" s="12" customFormat="1">
      <c r="B260" s="248"/>
      <c r="C260" s="249"/>
      <c r="D260" s="250" t="s">
        <v>224</v>
      </c>
      <c r="E260" s="251" t="s">
        <v>22</v>
      </c>
      <c r="F260" s="252" t="s">
        <v>2380</v>
      </c>
      <c r="G260" s="249"/>
      <c r="H260" s="253">
        <v>8.0399999999999991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224</v>
      </c>
      <c r="AU260" s="259" t="s">
        <v>82</v>
      </c>
      <c r="AV260" s="12" t="s">
        <v>82</v>
      </c>
      <c r="AW260" s="12" t="s">
        <v>36</v>
      </c>
      <c r="AX260" s="12" t="s">
        <v>73</v>
      </c>
      <c r="AY260" s="259" t="s">
        <v>215</v>
      </c>
    </row>
    <row r="261" s="13" customFormat="1">
      <c r="B261" s="260"/>
      <c r="C261" s="261"/>
      <c r="D261" s="250" t="s">
        <v>224</v>
      </c>
      <c r="E261" s="262" t="s">
        <v>22</v>
      </c>
      <c r="F261" s="263" t="s">
        <v>231</v>
      </c>
      <c r="G261" s="261"/>
      <c r="H261" s="264">
        <v>27.358000000000001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AT261" s="270" t="s">
        <v>224</v>
      </c>
      <c r="AU261" s="270" t="s">
        <v>82</v>
      </c>
      <c r="AV261" s="13" t="s">
        <v>222</v>
      </c>
      <c r="AW261" s="13" t="s">
        <v>36</v>
      </c>
      <c r="AX261" s="13" t="s">
        <v>80</v>
      </c>
      <c r="AY261" s="270" t="s">
        <v>215</v>
      </c>
    </row>
    <row r="262" s="1" customFormat="1" ht="25.5" customHeight="1">
      <c r="B262" s="47"/>
      <c r="C262" s="236" t="s">
        <v>522</v>
      </c>
      <c r="D262" s="236" t="s">
        <v>217</v>
      </c>
      <c r="E262" s="237" t="s">
        <v>2381</v>
      </c>
      <c r="F262" s="238" t="s">
        <v>2356</v>
      </c>
      <c r="G262" s="239" t="s">
        <v>304</v>
      </c>
      <c r="H262" s="240">
        <v>129.16300000000001</v>
      </c>
      <c r="I262" s="241"/>
      <c r="J262" s="242">
        <f>ROUND(I262*H262,2)</f>
        <v>0</v>
      </c>
      <c r="K262" s="238" t="s">
        <v>221</v>
      </c>
      <c r="L262" s="73"/>
      <c r="M262" s="243" t="s">
        <v>22</v>
      </c>
      <c r="N262" s="244" t="s">
        <v>44</v>
      </c>
      <c r="O262" s="48"/>
      <c r="P262" s="245">
        <f>O262*H262</f>
        <v>0</v>
      </c>
      <c r="Q262" s="245">
        <v>5.0000000000000002E-05</v>
      </c>
      <c r="R262" s="245">
        <f>Q262*H262</f>
        <v>0.006458150000000001</v>
      </c>
      <c r="S262" s="245">
        <v>0</v>
      </c>
      <c r="T262" s="246">
        <f>S262*H262</f>
        <v>0</v>
      </c>
      <c r="AR262" s="25" t="s">
        <v>311</v>
      </c>
      <c r="AT262" s="25" t="s">
        <v>217</v>
      </c>
      <c r="AU262" s="25" t="s">
        <v>82</v>
      </c>
      <c r="AY262" s="25" t="s">
        <v>215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25" t="s">
        <v>80</v>
      </c>
      <c r="BK262" s="247">
        <f>ROUND(I262*H262,2)</f>
        <v>0</v>
      </c>
      <c r="BL262" s="25" t="s">
        <v>311</v>
      </c>
      <c r="BM262" s="25" t="s">
        <v>2382</v>
      </c>
    </row>
    <row r="263" s="15" customFormat="1">
      <c r="B263" s="282"/>
      <c r="C263" s="283"/>
      <c r="D263" s="250" t="s">
        <v>224</v>
      </c>
      <c r="E263" s="284" t="s">
        <v>22</v>
      </c>
      <c r="F263" s="285" t="s">
        <v>2383</v>
      </c>
      <c r="G263" s="283"/>
      <c r="H263" s="284" t="s">
        <v>22</v>
      </c>
      <c r="I263" s="286"/>
      <c r="J263" s="283"/>
      <c r="K263" s="283"/>
      <c r="L263" s="287"/>
      <c r="M263" s="288"/>
      <c r="N263" s="289"/>
      <c r="O263" s="289"/>
      <c r="P263" s="289"/>
      <c r="Q263" s="289"/>
      <c r="R263" s="289"/>
      <c r="S263" s="289"/>
      <c r="T263" s="290"/>
      <c r="AT263" s="291" t="s">
        <v>224</v>
      </c>
      <c r="AU263" s="291" t="s">
        <v>82</v>
      </c>
      <c r="AV263" s="15" t="s">
        <v>80</v>
      </c>
      <c r="AW263" s="15" t="s">
        <v>36</v>
      </c>
      <c r="AX263" s="15" t="s">
        <v>73</v>
      </c>
      <c r="AY263" s="291" t="s">
        <v>215</v>
      </c>
    </row>
    <row r="264" s="15" customFormat="1">
      <c r="B264" s="282"/>
      <c r="C264" s="283"/>
      <c r="D264" s="250" t="s">
        <v>224</v>
      </c>
      <c r="E264" s="284" t="s">
        <v>22</v>
      </c>
      <c r="F264" s="285" t="s">
        <v>2384</v>
      </c>
      <c r="G264" s="283"/>
      <c r="H264" s="284" t="s">
        <v>22</v>
      </c>
      <c r="I264" s="286"/>
      <c r="J264" s="283"/>
      <c r="K264" s="283"/>
      <c r="L264" s="287"/>
      <c r="M264" s="288"/>
      <c r="N264" s="289"/>
      <c r="O264" s="289"/>
      <c r="P264" s="289"/>
      <c r="Q264" s="289"/>
      <c r="R264" s="289"/>
      <c r="S264" s="289"/>
      <c r="T264" s="290"/>
      <c r="AT264" s="291" t="s">
        <v>224</v>
      </c>
      <c r="AU264" s="291" t="s">
        <v>82</v>
      </c>
      <c r="AV264" s="15" t="s">
        <v>80</v>
      </c>
      <c r="AW264" s="15" t="s">
        <v>36</v>
      </c>
      <c r="AX264" s="15" t="s">
        <v>73</v>
      </c>
      <c r="AY264" s="291" t="s">
        <v>215</v>
      </c>
    </row>
    <row r="265" s="12" customFormat="1">
      <c r="B265" s="248"/>
      <c r="C265" s="249"/>
      <c r="D265" s="250" t="s">
        <v>224</v>
      </c>
      <c r="E265" s="251" t="s">
        <v>22</v>
      </c>
      <c r="F265" s="252" t="s">
        <v>2385</v>
      </c>
      <c r="G265" s="249"/>
      <c r="H265" s="253">
        <v>46.235999999999997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224</v>
      </c>
      <c r="AU265" s="259" t="s">
        <v>82</v>
      </c>
      <c r="AV265" s="12" t="s">
        <v>82</v>
      </c>
      <c r="AW265" s="12" t="s">
        <v>36</v>
      </c>
      <c r="AX265" s="12" t="s">
        <v>73</v>
      </c>
      <c r="AY265" s="259" t="s">
        <v>215</v>
      </c>
    </row>
    <row r="266" s="12" customFormat="1">
      <c r="B266" s="248"/>
      <c r="C266" s="249"/>
      <c r="D266" s="250" t="s">
        <v>224</v>
      </c>
      <c r="E266" s="251" t="s">
        <v>22</v>
      </c>
      <c r="F266" s="252" t="s">
        <v>2361</v>
      </c>
      <c r="G266" s="249"/>
      <c r="H266" s="253">
        <v>-9.4030000000000005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224</v>
      </c>
      <c r="AU266" s="259" t="s">
        <v>82</v>
      </c>
      <c r="AV266" s="12" t="s">
        <v>82</v>
      </c>
      <c r="AW266" s="12" t="s">
        <v>36</v>
      </c>
      <c r="AX266" s="12" t="s">
        <v>73</v>
      </c>
      <c r="AY266" s="259" t="s">
        <v>215</v>
      </c>
    </row>
    <row r="267" s="12" customFormat="1">
      <c r="B267" s="248"/>
      <c r="C267" s="249"/>
      <c r="D267" s="250" t="s">
        <v>224</v>
      </c>
      <c r="E267" s="251" t="s">
        <v>22</v>
      </c>
      <c r="F267" s="252" t="s">
        <v>2386</v>
      </c>
      <c r="G267" s="249"/>
      <c r="H267" s="253">
        <v>35.036999999999999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224</v>
      </c>
      <c r="AU267" s="259" t="s">
        <v>82</v>
      </c>
      <c r="AV267" s="12" t="s">
        <v>82</v>
      </c>
      <c r="AW267" s="12" t="s">
        <v>36</v>
      </c>
      <c r="AX267" s="12" t="s">
        <v>73</v>
      </c>
      <c r="AY267" s="259" t="s">
        <v>215</v>
      </c>
    </row>
    <row r="268" s="12" customFormat="1">
      <c r="B268" s="248"/>
      <c r="C268" s="249"/>
      <c r="D268" s="250" t="s">
        <v>224</v>
      </c>
      <c r="E268" s="251" t="s">
        <v>22</v>
      </c>
      <c r="F268" s="252" t="s">
        <v>2363</v>
      </c>
      <c r="G268" s="249"/>
      <c r="H268" s="253">
        <v>-3.2829999999999999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AT268" s="259" t="s">
        <v>224</v>
      </c>
      <c r="AU268" s="259" t="s">
        <v>82</v>
      </c>
      <c r="AV268" s="12" t="s">
        <v>82</v>
      </c>
      <c r="AW268" s="12" t="s">
        <v>36</v>
      </c>
      <c r="AX268" s="12" t="s">
        <v>73</v>
      </c>
      <c r="AY268" s="259" t="s">
        <v>215</v>
      </c>
    </row>
    <row r="269" s="12" customFormat="1">
      <c r="B269" s="248"/>
      <c r="C269" s="249"/>
      <c r="D269" s="250" t="s">
        <v>224</v>
      </c>
      <c r="E269" s="251" t="s">
        <v>22</v>
      </c>
      <c r="F269" s="252" t="s">
        <v>2387</v>
      </c>
      <c r="G269" s="249"/>
      <c r="H269" s="253">
        <v>25.876000000000001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224</v>
      </c>
      <c r="AU269" s="259" t="s">
        <v>82</v>
      </c>
      <c r="AV269" s="12" t="s">
        <v>82</v>
      </c>
      <c r="AW269" s="12" t="s">
        <v>36</v>
      </c>
      <c r="AX269" s="12" t="s">
        <v>73</v>
      </c>
      <c r="AY269" s="259" t="s">
        <v>215</v>
      </c>
    </row>
    <row r="270" s="12" customFormat="1">
      <c r="B270" s="248"/>
      <c r="C270" s="249"/>
      <c r="D270" s="250" t="s">
        <v>224</v>
      </c>
      <c r="E270" s="251" t="s">
        <v>22</v>
      </c>
      <c r="F270" s="252" t="s">
        <v>2365</v>
      </c>
      <c r="G270" s="249"/>
      <c r="H270" s="253">
        <v>-1.9299999999999999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224</v>
      </c>
      <c r="AU270" s="259" t="s">
        <v>82</v>
      </c>
      <c r="AV270" s="12" t="s">
        <v>82</v>
      </c>
      <c r="AW270" s="12" t="s">
        <v>36</v>
      </c>
      <c r="AX270" s="12" t="s">
        <v>73</v>
      </c>
      <c r="AY270" s="259" t="s">
        <v>215</v>
      </c>
    </row>
    <row r="271" s="12" customFormat="1">
      <c r="B271" s="248"/>
      <c r="C271" s="249"/>
      <c r="D271" s="250" t="s">
        <v>224</v>
      </c>
      <c r="E271" s="251" t="s">
        <v>22</v>
      </c>
      <c r="F271" s="252" t="s">
        <v>2388</v>
      </c>
      <c r="G271" s="249"/>
      <c r="H271" s="253">
        <v>36.630000000000003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224</v>
      </c>
      <c r="AU271" s="259" t="s">
        <v>82</v>
      </c>
      <c r="AV271" s="12" t="s">
        <v>82</v>
      </c>
      <c r="AW271" s="12" t="s">
        <v>36</v>
      </c>
      <c r="AX271" s="12" t="s">
        <v>73</v>
      </c>
      <c r="AY271" s="259" t="s">
        <v>215</v>
      </c>
    </row>
    <row r="272" s="13" customFormat="1">
      <c r="B272" s="260"/>
      <c r="C272" s="261"/>
      <c r="D272" s="250" t="s">
        <v>224</v>
      </c>
      <c r="E272" s="262" t="s">
        <v>22</v>
      </c>
      <c r="F272" s="263" t="s">
        <v>231</v>
      </c>
      <c r="G272" s="261"/>
      <c r="H272" s="264">
        <v>129.16300000000001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224</v>
      </c>
      <c r="AU272" s="270" t="s">
        <v>82</v>
      </c>
      <c r="AV272" s="13" t="s">
        <v>222</v>
      </c>
      <c r="AW272" s="13" t="s">
        <v>36</v>
      </c>
      <c r="AX272" s="13" t="s">
        <v>80</v>
      </c>
      <c r="AY272" s="270" t="s">
        <v>215</v>
      </c>
    </row>
    <row r="273" s="1" customFormat="1" ht="16.5" customHeight="1">
      <c r="B273" s="47"/>
      <c r="C273" s="292" t="s">
        <v>528</v>
      </c>
      <c r="D273" s="292" t="s">
        <v>289</v>
      </c>
      <c r="E273" s="293" t="s">
        <v>2389</v>
      </c>
      <c r="F273" s="294" t="s">
        <v>2390</v>
      </c>
      <c r="G273" s="295" t="s">
        <v>304</v>
      </c>
      <c r="H273" s="296">
        <v>159.65100000000001</v>
      </c>
      <c r="I273" s="297"/>
      <c r="J273" s="298">
        <f>ROUND(I273*H273,2)</f>
        <v>0</v>
      </c>
      <c r="K273" s="294" t="s">
        <v>221</v>
      </c>
      <c r="L273" s="299"/>
      <c r="M273" s="300" t="s">
        <v>22</v>
      </c>
      <c r="N273" s="301" t="s">
        <v>44</v>
      </c>
      <c r="O273" s="48"/>
      <c r="P273" s="245">
        <f>O273*H273</f>
        <v>0</v>
      </c>
      <c r="Q273" s="245">
        <v>0.0033</v>
      </c>
      <c r="R273" s="245">
        <f>Q273*H273</f>
        <v>0.52684830000000005</v>
      </c>
      <c r="S273" s="245">
        <v>0</v>
      </c>
      <c r="T273" s="246">
        <f>S273*H273</f>
        <v>0</v>
      </c>
      <c r="AR273" s="25" t="s">
        <v>405</v>
      </c>
      <c r="AT273" s="25" t="s">
        <v>289</v>
      </c>
      <c r="AU273" s="25" t="s">
        <v>82</v>
      </c>
      <c r="AY273" s="25" t="s">
        <v>215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25" t="s">
        <v>80</v>
      </c>
      <c r="BK273" s="247">
        <f>ROUND(I273*H273,2)</f>
        <v>0</v>
      </c>
      <c r="BL273" s="25" t="s">
        <v>311</v>
      </c>
      <c r="BM273" s="25" t="s">
        <v>2391</v>
      </c>
    </row>
    <row r="274" s="12" customFormat="1">
      <c r="B274" s="248"/>
      <c r="C274" s="249"/>
      <c r="D274" s="250" t="s">
        <v>224</v>
      </c>
      <c r="E274" s="251" t="s">
        <v>22</v>
      </c>
      <c r="F274" s="252" t="s">
        <v>2392</v>
      </c>
      <c r="G274" s="249"/>
      <c r="H274" s="253">
        <v>159.65100000000001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224</v>
      </c>
      <c r="AU274" s="259" t="s">
        <v>82</v>
      </c>
      <c r="AV274" s="12" t="s">
        <v>82</v>
      </c>
      <c r="AW274" s="12" t="s">
        <v>36</v>
      </c>
      <c r="AX274" s="12" t="s">
        <v>80</v>
      </c>
      <c r="AY274" s="259" t="s">
        <v>215</v>
      </c>
    </row>
    <row r="275" s="1" customFormat="1" ht="25.5" customHeight="1">
      <c r="B275" s="47"/>
      <c r="C275" s="236" t="s">
        <v>533</v>
      </c>
      <c r="D275" s="236" t="s">
        <v>217</v>
      </c>
      <c r="E275" s="237" t="s">
        <v>2393</v>
      </c>
      <c r="F275" s="238" t="s">
        <v>2394</v>
      </c>
      <c r="G275" s="239" t="s">
        <v>304</v>
      </c>
      <c r="H275" s="240">
        <v>104.777</v>
      </c>
      <c r="I275" s="241"/>
      <c r="J275" s="242">
        <f>ROUND(I275*H275,2)</f>
        <v>0</v>
      </c>
      <c r="K275" s="238" t="s">
        <v>951</v>
      </c>
      <c r="L275" s="73"/>
      <c r="M275" s="243" t="s">
        <v>22</v>
      </c>
      <c r="N275" s="244" t="s">
        <v>44</v>
      </c>
      <c r="O275" s="48"/>
      <c r="P275" s="245">
        <f>O275*H275</f>
        <v>0</v>
      </c>
      <c r="Q275" s="245">
        <v>0.0015399999999999999</v>
      </c>
      <c r="R275" s="245">
        <f>Q275*H275</f>
        <v>0.16135658</v>
      </c>
      <c r="S275" s="245">
        <v>0</v>
      </c>
      <c r="T275" s="246">
        <f>S275*H275</f>
        <v>0</v>
      </c>
      <c r="AR275" s="25" t="s">
        <v>311</v>
      </c>
      <c r="AT275" s="25" t="s">
        <v>217</v>
      </c>
      <c r="AU275" s="25" t="s">
        <v>82</v>
      </c>
      <c r="AY275" s="25" t="s">
        <v>215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25" t="s">
        <v>80</v>
      </c>
      <c r="BK275" s="247">
        <f>ROUND(I275*H275,2)</f>
        <v>0</v>
      </c>
      <c r="BL275" s="25" t="s">
        <v>311</v>
      </c>
      <c r="BM275" s="25" t="s">
        <v>2395</v>
      </c>
    </row>
    <row r="276" s="15" customFormat="1">
      <c r="B276" s="282"/>
      <c r="C276" s="283"/>
      <c r="D276" s="250" t="s">
        <v>224</v>
      </c>
      <c r="E276" s="284" t="s">
        <v>22</v>
      </c>
      <c r="F276" s="285" t="s">
        <v>2396</v>
      </c>
      <c r="G276" s="283"/>
      <c r="H276" s="284" t="s">
        <v>22</v>
      </c>
      <c r="I276" s="286"/>
      <c r="J276" s="283"/>
      <c r="K276" s="283"/>
      <c r="L276" s="287"/>
      <c r="M276" s="288"/>
      <c r="N276" s="289"/>
      <c r="O276" s="289"/>
      <c r="P276" s="289"/>
      <c r="Q276" s="289"/>
      <c r="R276" s="289"/>
      <c r="S276" s="289"/>
      <c r="T276" s="290"/>
      <c r="AT276" s="291" t="s">
        <v>224</v>
      </c>
      <c r="AU276" s="291" t="s">
        <v>82</v>
      </c>
      <c r="AV276" s="15" t="s">
        <v>80</v>
      </c>
      <c r="AW276" s="15" t="s">
        <v>36</v>
      </c>
      <c r="AX276" s="15" t="s">
        <v>73</v>
      </c>
      <c r="AY276" s="291" t="s">
        <v>215</v>
      </c>
    </row>
    <row r="277" s="12" customFormat="1">
      <c r="B277" s="248"/>
      <c r="C277" s="249"/>
      <c r="D277" s="250" t="s">
        <v>224</v>
      </c>
      <c r="E277" s="251" t="s">
        <v>22</v>
      </c>
      <c r="F277" s="252" t="s">
        <v>2397</v>
      </c>
      <c r="G277" s="249"/>
      <c r="H277" s="253">
        <v>122.09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224</v>
      </c>
      <c r="AU277" s="259" t="s">
        <v>82</v>
      </c>
      <c r="AV277" s="12" t="s">
        <v>82</v>
      </c>
      <c r="AW277" s="12" t="s">
        <v>36</v>
      </c>
      <c r="AX277" s="12" t="s">
        <v>73</v>
      </c>
      <c r="AY277" s="259" t="s">
        <v>215</v>
      </c>
    </row>
    <row r="278" s="12" customFormat="1">
      <c r="B278" s="248"/>
      <c r="C278" s="249"/>
      <c r="D278" s="250" t="s">
        <v>224</v>
      </c>
      <c r="E278" s="251" t="s">
        <v>22</v>
      </c>
      <c r="F278" s="252" t="s">
        <v>2398</v>
      </c>
      <c r="G278" s="249"/>
      <c r="H278" s="253">
        <v>-17.312999999999999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224</v>
      </c>
      <c r="AU278" s="259" t="s">
        <v>82</v>
      </c>
      <c r="AV278" s="12" t="s">
        <v>82</v>
      </c>
      <c r="AW278" s="12" t="s">
        <v>36</v>
      </c>
      <c r="AX278" s="12" t="s">
        <v>73</v>
      </c>
      <c r="AY278" s="259" t="s">
        <v>215</v>
      </c>
    </row>
    <row r="279" s="13" customFormat="1">
      <c r="B279" s="260"/>
      <c r="C279" s="261"/>
      <c r="D279" s="250" t="s">
        <v>224</v>
      </c>
      <c r="E279" s="262" t="s">
        <v>22</v>
      </c>
      <c r="F279" s="263" t="s">
        <v>231</v>
      </c>
      <c r="G279" s="261"/>
      <c r="H279" s="264">
        <v>104.777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224</v>
      </c>
      <c r="AU279" s="270" t="s">
        <v>82</v>
      </c>
      <c r="AV279" s="13" t="s">
        <v>222</v>
      </c>
      <c r="AW279" s="13" t="s">
        <v>36</v>
      </c>
      <c r="AX279" s="13" t="s">
        <v>80</v>
      </c>
      <c r="AY279" s="270" t="s">
        <v>215</v>
      </c>
    </row>
    <row r="280" s="1" customFormat="1" ht="16.5" customHeight="1">
      <c r="B280" s="47"/>
      <c r="C280" s="292" t="s">
        <v>541</v>
      </c>
      <c r="D280" s="292" t="s">
        <v>289</v>
      </c>
      <c r="E280" s="293" t="s">
        <v>2399</v>
      </c>
      <c r="F280" s="294" t="s">
        <v>2400</v>
      </c>
      <c r="G280" s="295" t="s">
        <v>304</v>
      </c>
      <c r="H280" s="296">
        <v>115.247</v>
      </c>
      <c r="I280" s="297"/>
      <c r="J280" s="298">
        <f>ROUND(I280*H280,2)</f>
        <v>0</v>
      </c>
      <c r="K280" s="294" t="s">
        <v>951</v>
      </c>
      <c r="L280" s="299"/>
      <c r="M280" s="300" t="s">
        <v>22</v>
      </c>
      <c r="N280" s="301" t="s">
        <v>44</v>
      </c>
      <c r="O280" s="48"/>
      <c r="P280" s="245">
        <f>O280*H280</f>
        <v>0</v>
      </c>
      <c r="Q280" s="245">
        <v>0.024899999999999999</v>
      </c>
      <c r="R280" s="245">
        <f>Q280*H280</f>
        <v>2.8696503</v>
      </c>
      <c r="S280" s="245">
        <v>0</v>
      </c>
      <c r="T280" s="246">
        <f>S280*H280</f>
        <v>0</v>
      </c>
      <c r="AR280" s="25" t="s">
        <v>405</v>
      </c>
      <c r="AT280" s="25" t="s">
        <v>289</v>
      </c>
      <c r="AU280" s="25" t="s">
        <v>82</v>
      </c>
      <c r="AY280" s="25" t="s">
        <v>215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25" t="s">
        <v>80</v>
      </c>
      <c r="BK280" s="247">
        <f>ROUND(I280*H280,2)</f>
        <v>0</v>
      </c>
      <c r="BL280" s="25" t="s">
        <v>311</v>
      </c>
      <c r="BM280" s="25" t="s">
        <v>2401</v>
      </c>
    </row>
    <row r="281" s="12" customFormat="1">
      <c r="B281" s="248"/>
      <c r="C281" s="249"/>
      <c r="D281" s="250" t="s">
        <v>224</v>
      </c>
      <c r="E281" s="251" t="s">
        <v>22</v>
      </c>
      <c r="F281" s="252" t="s">
        <v>2402</v>
      </c>
      <c r="G281" s="249"/>
      <c r="H281" s="253">
        <v>115.247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224</v>
      </c>
      <c r="AU281" s="259" t="s">
        <v>82</v>
      </c>
      <c r="AV281" s="12" t="s">
        <v>82</v>
      </c>
      <c r="AW281" s="12" t="s">
        <v>36</v>
      </c>
      <c r="AX281" s="12" t="s">
        <v>80</v>
      </c>
      <c r="AY281" s="259" t="s">
        <v>215</v>
      </c>
    </row>
    <row r="282" s="1" customFormat="1" ht="25.5" customHeight="1">
      <c r="B282" s="47"/>
      <c r="C282" s="236" t="s">
        <v>546</v>
      </c>
      <c r="D282" s="236" t="s">
        <v>217</v>
      </c>
      <c r="E282" s="237" t="s">
        <v>2403</v>
      </c>
      <c r="F282" s="238" t="s">
        <v>2404</v>
      </c>
      <c r="G282" s="239" t="s">
        <v>304</v>
      </c>
      <c r="H282" s="240">
        <v>105</v>
      </c>
      <c r="I282" s="241"/>
      <c r="J282" s="242">
        <f>ROUND(I282*H282,2)</f>
        <v>0</v>
      </c>
      <c r="K282" s="238" t="s">
        <v>221</v>
      </c>
      <c r="L282" s="73"/>
      <c r="M282" s="243" t="s">
        <v>22</v>
      </c>
      <c r="N282" s="244" t="s">
        <v>44</v>
      </c>
      <c r="O282" s="48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AR282" s="25" t="s">
        <v>311</v>
      </c>
      <c r="AT282" s="25" t="s">
        <v>217</v>
      </c>
      <c r="AU282" s="25" t="s">
        <v>82</v>
      </c>
      <c r="AY282" s="25" t="s">
        <v>215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25" t="s">
        <v>80</v>
      </c>
      <c r="BK282" s="247">
        <f>ROUND(I282*H282,2)</f>
        <v>0</v>
      </c>
      <c r="BL282" s="25" t="s">
        <v>311</v>
      </c>
      <c r="BM282" s="25" t="s">
        <v>2405</v>
      </c>
    </row>
    <row r="283" s="12" customFormat="1">
      <c r="B283" s="248"/>
      <c r="C283" s="249"/>
      <c r="D283" s="250" t="s">
        <v>224</v>
      </c>
      <c r="E283" s="251" t="s">
        <v>22</v>
      </c>
      <c r="F283" s="252" t="s">
        <v>2279</v>
      </c>
      <c r="G283" s="249"/>
      <c r="H283" s="253">
        <v>105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224</v>
      </c>
      <c r="AU283" s="259" t="s">
        <v>82</v>
      </c>
      <c r="AV283" s="12" t="s">
        <v>82</v>
      </c>
      <c r="AW283" s="12" t="s">
        <v>36</v>
      </c>
      <c r="AX283" s="12" t="s">
        <v>80</v>
      </c>
      <c r="AY283" s="259" t="s">
        <v>215</v>
      </c>
    </row>
    <row r="284" s="1" customFormat="1" ht="25.5" customHeight="1">
      <c r="B284" s="47"/>
      <c r="C284" s="292" t="s">
        <v>551</v>
      </c>
      <c r="D284" s="292" t="s">
        <v>289</v>
      </c>
      <c r="E284" s="293" t="s">
        <v>2406</v>
      </c>
      <c r="F284" s="294" t="s">
        <v>2407</v>
      </c>
      <c r="G284" s="295" t="s">
        <v>304</v>
      </c>
      <c r="H284" s="296">
        <v>115.5</v>
      </c>
      <c r="I284" s="297"/>
      <c r="J284" s="298">
        <f>ROUND(I284*H284,2)</f>
        <v>0</v>
      </c>
      <c r="K284" s="294" t="s">
        <v>221</v>
      </c>
      <c r="L284" s="299"/>
      <c r="M284" s="300" t="s">
        <v>22</v>
      </c>
      <c r="N284" s="301" t="s">
        <v>44</v>
      </c>
      <c r="O284" s="48"/>
      <c r="P284" s="245">
        <f>O284*H284</f>
        <v>0</v>
      </c>
      <c r="Q284" s="245">
        <v>0.00017000000000000001</v>
      </c>
      <c r="R284" s="245">
        <f>Q284*H284</f>
        <v>0.019635</v>
      </c>
      <c r="S284" s="245">
        <v>0</v>
      </c>
      <c r="T284" s="246">
        <f>S284*H284</f>
        <v>0</v>
      </c>
      <c r="AR284" s="25" t="s">
        <v>405</v>
      </c>
      <c r="AT284" s="25" t="s">
        <v>289</v>
      </c>
      <c r="AU284" s="25" t="s">
        <v>82</v>
      </c>
      <c r="AY284" s="25" t="s">
        <v>215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5" t="s">
        <v>80</v>
      </c>
      <c r="BK284" s="247">
        <f>ROUND(I284*H284,2)</f>
        <v>0</v>
      </c>
      <c r="BL284" s="25" t="s">
        <v>311</v>
      </c>
      <c r="BM284" s="25" t="s">
        <v>2408</v>
      </c>
    </row>
    <row r="285" s="12" customFormat="1">
      <c r="B285" s="248"/>
      <c r="C285" s="249"/>
      <c r="D285" s="250" t="s">
        <v>224</v>
      </c>
      <c r="E285" s="251" t="s">
        <v>22</v>
      </c>
      <c r="F285" s="252" t="s">
        <v>2409</v>
      </c>
      <c r="G285" s="249"/>
      <c r="H285" s="253">
        <v>115.5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224</v>
      </c>
      <c r="AU285" s="259" t="s">
        <v>82</v>
      </c>
      <c r="AV285" s="12" t="s">
        <v>82</v>
      </c>
      <c r="AW285" s="12" t="s">
        <v>36</v>
      </c>
      <c r="AX285" s="12" t="s">
        <v>80</v>
      </c>
      <c r="AY285" s="259" t="s">
        <v>215</v>
      </c>
    </row>
    <row r="286" s="1" customFormat="1" ht="25.5" customHeight="1">
      <c r="B286" s="47"/>
      <c r="C286" s="236" t="s">
        <v>557</v>
      </c>
      <c r="D286" s="236" t="s">
        <v>217</v>
      </c>
      <c r="E286" s="237" t="s">
        <v>907</v>
      </c>
      <c r="F286" s="238" t="s">
        <v>908</v>
      </c>
      <c r="G286" s="239" t="s">
        <v>876</v>
      </c>
      <c r="H286" s="302"/>
      <c r="I286" s="241"/>
      <c r="J286" s="242">
        <f>ROUND(I286*H286,2)</f>
        <v>0</v>
      </c>
      <c r="K286" s="238" t="s">
        <v>221</v>
      </c>
      <c r="L286" s="73"/>
      <c r="M286" s="243" t="s">
        <v>22</v>
      </c>
      <c r="N286" s="244" t="s">
        <v>44</v>
      </c>
      <c r="O286" s="48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5" t="s">
        <v>311</v>
      </c>
      <c r="AT286" s="25" t="s">
        <v>217</v>
      </c>
      <c r="AU286" s="25" t="s">
        <v>82</v>
      </c>
      <c r="AY286" s="25" t="s">
        <v>215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5" t="s">
        <v>80</v>
      </c>
      <c r="BK286" s="247">
        <f>ROUND(I286*H286,2)</f>
        <v>0</v>
      </c>
      <c r="BL286" s="25" t="s">
        <v>311</v>
      </c>
      <c r="BM286" s="25" t="s">
        <v>2410</v>
      </c>
    </row>
    <row r="287" s="11" customFormat="1" ht="22.32" customHeight="1">
      <c r="B287" s="220"/>
      <c r="C287" s="221"/>
      <c r="D287" s="222" t="s">
        <v>72</v>
      </c>
      <c r="E287" s="234" t="s">
        <v>2411</v>
      </c>
      <c r="F287" s="234" t="s">
        <v>2412</v>
      </c>
      <c r="G287" s="221"/>
      <c r="H287" s="221"/>
      <c r="I287" s="224"/>
      <c r="J287" s="235">
        <f>BK287</f>
        <v>0</v>
      </c>
      <c r="K287" s="221"/>
      <c r="L287" s="226"/>
      <c r="M287" s="227"/>
      <c r="N287" s="228"/>
      <c r="O287" s="228"/>
      <c r="P287" s="229">
        <f>SUM(P288:P290)</f>
        <v>0</v>
      </c>
      <c r="Q287" s="228"/>
      <c r="R287" s="229">
        <f>SUM(R288:R290)</f>
        <v>0.42417945000000001</v>
      </c>
      <c r="S287" s="228"/>
      <c r="T287" s="230">
        <f>SUM(T288:T290)</f>
        <v>0</v>
      </c>
      <c r="AR287" s="231" t="s">
        <v>82</v>
      </c>
      <c r="AT287" s="232" t="s">
        <v>72</v>
      </c>
      <c r="AU287" s="232" t="s">
        <v>82</v>
      </c>
      <c r="AY287" s="231" t="s">
        <v>215</v>
      </c>
      <c r="BK287" s="233">
        <f>SUM(BK288:BK290)</f>
        <v>0</v>
      </c>
    </row>
    <row r="288" s="1" customFormat="1" ht="25.5" customHeight="1">
      <c r="B288" s="47"/>
      <c r="C288" s="236" t="s">
        <v>562</v>
      </c>
      <c r="D288" s="236" t="s">
        <v>217</v>
      </c>
      <c r="E288" s="237" t="s">
        <v>2413</v>
      </c>
      <c r="F288" s="238" t="s">
        <v>2414</v>
      </c>
      <c r="G288" s="239" t="s">
        <v>304</v>
      </c>
      <c r="H288" s="240">
        <v>4.2270000000000003</v>
      </c>
      <c r="I288" s="241"/>
      <c r="J288" s="242">
        <f>ROUND(I288*H288,2)</f>
        <v>0</v>
      </c>
      <c r="K288" s="238" t="s">
        <v>221</v>
      </c>
      <c r="L288" s="73"/>
      <c r="M288" s="243" t="s">
        <v>22</v>
      </c>
      <c r="N288" s="244" t="s">
        <v>44</v>
      </c>
      <c r="O288" s="48"/>
      <c r="P288" s="245">
        <f>O288*H288</f>
        <v>0</v>
      </c>
      <c r="Q288" s="245">
        <v>0.10035</v>
      </c>
      <c r="R288" s="245">
        <f>Q288*H288</f>
        <v>0.42417945000000001</v>
      </c>
      <c r="S288" s="245">
        <v>0</v>
      </c>
      <c r="T288" s="246">
        <f>S288*H288</f>
        <v>0</v>
      </c>
      <c r="AR288" s="25" t="s">
        <v>311</v>
      </c>
      <c r="AT288" s="25" t="s">
        <v>217</v>
      </c>
      <c r="AU288" s="25" t="s">
        <v>236</v>
      </c>
      <c r="AY288" s="25" t="s">
        <v>215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25" t="s">
        <v>80</v>
      </c>
      <c r="BK288" s="247">
        <f>ROUND(I288*H288,2)</f>
        <v>0</v>
      </c>
      <c r="BL288" s="25" t="s">
        <v>311</v>
      </c>
      <c r="BM288" s="25" t="s">
        <v>2415</v>
      </c>
    </row>
    <row r="289" s="12" customFormat="1">
      <c r="B289" s="248"/>
      <c r="C289" s="249"/>
      <c r="D289" s="250" t="s">
        <v>224</v>
      </c>
      <c r="E289" s="251" t="s">
        <v>22</v>
      </c>
      <c r="F289" s="252" t="s">
        <v>2416</v>
      </c>
      <c r="G289" s="249"/>
      <c r="H289" s="253">
        <v>4.2270000000000003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224</v>
      </c>
      <c r="AU289" s="259" t="s">
        <v>236</v>
      </c>
      <c r="AV289" s="12" t="s">
        <v>82</v>
      </c>
      <c r="AW289" s="12" t="s">
        <v>36</v>
      </c>
      <c r="AX289" s="12" t="s">
        <v>80</v>
      </c>
      <c r="AY289" s="259" t="s">
        <v>215</v>
      </c>
    </row>
    <row r="290" s="1" customFormat="1" ht="25.5" customHeight="1">
      <c r="B290" s="47"/>
      <c r="C290" s="236" t="s">
        <v>566</v>
      </c>
      <c r="D290" s="236" t="s">
        <v>217</v>
      </c>
      <c r="E290" s="237" t="s">
        <v>2417</v>
      </c>
      <c r="F290" s="238" t="s">
        <v>2418</v>
      </c>
      <c r="G290" s="239" t="s">
        <v>876</v>
      </c>
      <c r="H290" s="302"/>
      <c r="I290" s="241"/>
      <c r="J290" s="242">
        <f>ROUND(I290*H290,2)</f>
        <v>0</v>
      </c>
      <c r="K290" s="238" t="s">
        <v>221</v>
      </c>
      <c r="L290" s="73"/>
      <c r="M290" s="243" t="s">
        <v>22</v>
      </c>
      <c r="N290" s="244" t="s">
        <v>44</v>
      </c>
      <c r="O290" s="48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AR290" s="25" t="s">
        <v>311</v>
      </c>
      <c r="AT290" s="25" t="s">
        <v>217</v>
      </c>
      <c r="AU290" s="25" t="s">
        <v>236</v>
      </c>
      <c r="AY290" s="25" t="s">
        <v>215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25" t="s">
        <v>80</v>
      </c>
      <c r="BK290" s="247">
        <f>ROUND(I290*H290,2)</f>
        <v>0</v>
      </c>
      <c r="BL290" s="25" t="s">
        <v>311</v>
      </c>
      <c r="BM290" s="25" t="s">
        <v>2419</v>
      </c>
    </row>
    <row r="291" s="11" customFormat="1" ht="22.32" customHeight="1">
      <c r="B291" s="220"/>
      <c r="C291" s="221"/>
      <c r="D291" s="222" t="s">
        <v>72</v>
      </c>
      <c r="E291" s="234" t="s">
        <v>2420</v>
      </c>
      <c r="F291" s="234" t="s">
        <v>2421</v>
      </c>
      <c r="G291" s="221"/>
      <c r="H291" s="221"/>
      <c r="I291" s="224"/>
      <c r="J291" s="235">
        <f>BK291</f>
        <v>0</v>
      </c>
      <c r="K291" s="221"/>
      <c r="L291" s="226"/>
      <c r="M291" s="227"/>
      <c r="N291" s="228"/>
      <c r="O291" s="228"/>
      <c r="P291" s="229">
        <f>SUM(P292:P335)</f>
        <v>0</v>
      </c>
      <c r="Q291" s="228"/>
      <c r="R291" s="229">
        <f>SUM(R292:R335)</f>
        <v>7.2414181000000006</v>
      </c>
      <c r="S291" s="228"/>
      <c r="T291" s="230">
        <f>SUM(T292:T335)</f>
        <v>0</v>
      </c>
      <c r="AR291" s="231" t="s">
        <v>82</v>
      </c>
      <c r="AT291" s="232" t="s">
        <v>72</v>
      </c>
      <c r="AU291" s="232" t="s">
        <v>82</v>
      </c>
      <c r="AY291" s="231" t="s">
        <v>215</v>
      </c>
      <c r="BK291" s="233">
        <f>SUM(BK292:BK335)</f>
        <v>0</v>
      </c>
    </row>
    <row r="292" s="1" customFormat="1" ht="25.5" customHeight="1">
      <c r="B292" s="47"/>
      <c r="C292" s="236" t="s">
        <v>571</v>
      </c>
      <c r="D292" s="236" t="s">
        <v>217</v>
      </c>
      <c r="E292" s="237" t="s">
        <v>2422</v>
      </c>
      <c r="F292" s="238" t="s">
        <v>2423</v>
      </c>
      <c r="G292" s="239" t="s">
        <v>220</v>
      </c>
      <c r="H292" s="240">
        <v>10.265000000000001</v>
      </c>
      <c r="I292" s="241"/>
      <c r="J292" s="242">
        <f>ROUND(I292*H292,2)</f>
        <v>0</v>
      </c>
      <c r="K292" s="238" t="s">
        <v>221</v>
      </c>
      <c r="L292" s="73"/>
      <c r="M292" s="243" t="s">
        <v>22</v>
      </c>
      <c r="N292" s="244" t="s">
        <v>44</v>
      </c>
      <c r="O292" s="48"/>
      <c r="P292" s="245">
        <f>O292*H292</f>
        <v>0</v>
      </c>
      <c r="Q292" s="245">
        <v>0.00122</v>
      </c>
      <c r="R292" s="245">
        <f>Q292*H292</f>
        <v>0.012523299999999999</v>
      </c>
      <c r="S292" s="245">
        <v>0</v>
      </c>
      <c r="T292" s="246">
        <f>S292*H292</f>
        <v>0</v>
      </c>
      <c r="AR292" s="25" t="s">
        <v>311</v>
      </c>
      <c r="AT292" s="25" t="s">
        <v>217</v>
      </c>
      <c r="AU292" s="25" t="s">
        <v>236</v>
      </c>
      <c r="AY292" s="25" t="s">
        <v>215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25" t="s">
        <v>80</v>
      </c>
      <c r="BK292" s="247">
        <f>ROUND(I292*H292,2)</f>
        <v>0</v>
      </c>
      <c r="BL292" s="25" t="s">
        <v>311</v>
      </c>
      <c r="BM292" s="25" t="s">
        <v>2424</v>
      </c>
    </row>
    <row r="293" s="12" customFormat="1">
      <c r="B293" s="248"/>
      <c r="C293" s="249"/>
      <c r="D293" s="250" t="s">
        <v>224</v>
      </c>
      <c r="E293" s="251" t="s">
        <v>22</v>
      </c>
      <c r="F293" s="252" t="s">
        <v>2425</v>
      </c>
      <c r="G293" s="249"/>
      <c r="H293" s="253">
        <v>5.7270000000000003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224</v>
      </c>
      <c r="AU293" s="259" t="s">
        <v>236</v>
      </c>
      <c r="AV293" s="12" t="s">
        <v>82</v>
      </c>
      <c r="AW293" s="12" t="s">
        <v>36</v>
      </c>
      <c r="AX293" s="12" t="s">
        <v>73</v>
      </c>
      <c r="AY293" s="259" t="s">
        <v>215</v>
      </c>
    </row>
    <row r="294" s="12" customFormat="1">
      <c r="B294" s="248"/>
      <c r="C294" s="249"/>
      <c r="D294" s="250" t="s">
        <v>224</v>
      </c>
      <c r="E294" s="251" t="s">
        <v>22</v>
      </c>
      <c r="F294" s="252" t="s">
        <v>2426</v>
      </c>
      <c r="G294" s="249"/>
      <c r="H294" s="253">
        <v>4.5380000000000003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224</v>
      </c>
      <c r="AU294" s="259" t="s">
        <v>236</v>
      </c>
      <c r="AV294" s="12" t="s">
        <v>82</v>
      </c>
      <c r="AW294" s="12" t="s">
        <v>36</v>
      </c>
      <c r="AX294" s="12" t="s">
        <v>73</v>
      </c>
      <c r="AY294" s="259" t="s">
        <v>215</v>
      </c>
    </row>
    <row r="295" s="13" customFormat="1">
      <c r="B295" s="260"/>
      <c r="C295" s="261"/>
      <c r="D295" s="250" t="s">
        <v>224</v>
      </c>
      <c r="E295" s="262" t="s">
        <v>22</v>
      </c>
      <c r="F295" s="263" t="s">
        <v>231</v>
      </c>
      <c r="G295" s="261"/>
      <c r="H295" s="264">
        <v>10.265000000000001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AT295" s="270" t="s">
        <v>224</v>
      </c>
      <c r="AU295" s="270" t="s">
        <v>236</v>
      </c>
      <c r="AV295" s="13" t="s">
        <v>222</v>
      </c>
      <c r="AW295" s="13" t="s">
        <v>36</v>
      </c>
      <c r="AX295" s="13" t="s">
        <v>80</v>
      </c>
      <c r="AY295" s="270" t="s">
        <v>215</v>
      </c>
    </row>
    <row r="296" s="1" customFormat="1" ht="38.25" customHeight="1">
      <c r="B296" s="47"/>
      <c r="C296" s="236" t="s">
        <v>576</v>
      </c>
      <c r="D296" s="236" t="s">
        <v>217</v>
      </c>
      <c r="E296" s="237" t="s">
        <v>2427</v>
      </c>
      <c r="F296" s="238" t="s">
        <v>2428</v>
      </c>
      <c r="G296" s="239" t="s">
        <v>298</v>
      </c>
      <c r="H296" s="240">
        <v>492.69999999999999</v>
      </c>
      <c r="I296" s="241"/>
      <c r="J296" s="242">
        <f>ROUND(I296*H296,2)</f>
        <v>0</v>
      </c>
      <c r="K296" s="238" t="s">
        <v>221</v>
      </c>
      <c r="L296" s="73"/>
      <c r="M296" s="243" t="s">
        <v>22</v>
      </c>
      <c r="N296" s="244" t="s">
        <v>44</v>
      </c>
      <c r="O296" s="48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5" t="s">
        <v>311</v>
      </c>
      <c r="AT296" s="25" t="s">
        <v>217</v>
      </c>
      <c r="AU296" s="25" t="s">
        <v>236</v>
      </c>
      <c r="AY296" s="25" t="s">
        <v>215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25" t="s">
        <v>80</v>
      </c>
      <c r="BK296" s="247">
        <f>ROUND(I296*H296,2)</f>
        <v>0</v>
      </c>
      <c r="BL296" s="25" t="s">
        <v>311</v>
      </c>
      <c r="BM296" s="25" t="s">
        <v>2429</v>
      </c>
    </row>
    <row r="297" s="15" customFormat="1">
      <c r="B297" s="282"/>
      <c r="C297" s="283"/>
      <c r="D297" s="250" t="s">
        <v>224</v>
      </c>
      <c r="E297" s="284" t="s">
        <v>22</v>
      </c>
      <c r="F297" s="285" t="s">
        <v>2430</v>
      </c>
      <c r="G297" s="283"/>
      <c r="H297" s="284" t="s">
        <v>22</v>
      </c>
      <c r="I297" s="286"/>
      <c r="J297" s="283"/>
      <c r="K297" s="283"/>
      <c r="L297" s="287"/>
      <c r="M297" s="288"/>
      <c r="N297" s="289"/>
      <c r="O297" s="289"/>
      <c r="P297" s="289"/>
      <c r="Q297" s="289"/>
      <c r="R297" s="289"/>
      <c r="S297" s="289"/>
      <c r="T297" s="290"/>
      <c r="AT297" s="291" t="s">
        <v>224</v>
      </c>
      <c r="AU297" s="291" t="s">
        <v>236</v>
      </c>
      <c r="AV297" s="15" t="s">
        <v>80</v>
      </c>
      <c r="AW297" s="15" t="s">
        <v>36</v>
      </c>
      <c r="AX297" s="15" t="s">
        <v>73</v>
      </c>
      <c r="AY297" s="291" t="s">
        <v>215</v>
      </c>
    </row>
    <row r="298" s="12" customFormat="1">
      <c r="B298" s="248"/>
      <c r="C298" s="249"/>
      <c r="D298" s="250" t="s">
        <v>224</v>
      </c>
      <c r="E298" s="251" t="s">
        <v>22</v>
      </c>
      <c r="F298" s="252" t="s">
        <v>2431</v>
      </c>
      <c r="G298" s="249"/>
      <c r="H298" s="253">
        <v>416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224</v>
      </c>
      <c r="AU298" s="259" t="s">
        <v>236</v>
      </c>
      <c r="AV298" s="12" t="s">
        <v>82</v>
      </c>
      <c r="AW298" s="12" t="s">
        <v>36</v>
      </c>
      <c r="AX298" s="12" t="s">
        <v>73</v>
      </c>
      <c r="AY298" s="259" t="s">
        <v>215</v>
      </c>
    </row>
    <row r="299" s="12" customFormat="1">
      <c r="B299" s="248"/>
      <c r="C299" s="249"/>
      <c r="D299" s="250" t="s">
        <v>224</v>
      </c>
      <c r="E299" s="251" t="s">
        <v>22</v>
      </c>
      <c r="F299" s="252" t="s">
        <v>2432</v>
      </c>
      <c r="G299" s="249"/>
      <c r="H299" s="253">
        <v>12.4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224</v>
      </c>
      <c r="AU299" s="259" t="s">
        <v>236</v>
      </c>
      <c r="AV299" s="12" t="s">
        <v>82</v>
      </c>
      <c r="AW299" s="12" t="s">
        <v>36</v>
      </c>
      <c r="AX299" s="12" t="s">
        <v>73</v>
      </c>
      <c r="AY299" s="259" t="s">
        <v>215</v>
      </c>
    </row>
    <row r="300" s="12" customFormat="1">
      <c r="B300" s="248"/>
      <c r="C300" s="249"/>
      <c r="D300" s="250" t="s">
        <v>224</v>
      </c>
      <c r="E300" s="251" t="s">
        <v>22</v>
      </c>
      <c r="F300" s="252" t="s">
        <v>2433</v>
      </c>
      <c r="G300" s="249"/>
      <c r="H300" s="253">
        <v>4.5999999999999996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224</v>
      </c>
      <c r="AU300" s="259" t="s">
        <v>236</v>
      </c>
      <c r="AV300" s="12" t="s">
        <v>82</v>
      </c>
      <c r="AW300" s="12" t="s">
        <v>36</v>
      </c>
      <c r="AX300" s="12" t="s">
        <v>73</v>
      </c>
      <c r="AY300" s="259" t="s">
        <v>215</v>
      </c>
    </row>
    <row r="301" s="14" customFormat="1">
      <c r="B301" s="271"/>
      <c r="C301" s="272"/>
      <c r="D301" s="250" t="s">
        <v>224</v>
      </c>
      <c r="E301" s="273" t="s">
        <v>22</v>
      </c>
      <c r="F301" s="274" t="s">
        <v>242</v>
      </c>
      <c r="G301" s="272"/>
      <c r="H301" s="275">
        <v>433</v>
      </c>
      <c r="I301" s="276"/>
      <c r="J301" s="272"/>
      <c r="K301" s="272"/>
      <c r="L301" s="277"/>
      <c r="M301" s="278"/>
      <c r="N301" s="279"/>
      <c r="O301" s="279"/>
      <c r="P301" s="279"/>
      <c r="Q301" s="279"/>
      <c r="R301" s="279"/>
      <c r="S301" s="279"/>
      <c r="T301" s="280"/>
      <c r="AT301" s="281" t="s">
        <v>224</v>
      </c>
      <c r="AU301" s="281" t="s">
        <v>236</v>
      </c>
      <c r="AV301" s="14" t="s">
        <v>236</v>
      </c>
      <c r="AW301" s="14" t="s">
        <v>36</v>
      </c>
      <c r="AX301" s="14" t="s">
        <v>73</v>
      </c>
      <c r="AY301" s="281" t="s">
        <v>215</v>
      </c>
    </row>
    <row r="302" s="15" customFormat="1">
      <c r="B302" s="282"/>
      <c r="C302" s="283"/>
      <c r="D302" s="250" t="s">
        <v>224</v>
      </c>
      <c r="E302" s="284" t="s">
        <v>22</v>
      </c>
      <c r="F302" s="285" t="s">
        <v>2434</v>
      </c>
      <c r="G302" s="283"/>
      <c r="H302" s="284" t="s">
        <v>22</v>
      </c>
      <c r="I302" s="286"/>
      <c r="J302" s="283"/>
      <c r="K302" s="283"/>
      <c r="L302" s="287"/>
      <c r="M302" s="288"/>
      <c r="N302" s="289"/>
      <c r="O302" s="289"/>
      <c r="P302" s="289"/>
      <c r="Q302" s="289"/>
      <c r="R302" s="289"/>
      <c r="S302" s="289"/>
      <c r="T302" s="290"/>
      <c r="AT302" s="291" t="s">
        <v>224</v>
      </c>
      <c r="AU302" s="291" t="s">
        <v>236</v>
      </c>
      <c r="AV302" s="15" t="s">
        <v>80</v>
      </c>
      <c r="AW302" s="15" t="s">
        <v>36</v>
      </c>
      <c r="AX302" s="15" t="s">
        <v>73</v>
      </c>
      <c r="AY302" s="291" t="s">
        <v>215</v>
      </c>
    </row>
    <row r="303" s="12" customFormat="1">
      <c r="B303" s="248"/>
      <c r="C303" s="249"/>
      <c r="D303" s="250" t="s">
        <v>224</v>
      </c>
      <c r="E303" s="251" t="s">
        <v>22</v>
      </c>
      <c r="F303" s="252" t="s">
        <v>2435</v>
      </c>
      <c r="G303" s="249"/>
      <c r="H303" s="253">
        <v>59.700000000000003</v>
      </c>
      <c r="I303" s="254"/>
      <c r="J303" s="249"/>
      <c r="K303" s="249"/>
      <c r="L303" s="255"/>
      <c r="M303" s="256"/>
      <c r="N303" s="257"/>
      <c r="O303" s="257"/>
      <c r="P303" s="257"/>
      <c r="Q303" s="257"/>
      <c r="R303" s="257"/>
      <c r="S303" s="257"/>
      <c r="T303" s="258"/>
      <c r="AT303" s="259" t="s">
        <v>224</v>
      </c>
      <c r="AU303" s="259" t="s">
        <v>236</v>
      </c>
      <c r="AV303" s="12" t="s">
        <v>82</v>
      </c>
      <c r="AW303" s="12" t="s">
        <v>36</v>
      </c>
      <c r="AX303" s="12" t="s">
        <v>73</v>
      </c>
      <c r="AY303" s="259" t="s">
        <v>215</v>
      </c>
    </row>
    <row r="304" s="13" customFormat="1">
      <c r="B304" s="260"/>
      <c r="C304" s="261"/>
      <c r="D304" s="250" t="s">
        <v>224</v>
      </c>
      <c r="E304" s="262" t="s">
        <v>22</v>
      </c>
      <c r="F304" s="263" t="s">
        <v>231</v>
      </c>
      <c r="G304" s="261"/>
      <c r="H304" s="264">
        <v>492.69999999999999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AT304" s="270" t="s">
        <v>224</v>
      </c>
      <c r="AU304" s="270" t="s">
        <v>236</v>
      </c>
      <c r="AV304" s="13" t="s">
        <v>222</v>
      </c>
      <c r="AW304" s="13" t="s">
        <v>36</v>
      </c>
      <c r="AX304" s="13" t="s">
        <v>80</v>
      </c>
      <c r="AY304" s="270" t="s">
        <v>215</v>
      </c>
    </row>
    <row r="305" s="1" customFormat="1" ht="38.25" customHeight="1">
      <c r="B305" s="47"/>
      <c r="C305" s="236" t="s">
        <v>581</v>
      </c>
      <c r="D305" s="236" t="s">
        <v>217</v>
      </c>
      <c r="E305" s="237" t="s">
        <v>2436</v>
      </c>
      <c r="F305" s="238" t="s">
        <v>2437</v>
      </c>
      <c r="G305" s="239" t="s">
        <v>298</v>
      </c>
      <c r="H305" s="240">
        <v>59.700000000000003</v>
      </c>
      <c r="I305" s="241"/>
      <c r="J305" s="242">
        <f>ROUND(I305*H305,2)</f>
        <v>0</v>
      </c>
      <c r="K305" s="238" t="s">
        <v>221</v>
      </c>
      <c r="L305" s="73"/>
      <c r="M305" s="243" t="s">
        <v>22</v>
      </c>
      <c r="N305" s="244" t="s">
        <v>44</v>
      </c>
      <c r="O305" s="48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5" t="s">
        <v>311</v>
      </c>
      <c r="AT305" s="25" t="s">
        <v>217</v>
      </c>
      <c r="AU305" s="25" t="s">
        <v>236</v>
      </c>
      <c r="AY305" s="25" t="s">
        <v>215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5" t="s">
        <v>80</v>
      </c>
      <c r="BK305" s="247">
        <f>ROUND(I305*H305,2)</f>
        <v>0</v>
      </c>
      <c r="BL305" s="25" t="s">
        <v>311</v>
      </c>
      <c r="BM305" s="25" t="s">
        <v>2438</v>
      </c>
    </row>
    <row r="306" s="15" customFormat="1">
      <c r="B306" s="282"/>
      <c r="C306" s="283"/>
      <c r="D306" s="250" t="s">
        <v>224</v>
      </c>
      <c r="E306" s="284" t="s">
        <v>22</v>
      </c>
      <c r="F306" s="285" t="s">
        <v>2439</v>
      </c>
      <c r="G306" s="283"/>
      <c r="H306" s="284" t="s">
        <v>22</v>
      </c>
      <c r="I306" s="286"/>
      <c r="J306" s="283"/>
      <c r="K306" s="283"/>
      <c r="L306" s="287"/>
      <c r="M306" s="288"/>
      <c r="N306" s="289"/>
      <c r="O306" s="289"/>
      <c r="P306" s="289"/>
      <c r="Q306" s="289"/>
      <c r="R306" s="289"/>
      <c r="S306" s="289"/>
      <c r="T306" s="290"/>
      <c r="AT306" s="291" t="s">
        <v>224</v>
      </c>
      <c r="AU306" s="291" t="s">
        <v>236</v>
      </c>
      <c r="AV306" s="15" t="s">
        <v>80</v>
      </c>
      <c r="AW306" s="15" t="s">
        <v>36</v>
      </c>
      <c r="AX306" s="15" t="s">
        <v>73</v>
      </c>
      <c r="AY306" s="291" t="s">
        <v>215</v>
      </c>
    </row>
    <row r="307" s="12" customFormat="1">
      <c r="B307" s="248"/>
      <c r="C307" s="249"/>
      <c r="D307" s="250" t="s">
        <v>224</v>
      </c>
      <c r="E307" s="251" t="s">
        <v>22</v>
      </c>
      <c r="F307" s="252" t="s">
        <v>2435</v>
      </c>
      <c r="G307" s="249"/>
      <c r="H307" s="253">
        <v>59.700000000000003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224</v>
      </c>
      <c r="AU307" s="259" t="s">
        <v>236</v>
      </c>
      <c r="AV307" s="12" t="s">
        <v>82</v>
      </c>
      <c r="AW307" s="12" t="s">
        <v>36</v>
      </c>
      <c r="AX307" s="12" t="s">
        <v>80</v>
      </c>
      <c r="AY307" s="259" t="s">
        <v>215</v>
      </c>
    </row>
    <row r="308" s="1" customFormat="1" ht="25.5" customHeight="1">
      <c r="B308" s="47"/>
      <c r="C308" s="292" t="s">
        <v>587</v>
      </c>
      <c r="D308" s="292" t="s">
        <v>289</v>
      </c>
      <c r="E308" s="293" t="s">
        <v>2440</v>
      </c>
      <c r="F308" s="294" t="s">
        <v>2441</v>
      </c>
      <c r="G308" s="295" t="s">
        <v>220</v>
      </c>
      <c r="H308" s="296">
        <v>4.6449999999999996</v>
      </c>
      <c r="I308" s="297"/>
      <c r="J308" s="298">
        <f>ROUND(I308*H308,2)</f>
        <v>0</v>
      </c>
      <c r="K308" s="294" t="s">
        <v>221</v>
      </c>
      <c r="L308" s="299"/>
      <c r="M308" s="300" t="s">
        <v>22</v>
      </c>
      <c r="N308" s="301" t="s">
        <v>44</v>
      </c>
      <c r="O308" s="48"/>
      <c r="P308" s="245">
        <f>O308*H308</f>
        <v>0</v>
      </c>
      <c r="Q308" s="245">
        <v>0.55000000000000004</v>
      </c>
      <c r="R308" s="245">
        <f>Q308*H308</f>
        <v>2.5547499999999999</v>
      </c>
      <c r="S308" s="245">
        <v>0</v>
      </c>
      <c r="T308" s="246">
        <f>S308*H308</f>
        <v>0</v>
      </c>
      <c r="AR308" s="25" t="s">
        <v>405</v>
      </c>
      <c r="AT308" s="25" t="s">
        <v>289</v>
      </c>
      <c r="AU308" s="25" t="s">
        <v>236</v>
      </c>
      <c r="AY308" s="25" t="s">
        <v>215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25" t="s">
        <v>80</v>
      </c>
      <c r="BK308" s="247">
        <f>ROUND(I308*H308,2)</f>
        <v>0</v>
      </c>
      <c r="BL308" s="25" t="s">
        <v>311</v>
      </c>
      <c r="BM308" s="25" t="s">
        <v>2442</v>
      </c>
    </row>
    <row r="309" s="12" customFormat="1">
      <c r="B309" s="248"/>
      <c r="C309" s="249"/>
      <c r="D309" s="250" t="s">
        <v>224</v>
      </c>
      <c r="E309" s="251" t="s">
        <v>22</v>
      </c>
      <c r="F309" s="252" t="s">
        <v>2443</v>
      </c>
      <c r="G309" s="249"/>
      <c r="H309" s="253">
        <v>4.0010000000000003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224</v>
      </c>
      <c r="AU309" s="259" t="s">
        <v>236</v>
      </c>
      <c r="AV309" s="12" t="s">
        <v>82</v>
      </c>
      <c r="AW309" s="12" t="s">
        <v>36</v>
      </c>
      <c r="AX309" s="12" t="s">
        <v>73</v>
      </c>
      <c r="AY309" s="259" t="s">
        <v>215</v>
      </c>
    </row>
    <row r="310" s="12" customFormat="1">
      <c r="B310" s="248"/>
      <c r="C310" s="249"/>
      <c r="D310" s="250" t="s">
        <v>224</v>
      </c>
      <c r="E310" s="251" t="s">
        <v>22</v>
      </c>
      <c r="F310" s="252" t="s">
        <v>2444</v>
      </c>
      <c r="G310" s="249"/>
      <c r="H310" s="253">
        <v>0.64400000000000002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224</v>
      </c>
      <c r="AU310" s="259" t="s">
        <v>236</v>
      </c>
      <c r="AV310" s="12" t="s">
        <v>82</v>
      </c>
      <c r="AW310" s="12" t="s">
        <v>36</v>
      </c>
      <c r="AX310" s="12" t="s">
        <v>73</v>
      </c>
      <c r="AY310" s="259" t="s">
        <v>215</v>
      </c>
    </row>
    <row r="311" s="13" customFormat="1">
      <c r="B311" s="260"/>
      <c r="C311" s="261"/>
      <c r="D311" s="250" t="s">
        <v>224</v>
      </c>
      <c r="E311" s="262" t="s">
        <v>22</v>
      </c>
      <c r="F311" s="263" t="s">
        <v>231</v>
      </c>
      <c r="G311" s="261"/>
      <c r="H311" s="264">
        <v>4.6449999999999996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224</v>
      </c>
      <c r="AU311" s="270" t="s">
        <v>236</v>
      </c>
      <c r="AV311" s="13" t="s">
        <v>222</v>
      </c>
      <c r="AW311" s="13" t="s">
        <v>36</v>
      </c>
      <c r="AX311" s="13" t="s">
        <v>80</v>
      </c>
      <c r="AY311" s="270" t="s">
        <v>215</v>
      </c>
    </row>
    <row r="312" s="1" customFormat="1" ht="25.5" customHeight="1">
      <c r="B312" s="47"/>
      <c r="C312" s="292" t="s">
        <v>593</v>
      </c>
      <c r="D312" s="292" t="s">
        <v>289</v>
      </c>
      <c r="E312" s="293" t="s">
        <v>2445</v>
      </c>
      <c r="F312" s="294" t="s">
        <v>2446</v>
      </c>
      <c r="G312" s="295" t="s">
        <v>220</v>
      </c>
      <c r="H312" s="296">
        <v>1.655</v>
      </c>
      <c r="I312" s="297"/>
      <c r="J312" s="298">
        <f>ROUND(I312*H312,2)</f>
        <v>0</v>
      </c>
      <c r="K312" s="294" t="s">
        <v>221</v>
      </c>
      <c r="L312" s="299"/>
      <c r="M312" s="300" t="s">
        <v>22</v>
      </c>
      <c r="N312" s="301" t="s">
        <v>44</v>
      </c>
      <c r="O312" s="48"/>
      <c r="P312" s="245">
        <f>O312*H312</f>
        <v>0</v>
      </c>
      <c r="Q312" s="245">
        <v>0.55000000000000004</v>
      </c>
      <c r="R312" s="245">
        <f>Q312*H312</f>
        <v>0.91025000000000011</v>
      </c>
      <c r="S312" s="245">
        <v>0</v>
      </c>
      <c r="T312" s="246">
        <f>S312*H312</f>
        <v>0</v>
      </c>
      <c r="AR312" s="25" t="s">
        <v>405</v>
      </c>
      <c r="AT312" s="25" t="s">
        <v>289</v>
      </c>
      <c r="AU312" s="25" t="s">
        <v>236</v>
      </c>
      <c r="AY312" s="25" t="s">
        <v>215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25" t="s">
        <v>80</v>
      </c>
      <c r="BK312" s="247">
        <f>ROUND(I312*H312,2)</f>
        <v>0</v>
      </c>
      <c r="BL312" s="25" t="s">
        <v>311</v>
      </c>
      <c r="BM312" s="25" t="s">
        <v>2447</v>
      </c>
    </row>
    <row r="313" s="12" customFormat="1">
      <c r="B313" s="248"/>
      <c r="C313" s="249"/>
      <c r="D313" s="250" t="s">
        <v>224</v>
      </c>
      <c r="E313" s="251" t="s">
        <v>22</v>
      </c>
      <c r="F313" s="252" t="s">
        <v>2448</v>
      </c>
      <c r="G313" s="249"/>
      <c r="H313" s="253">
        <v>1.655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224</v>
      </c>
      <c r="AU313" s="259" t="s">
        <v>236</v>
      </c>
      <c r="AV313" s="12" t="s">
        <v>82</v>
      </c>
      <c r="AW313" s="12" t="s">
        <v>36</v>
      </c>
      <c r="AX313" s="12" t="s">
        <v>80</v>
      </c>
      <c r="AY313" s="259" t="s">
        <v>215</v>
      </c>
    </row>
    <row r="314" s="1" customFormat="1" ht="16.5" customHeight="1">
      <c r="B314" s="47"/>
      <c r="C314" s="236" t="s">
        <v>597</v>
      </c>
      <c r="D314" s="236" t="s">
        <v>217</v>
      </c>
      <c r="E314" s="237" t="s">
        <v>2449</v>
      </c>
      <c r="F314" s="238" t="s">
        <v>2450</v>
      </c>
      <c r="G314" s="239" t="s">
        <v>220</v>
      </c>
      <c r="H314" s="240">
        <v>5.7270000000000003</v>
      </c>
      <c r="I314" s="241"/>
      <c r="J314" s="242">
        <f>ROUND(I314*H314,2)</f>
        <v>0</v>
      </c>
      <c r="K314" s="238" t="s">
        <v>221</v>
      </c>
      <c r="L314" s="73"/>
      <c r="M314" s="243" t="s">
        <v>22</v>
      </c>
      <c r="N314" s="244" t="s">
        <v>44</v>
      </c>
      <c r="O314" s="48"/>
      <c r="P314" s="245">
        <f>O314*H314</f>
        <v>0</v>
      </c>
      <c r="Q314" s="245">
        <v>0.012659999999999999</v>
      </c>
      <c r="R314" s="245">
        <f>Q314*H314</f>
        <v>0.072503819999999997</v>
      </c>
      <c r="S314" s="245">
        <v>0</v>
      </c>
      <c r="T314" s="246">
        <f>S314*H314</f>
        <v>0</v>
      </c>
      <c r="AR314" s="25" t="s">
        <v>311</v>
      </c>
      <c r="AT314" s="25" t="s">
        <v>217</v>
      </c>
      <c r="AU314" s="25" t="s">
        <v>236</v>
      </c>
      <c r="AY314" s="25" t="s">
        <v>215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25" t="s">
        <v>80</v>
      </c>
      <c r="BK314" s="247">
        <f>ROUND(I314*H314,2)</f>
        <v>0</v>
      </c>
      <c r="BL314" s="25" t="s">
        <v>311</v>
      </c>
      <c r="BM314" s="25" t="s">
        <v>2451</v>
      </c>
    </row>
    <row r="315" s="12" customFormat="1">
      <c r="B315" s="248"/>
      <c r="C315" s="249"/>
      <c r="D315" s="250" t="s">
        <v>224</v>
      </c>
      <c r="E315" s="251" t="s">
        <v>22</v>
      </c>
      <c r="F315" s="252" t="s">
        <v>2425</v>
      </c>
      <c r="G315" s="249"/>
      <c r="H315" s="253">
        <v>5.7270000000000003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AT315" s="259" t="s">
        <v>224</v>
      </c>
      <c r="AU315" s="259" t="s">
        <v>236</v>
      </c>
      <c r="AV315" s="12" t="s">
        <v>82</v>
      </c>
      <c r="AW315" s="12" t="s">
        <v>36</v>
      </c>
      <c r="AX315" s="12" t="s">
        <v>80</v>
      </c>
      <c r="AY315" s="259" t="s">
        <v>215</v>
      </c>
    </row>
    <row r="316" s="1" customFormat="1" ht="25.5" customHeight="1">
      <c r="B316" s="47"/>
      <c r="C316" s="236" t="s">
        <v>601</v>
      </c>
      <c r="D316" s="236" t="s">
        <v>217</v>
      </c>
      <c r="E316" s="237" t="s">
        <v>2452</v>
      </c>
      <c r="F316" s="238" t="s">
        <v>2453</v>
      </c>
      <c r="G316" s="239" t="s">
        <v>304</v>
      </c>
      <c r="H316" s="240">
        <v>99.581999999999994</v>
      </c>
      <c r="I316" s="241"/>
      <c r="J316" s="242">
        <f>ROUND(I316*H316,2)</f>
        <v>0</v>
      </c>
      <c r="K316" s="238" t="s">
        <v>2454</v>
      </c>
      <c r="L316" s="73"/>
      <c r="M316" s="243" t="s">
        <v>22</v>
      </c>
      <c r="N316" s="244" t="s">
        <v>44</v>
      </c>
      <c r="O316" s="48"/>
      <c r="P316" s="245">
        <f>O316*H316</f>
        <v>0</v>
      </c>
      <c r="Q316" s="245">
        <v>0.0098300000000000002</v>
      </c>
      <c r="R316" s="245">
        <f>Q316*H316</f>
        <v>0.97889105999999992</v>
      </c>
      <c r="S316" s="245">
        <v>0</v>
      </c>
      <c r="T316" s="246">
        <f>S316*H316</f>
        <v>0</v>
      </c>
      <c r="AR316" s="25" t="s">
        <v>311</v>
      </c>
      <c r="AT316" s="25" t="s">
        <v>217</v>
      </c>
      <c r="AU316" s="25" t="s">
        <v>236</v>
      </c>
      <c r="AY316" s="25" t="s">
        <v>215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25" t="s">
        <v>80</v>
      </c>
      <c r="BK316" s="247">
        <f>ROUND(I316*H316,2)</f>
        <v>0</v>
      </c>
      <c r="BL316" s="25" t="s">
        <v>311</v>
      </c>
      <c r="BM316" s="25" t="s">
        <v>2455</v>
      </c>
    </row>
    <row r="317" s="12" customFormat="1">
      <c r="B317" s="248"/>
      <c r="C317" s="249"/>
      <c r="D317" s="250" t="s">
        <v>224</v>
      </c>
      <c r="E317" s="251" t="s">
        <v>22</v>
      </c>
      <c r="F317" s="252" t="s">
        <v>2456</v>
      </c>
      <c r="G317" s="249"/>
      <c r="H317" s="253">
        <v>112.047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224</v>
      </c>
      <c r="AU317" s="259" t="s">
        <v>236</v>
      </c>
      <c r="AV317" s="12" t="s">
        <v>82</v>
      </c>
      <c r="AW317" s="12" t="s">
        <v>36</v>
      </c>
      <c r="AX317" s="12" t="s">
        <v>73</v>
      </c>
      <c r="AY317" s="259" t="s">
        <v>215</v>
      </c>
    </row>
    <row r="318" s="12" customFormat="1">
      <c r="B318" s="248"/>
      <c r="C318" s="249"/>
      <c r="D318" s="250" t="s">
        <v>224</v>
      </c>
      <c r="E318" s="251" t="s">
        <v>22</v>
      </c>
      <c r="F318" s="252" t="s">
        <v>2457</v>
      </c>
      <c r="G318" s="249"/>
      <c r="H318" s="253">
        <v>-12.465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AT318" s="259" t="s">
        <v>224</v>
      </c>
      <c r="AU318" s="259" t="s">
        <v>236</v>
      </c>
      <c r="AV318" s="12" t="s">
        <v>82</v>
      </c>
      <c r="AW318" s="12" t="s">
        <v>36</v>
      </c>
      <c r="AX318" s="12" t="s">
        <v>73</v>
      </c>
      <c r="AY318" s="259" t="s">
        <v>215</v>
      </c>
    </row>
    <row r="319" s="13" customFormat="1">
      <c r="B319" s="260"/>
      <c r="C319" s="261"/>
      <c r="D319" s="250" t="s">
        <v>224</v>
      </c>
      <c r="E319" s="262" t="s">
        <v>22</v>
      </c>
      <c r="F319" s="263" t="s">
        <v>231</v>
      </c>
      <c r="G319" s="261"/>
      <c r="H319" s="264">
        <v>99.581999999999994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AT319" s="270" t="s">
        <v>224</v>
      </c>
      <c r="AU319" s="270" t="s">
        <v>236</v>
      </c>
      <c r="AV319" s="13" t="s">
        <v>222</v>
      </c>
      <c r="AW319" s="13" t="s">
        <v>36</v>
      </c>
      <c r="AX319" s="13" t="s">
        <v>80</v>
      </c>
      <c r="AY319" s="270" t="s">
        <v>215</v>
      </c>
    </row>
    <row r="320" s="1" customFormat="1" ht="25.5" customHeight="1">
      <c r="B320" s="47"/>
      <c r="C320" s="236" t="s">
        <v>606</v>
      </c>
      <c r="D320" s="236" t="s">
        <v>217</v>
      </c>
      <c r="E320" s="237" t="s">
        <v>2458</v>
      </c>
      <c r="F320" s="238" t="s">
        <v>2459</v>
      </c>
      <c r="G320" s="239" t="s">
        <v>298</v>
      </c>
      <c r="H320" s="240">
        <v>206.833</v>
      </c>
      <c r="I320" s="241"/>
      <c r="J320" s="242">
        <f>ROUND(I320*H320,2)</f>
        <v>0</v>
      </c>
      <c r="K320" s="238" t="s">
        <v>221</v>
      </c>
      <c r="L320" s="73"/>
      <c r="M320" s="243" t="s">
        <v>22</v>
      </c>
      <c r="N320" s="244" t="s">
        <v>44</v>
      </c>
      <c r="O320" s="48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5" t="s">
        <v>311</v>
      </c>
      <c r="AT320" s="25" t="s">
        <v>217</v>
      </c>
      <c r="AU320" s="25" t="s">
        <v>236</v>
      </c>
      <c r="AY320" s="25" t="s">
        <v>215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25" t="s">
        <v>80</v>
      </c>
      <c r="BK320" s="247">
        <f>ROUND(I320*H320,2)</f>
        <v>0</v>
      </c>
      <c r="BL320" s="25" t="s">
        <v>311</v>
      </c>
      <c r="BM320" s="25" t="s">
        <v>2460</v>
      </c>
    </row>
    <row r="321" s="12" customFormat="1">
      <c r="B321" s="248"/>
      <c r="C321" s="249"/>
      <c r="D321" s="250" t="s">
        <v>224</v>
      </c>
      <c r="E321" s="251" t="s">
        <v>22</v>
      </c>
      <c r="F321" s="252" t="s">
        <v>2461</v>
      </c>
      <c r="G321" s="249"/>
      <c r="H321" s="253">
        <v>68.424999999999997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224</v>
      </c>
      <c r="AU321" s="259" t="s">
        <v>236</v>
      </c>
      <c r="AV321" s="12" t="s">
        <v>82</v>
      </c>
      <c r="AW321" s="12" t="s">
        <v>36</v>
      </c>
      <c r="AX321" s="12" t="s">
        <v>73</v>
      </c>
      <c r="AY321" s="259" t="s">
        <v>215</v>
      </c>
    </row>
    <row r="322" s="12" customFormat="1">
      <c r="B322" s="248"/>
      <c r="C322" s="249"/>
      <c r="D322" s="250" t="s">
        <v>224</v>
      </c>
      <c r="E322" s="251" t="s">
        <v>22</v>
      </c>
      <c r="F322" s="252" t="s">
        <v>2462</v>
      </c>
      <c r="G322" s="249"/>
      <c r="H322" s="253">
        <v>138.40799999999999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224</v>
      </c>
      <c r="AU322" s="259" t="s">
        <v>236</v>
      </c>
      <c r="AV322" s="12" t="s">
        <v>82</v>
      </c>
      <c r="AW322" s="12" t="s">
        <v>36</v>
      </c>
      <c r="AX322" s="12" t="s">
        <v>73</v>
      </c>
      <c r="AY322" s="259" t="s">
        <v>215</v>
      </c>
    </row>
    <row r="323" s="13" customFormat="1">
      <c r="B323" s="260"/>
      <c r="C323" s="261"/>
      <c r="D323" s="250" t="s">
        <v>224</v>
      </c>
      <c r="E323" s="262" t="s">
        <v>22</v>
      </c>
      <c r="F323" s="263" t="s">
        <v>231</v>
      </c>
      <c r="G323" s="261"/>
      <c r="H323" s="264">
        <v>206.833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224</v>
      </c>
      <c r="AU323" s="270" t="s">
        <v>236</v>
      </c>
      <c r="AV323" s="13" t="s">
        <v>222</v>
      </c>
      <c r="AW323" s="13" t="s">
        <v>36</v>
      </c>
      <c r="AX323" s="13" t="s">
        <v>80</v>
      </c>
      <c r="AY323" s="270" t="s">
        <v>215</v>
      </c>
    </row>
    <row r="324" s="1" customFormat="1" ht="25.5" customHeight="1">
      <c r="B324" s="47"/>
      <c r="C324" s="236" t="s">
        <v>612</v>
      </c>
      <c r="D324" s="236" t="s">
        <v>217</v>
      </c>
      <c r="E324" s="237" t="s">
        <v>2463</v>
      </c>
      <c r="F324" s="238" t="s">
        <v>2464</v>
      </c>
      <c r="G324" s="239" t="s">
        <v>298</v>
      </c>
      <c r="H324" s="240">
        <v>3.6000000000000001</v>
      </c>
      <c r="I324" s="241"/>
      <c r="J324" s="242">
        <f>ROUND(I324*H324,2)</f>
        <v>0</v>
      </c>
      <c r="K324" s="238" t="s">
        <v>221</v>
      </c>
      <c r="L324" s="73"/>
      <c r="M324" s="243" t="s">
        <v>22</v>
      </c>
      <c r="N324" s="244" t="s">
        <v>44</v>
      </c>
      <c r="O324" s="48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5" t="s">
        <v>311</v>
      </c>
      <c r="AT324" s="25" t="s">
        <v>217</v>
      </c>
      <c r="AU324" s="25" t="s">
        <v>236</v>
      </c>
      <c r="AY324" s="25" t="s">
        <v>215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25" t="s">
        <v>80</v>
      </c>
      <c r="BK324" s="247">
        <f>ROUND(I324*H324,2)</f>
        <v>0</v>
      </c>
      <c r="BL324" s="25" t="s">
        <v>311</v>
      </c>
      <c r="BM324" s="25" t="s">
        <v>2465</v>
      </c>
    </row>
    <row r="325" s="12" customFormat="1">
      <c r="B325" s="248"/>
      <c r="C325" s="249"/>
      <c r="D325" s="250" t="s">
        <v>224</v>
      </c>
      <c r="E325" s="251" t="s">
        <v>22</v>
      </c>
      <c r="F325" s="252" t="s">
        <v>2466</v>
      </c>
      <c r="G325" s="249"/>
      <c r="H325" s="253">
        <v>3.6000000000000001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224</v>
      </c>
      <c r="AU325" s="259" t="s">
        <v>236</v>
      </c>
      <c r="AV325" s="12" t="s">
        <v>82</v>
      </c>
      <c r="AW325" s="12" t="s">
        <v>36</v>
      </c>
      <c r="AX325" s="12" t="s">
        <v>80</v>
      </c>
      <c r="AY325" s="259" t="s">
        <v>215</v>
      </c>
    </row>
    <row r="326" s="1" customFormat="1" ht="25.5" customHeight="1">
      <c r="B326" s="47"/>
      <c r="C326" s="292" t="s">
        <v>616</v>
      </c>
      <c r="D326" s="292" t="s">
        <v>289</v>
      </c>
      <c r="E326" s="293" t="s">
        <v>2467</v>
      </c>
      <c r="F326" s="294" t="s">
        <v>2468</v>
      </c>
      <c r="G326" s="295" t="s">
        <v>220</v>
      </c>
      <c r="H326" s="296">
        <v>1.3129999999999999</v>
      </c>
      <c r="I326" s="297"/>
      <c r="J326" s="298">
        <f>ROUND(I326*H326,2)</f>
        <v>0</v>
      </c>
      <c r="K326" s="294" t="s">
        <v>221</v>
      </c>
      <c r="L326" s="299"/>
      <c r="M326" s="300" t="s">
        <v>22</v>
      </c>
      <c r="N326" s="301" t="s">
        <v>44</v>
      </c>
      <c r="O326" s="48"/>
      <c r="P326" s="245">
        <f>O326*H326</f>
        <v>0</v>
      </c>
      <c r="Q326" s="245">
        <v>0.55000000000000004</v>
      </c>
      <c r="R326" s="245">
        <f>Q326*H326</f>
        <v>0.72215000000000007</v>
      </c>
      <c r="S326" s="245">
        <v>0</v>
      </c>
      <c r="T326" s="246">
        <f>S326*H326</f>
        <v>0</v>
      </c>
      <c r="AR326" s="25" t="s">
        <v>405</v>
      </c>
      <c r="AT326" s="25" t="s">
        <v>289</v>
      </c>
      <c r="AU326" s="25" t="s">
        <v>236</v>
      </c>
      <c r="AY326" s="25" t="s">
        <v>215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25" t="s">
        <v>80</v>
      </c>
      <c r="BK326" s="247">
        <f>ROUND(I326*H326,2)</f>
        <v>0</v>
      </c>
      <c r="BL326" s="25" t="s">
        <v>311</v>
      </c>
      <c r="BM326" s="25" t="s">
        <v>2469</v>
      </c>
    </row>
    <row r="327" s="12" customFormat="1">
      <c r="B327" s="248"/>
      <c r="C327" s="249"/>
      <c r="D327" s="250" t="s">
        <v>224</v>
      </c>
      <c r="E327" s="251" t="s">
        <v>22</v>
      </c>
      <c r="F327" s="252" t="s">
        <v>2470</v>
      </c>
      <c r="G327" s="249"/>
      <c r="H327" s="253">
        <v>1.1819999999999999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224</v>
      </c>
      <c r="AU327" s="259" t="s">
        <v>236</v>
      </c>
      <c r="AV327" s="12" t="s">
        <v>82</v>
      </c>
      <c r="AW327" s="12" t="s">
        <v>36</v>
      </c>
      <c r="AX327" s="12" t="s">
        <v>73</v>
      </c>
      <c r="AY327" s="259" t="s">
        <v>215</v>
      </c>
    </row>
    <row r="328" s="12" customFormat="1">
      <c r="B328" s="248"/>
      <c r="C328" s="249"/>
      <c r="D328" s="250" t="s">
        <v>224</v>
      </c>
      <c r="E328" s="251" t="s">
        <v>22</v>
      </c>
      <c r="F328" s="252" t="s">
        <v>2471</v>
      </c>
      <c r="G328" s="249"/>
      <c r="H328" s="253">
        <v>0.13100000000000001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224</v>
      </c>
      <c r="AU328" s="259" t="s">
        <v>236</v>
      </c>
      <c r="AV328" s="12" t="s">
        <v>82</v>
      </c>
      <c r="AW328" s="12" t="s">
        <v>36</v>
      </c>
      <c r="AX328" s="12" t="s">
        <v>73</v>
      </c>
      <c r="AY328" s="259" t="s">
        <v>215</v>
      </c>
    </row>
    <row r="329" s="13" customFormat="1">
      <c r="B329" s="260"/>
      <c r="C329" s="261"/>
      <c r="D329" s="250" t="s">
        <v>224</v>
      </c>
      <c r="E329" s="262" t="s">
        <v>22</v>
      </c>
      <c r="F329" s="263" t="s">
        <v>231</v>
      </c>
      <c r="G329" s="261"/>
      <c r="H329" s="264">
        <v>1.3129999999999999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224</v>
      </c>
      <c r="AU329" s="270" t="s">
        <v>236</v>
      </c>
      <c r="AV329" s="13" t="s">
        <v>222</v>
      </c>
      <c r="AW329" s="13" t="s">
        <v>36</v>
      </c>
      <c r="AX329" s="13" t="s">
        <v>80</v>
      </c>
      <c r="AY329" s="270" t="s">
        <v>215</v>
      </c>
    </row>
    <row r="330" s="1" customFormat="1" ht="25.5" customHeight="1">
      <c r="B330" s="47"/>
      <c r="C330" s="292" t="s">
        <v>621</v>
      </c>
      <c r="D330" s="292" t="s">
        <v>289</v>
      </c>
      <c r="E330" s="293" t="s">
        <v>2472</v>
      </c>
      <c r="F330" s="294" t="s">
        <v>2473</v>
      </c>
      <c r="G330" s="295" t="s">
        <v>220</v>
      </c>
      <c r="H330" s="296">
        <v>3.5880000000000001</v>
      </c>
      <c r="I330" s="297"/>
      <c r="J330" s="298">
        <f>ROUND(I330*H330,2)</f>
        <v>0</v>
      </c>
      <c r="K330" s="294" t="s">
        <v>221</v>
      </c>
      <c r="L330" s="299"/>
      <c r="M330" s="300" t="s">
        <v>22</v>
      </c>
      <c r="N330" s="301" t="s">
        <v>44</v>
      </c>
      <c r="O330" s="48"/>
      <c r="P330" s="245">
        <f>O330*H330</f>
        <v>0</v>
      </c>
      <c r="Q330" s="245">
        <v>0.55000000000000004</v>
      </c>
      <c r="R330" s="245">
        <f>Q330*H330</f>
        <v>1.9734000000000003</v>
      </c>
      <c r="S330" s="245">
        <v>0</v>
      </c>
      <c r="T330" s="246">
        <f>S330*H330</f>
        <v>0</v>
      </c>
      <c r="AR330" s="25" t="s">
        <v>405</v>
      </c>
      <c r="AT330" s="25" t="s">
        <v>289</v>
      </c>
      <c r="AU330" s="25" t="s">
        <v>236</v>
      </c>
      <c r="AY330" s="25" t="s">
        <v>215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25" t="s">
        <v>80</v>
      </c>
      <c r="BK330" s="247">
        <f>ROUND(I330*H330,2)</f>
        <v>0</v>
      </c>
      <c r="BL330" s="25" t="s">
        <v>311</v>
      </c>
      <c r="BM330" s="25" t="s">
        <v>2474</v>
      </c>
    </row>
    <row r="331" s="12" customFormat="1">
      <c r="B331" s="248"/>
      <c r="C331" s="249"/>
      <c r="D331" s="250" t="s">
        <v>224</v>
      </c>
      <c r="E331" s="251" t="s">
        <v>22</v>
      </c>
      <c r="F331" s="252" t="s">
        <v>2475</v>
      </c>
      <c r="G331" s="249"/>
      <c r="H331" s="253">
        <v>3.5880000000000001</v>
      </c>
      <c r="I331" s="254"/>
      <c r="J331" s="249"/>
      <c r="K331" s="249"/>
      <c r="L331" s="255"/>
      <c r="M331" s="256"/>
      <c r="N331" s="257"/>
      <c r="O331" s="257"/>
      <c r="P331" s="257"/>
      <c r="Q331" s="257"/>
      <c r="R331" s="257"/>
      <c r="S331" s="257"/>
      <c r="T331" s="258"/>
      <c r="AT331" s="259" t="s">
        <v>224</v>
      </c>
      <c r="AU331" s="259" t="s">
        <v>236</v>
      </c>
      <c r="AV331" s="12" t="s">
        <v>82</v>
      </c>
      <c r="AW331" s="12" t="s">
        <v>36</v>
      </c>
      <c r="AX331" s="12" t="s">
        <v>80</v>
      </c>
      <c r="AY331" s="259" t="s">
        <v>215</v>
      </c>
    </row>
    <row r="332" s="1" customFormat="1" ht="16.5" customHeight="1">
      <c r="B332" s="47"/>
      <c r="C332" s="236" t="s">
        <v>626</v>
      </c>
      <c r="D332" s="236" t="s">
        <v>217</v>
      </c>
      <c r="E332" s="237" t="s">
        <v>2476</v>
      </c>
      <c r="F332" s="238" t="s">
        <v>2477</v>
      </c>
      <c r="G332" s="239" t="s">
        <v>220</v>
      </c>
      <c r="H332" s="240">
        <v>6.032</v>
      </c>
      <c r="I332" s="241"/>
      <c r="J332" s="242">
        <f>ROUND(I332*H332,2)</f>
        <v>0</v>
      </c>
      <c r="K332" s="238" t="s">
        <v>221</v>
      </c>
      <c r="L332" s="73"/>
      <c r="M332" s="243" t="s">
        <v>22</v>
      </c>
      <c r="N332" s="244" t="s">
        <v>44</v>
      </c>
      <c r="O332" s="48"/>
      <c r="P332" s="245">
        <f>O332*H332</f>
        <v>0</v>
      </c>
      <c r="Q332" s="245">
        <v>0.00281</v>
      </c>
      <c r="R332" s="245">
        <f>Q332*H332</f>
        <v>0.01694992</v>
      </c>
      <c r="S332" s="245">
        <v>0</v>
      </c>
      <c r="T332" s="246">
        <f>S332*H332</f>
        <v>0</v>
      </c>
      <c r="AR332" s="25" t="s">
        <v>311</v>
      </c>
      <c r="AT332" s="25" t="s">
        <v>217</v>
      </c>
      <c r="AU332" s="25" t="s">
        <v>236</v>
      </c>
      <c r="AY332" s="25" t="s">
        <v>215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25" t="s">
        <v>80</v>
      </c>
      <c r="BK332" s="247">
        <f>ROUND(I332*H332,2)</f>
        <v>0</v>
      </c>
      <c r="BL332" s="25" t="s">
        <v>311</v>
      </c>
      <c r="BM332" s="25" t="s">
        <v>2478</v>
      </c>
    </row>
    <row r="333" s="12" customFormat="1">
      <c r="B333" s="248"/>
      <c r="C333" s="249"/>
      <c r="D333" s="250" t="s">
        <v>224</v>
      </c>
      <c r="E333" s="251" t="s">
        <v>22</v>
      </c>
      <c r="F333" s="252" t="s">
        <v>2479</v>
      </c>
      <c r="G333" s="249"/>
      <c r="H333" s="253">
        <v>6.032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224</v>
      </c>
      <c r="AU333" s="259" t="s">
        <v>236</v>
      </c>
      <c r="AV333" s="12" t="s">
        <v>82</v>
      </c>
      <c r="AW333" s="12" t="s">
        <v>36</v>
      </c>
      <c r="AX333" s="12" t="s">
        <v>80</v>
      </c>
      <c r="AY333" s="259" t="s">
        <v>215</v>
      </c>
    </row>
    <row r="334" s="1" customFormat="1" ht="25.5" customHeight="1">
      <c r="B334" s="47"/>
      <c r="C334" s="236" t="s">
        <v>630</v>
      </c>
      <c r="D334" s="236" t="s">
        <v>217</v>
      </c>
      <c r="E334" s="237" t="s">
        <v>2480</v>
      </c>
      <c r="F334" s="238" t="s">
        <v>2481</v>
      </c>
      <c r="G334" s="239" t="s">
        <v>876</v>
      </c>
      <c r="H334" s="302"/>
      <c r="I334" s="241"/>
      <c r="J334" s="242">
        <f>ROUND(I334*H334,2)</f>
        <v>0</v>
      </c>
      <c r="K334" s="238" t="s">
        <v>221</v>
      </c>
      <c r="L334" s="73"/>
      <c r="M334" s="243" t="s">
        <v>22</v>
      </c>
      <c r="N334" s="244" t="s">
        <v>44</v>
      </c>
      <c r="O334" s="48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AR334" s="25" t="s">
        <v>311</v>
      </c>
      <c r="AT334" s="25" t="s">
        <v>217</v>
      </c>
      <c r="AU334" s="25" t="s">
        <v>236</v>
      </c>
      <c r="AY334" s="25" t="s">
        <v>215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25" t="s">
        <v>80</v>
      </c>
      <c r="BK334" s="247">
        <f>ROUND(I334*H334,2)</f>
        <v>0</v>
      </c>
      <c r="BL334" s="25" t="s">
        <v>311</v>
      </c>
      <c r="BM334" s="25" t="s">
        <v>2482</v>
      </c>
    </row>
    <row r="335" s="12" customFormat="1">
      <c r="B335" s="248"/>
      <c r="C335" s="249"/>
      <c r="D335" s="250" t="s">
        <v>224</v>
      </c>
      <c r="E335" s="251" t="s">
        <v>22</v>
      </c>
      <c r="F335" s="252" t="s">
        <v>2483</v>
      </c>
      <c r="G335" s="249"/>
      <c r="H335" s="253">
        <v>1221.674</v>
      </c>
      <c r="I335" s="254"/>
      <c r="J335" s="249"/>
      <c r="K335" s="249"/>
      <c r="L335" s="255"/>
      <c r="M335" s="256"/>
      <c r="N335" s="257"/>
      <c r="O335" s="257"/>
      <c r="P335" s="257"/>
      <c r="Q335" s="257"/>
      <c r="R335" s="257"/>
      <c r="S335" s="257"/>
      <c r="T335" s="258"/>
      <c r="AT335" s="259" t="s">
        <v>224</v>
      </c>
      <c r="AU335" s="259" t="s">
        <v>236</v>
      </c>
      <c r="AV335" s="12" t="s">
        <v>82</v>
      </c>
      <c r="AW335" s="12" t="s">
        <v>36</v>
      </c>
      <c r="AX335" s="12" t="s">
        <v>80</v>
      </c>
      <c r="AY335" s="259" t="s">
        <v>215</v>
      </c>
    </row>
    <row r="336" s="11" customFormat="1" ht="22.32" customHeight="1">
      <c r="B336" s="220"/>
      <c r="C336" s="221"/>
      <c r="D336" s="222" t="s">
        <v>72</v>
      </c>
      <c r="E336" s="234" t="s">
        <v>910</v>
      </c>
      <c r="F336" s="234" t="s">
        <v>2484</v>
      </c>
      <c r="G336" s="221"/>
      <c r="H336" s="221"/>
      <c r="I336" s="224"/>
      <c r="J336" s="235">
        <f>BK336</f>
        <v>0</v>
      </c>
      <c r="K336" s="221"/>
      <c r="L336" s="226"/>
      <c r="M336" s="227"/>
      <c r="N336" s="228"/>
      <c r="O336" s="228"/>
      <c r="P336" s="229">
        <f>SUM(P337:P402)</f>
        <v>0</v>
      </c>
      <c r="Q336" s="228"/>
      <c r="R336" s="229">
        <f>SUM(R337:R402)</f>
        <v>4.5485295599999995</v>
      </c>
      <c r="S336" s="228"/>
      <c r="T336" s="230">
        <f>SUM(T337:T402)</f>
        <v>0</v>
      </c>
      <c r="AR336" s="231" t="s">
        <v>82</v>
      </c>
      <c r="AT336" s="232" t="s">
        <v>72</v>
      </c>
      <c r="AU336" s="232" t="s">
        <v>82</v>
      </c>
      <c r="AY336" s="231" t="s">
        <v>215</v>
      </c>
      <c r="BK336" s="233">
        <f>SUM(BK337:BK402)</f>
        <v>0</v>
      </c>
    </row>
    <row r="337" s="1" customFormat="1" ht="25.5" customHeight="1">
      <c r="B337" s="47"/>
      <c r="C337" s="236" t="s">
        <v>635</v>
      </c>
      <c r="D337" s="236" t="s">
        <v>217</v>
      </c>
      <c r="E337" s="237" t="s">
        <v>2485</v>
      </c>
      <c r="F337" s="238" t="s">
        <v>2486</v>
      </c>
      <c r="G337" s="239" t="s">
        <v>304</v>
      </c>
      <c r="H337" s="240">
        <v>103.813</v>
      </c>
      <c r="I337" s="241"/>
      <c r="J337" s="242">
        <f>ROUND(I337*H337,2)</f>
        <v>0</v>
      </c>
      <c r="K337" s="238" t="s">
        <v>221</v>
      </c>
      <c r="L337" s="73"/>
      <c r="M337" s="243" t="s">
        <v>22</v>
      </c>
      <c r="N337" s="244" t="s">
        <v>44</v>
      </c>
      <c r="O337" s="48"/>
      <c r="P337" s="245">
        <f>O337*H337</f>
        <v>0</v>
      </c>
      <c r="Q337" s="245">
        <v>0</v>
      </c>
      <c r="R337" s="245">
        <f>Q337*H337</f>
        <v>0</v>
      </c>
      <c r="S337" s="245">
        <v>0</v>
      </c>
      <c r="T337" s="246">
        <f>S337*H337</f>
        <v>0</v>
      </c>
      <c r="AR337" s="25" t="s">
        <v>311</v>
      </c>
      <c r="AT337" s="25" t="s">
        <v>217</v>
      </c>
      <c r="AU337" s="25" t="s">
        <v>236</v>
      </c>
      <c r="AY337" s="25" t="s">
        <v>215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25" t="s">
        <v>80</v>
      </c>
      <c r="BK337" s="247">
        <f>ROUND(I337*H337,2)</f>
        <v>0</v>
      </c>
      <c r="BL337" s="25" t="s">
        <v>311</v>
      </c>
      <c r="BM337" s="25" t="s">
        <v>2487</v>
      </c>
    </row>
    <row r="338" s="15" customFormat="1">
      <c r="B338" s="282"/>
      <c r="C338" s="283"/>
      <c r="D338" s="250" t="s">
        <v>224</v>
      </c>
      <c r="E338" s="284" t="s">
        <v>22</v>
      </c>
      <c r="F338" s="285" t="s">
        <v>2488</v>
      </c>
      <c r="G338" s="283"/>
      <c r="H338" s="284" t="s">
        <v>22</v>
      </c>
      <c r="I338" s="286"/>
      <c r="J338" s="283"/>
      <c r="K338" s="283"/>
      <c r="L338" s="287"/>
      <c r="M338" s="288"/>
      <c r="N338" s="289"/>
      <c r="O338" s="289"/>
      <c r="P338" s="289"/>
      <c r="Q338" s="289"/>
      <c r="R338" s="289"/>
      <c r="S338" s="289"/>
      <c r="T338" s="290"/>
      <c r="AT338" s="291" t="s">
        <v>224</v>
      </c>
      <c r="AU338" s="291" t="s">
        <v>236</v>
      </c>
      <c r="AV338" s="15" t="s">
        <v>80</v>
      </c>
      <c r="AW338" s="15" t="s">
        <v>36</v>
      </c>
      <c r="AX338" s="15" t="s">
        <v>73</v>
      </c>
      <c r="AY338" s="291" t="s">
        <v>215</v>
      </c>
    </row>
    <row r="339" s="12" customFormat="1">
      <c r="B339" s="248"/>
      <c r="C339" s="249"/>
      <c r="D339" s="250" t="s">
        <v>224</v>
      </c>
      <c r="E339" s="251" t="s">
        <v>22</v>
      </c>
      <c r="F339" s="252" t="s">
        <v>2489</v>
      </c>
      <c r="G339" s="249"/>
      <c r="H339" s="253">
        <v>116.76000000000001</v>
      </c>
      <c r="I339" s="254"/>
      <c r="J339" s="249"/>
      <c r="K339" s="249"/>
      <c r="L339" s="255"/>
      <c r="M339" s="256"/>
      <c r="N339" s="257"/>
      <c r="O339" s="257"/>
      <c r="P339" s="257"/>
      <c r="Q339" s="257"/>
      <c r="R339" s="257"/>
      <c r="S339" s="257"/>
      <c r="T339" s="258"/>
      <c r="AT339" s="259" t="s">
        <v>224</v>
      </c>
      <c r="AU339" s="259" t="s">
        <v>236</v>
      </c>
      <c r="AV339" s="12" t="s">
        <v>82</v>
      </c>
      <c r="AW339" s="12" t="s">
        <v>36</v>
      </c>
      <c r="AX339" s="12" t="s">
        <v>73</v>
      </c>
      <c r="AY339" s="259" t="s">
        <v>215</v>
      </c>
    </row>
    <row r="340" s="12" customFormat="1">
      <c r="B340" s="248"/>
      <c r="C340" s="249"/>
      <c r="D340" s="250" t="s">
        <v>224</v>
      </c>
      <c r="E340" s="251" t="s">
        <v>22</v>
      </c>
      <c r="F340" s="252" t="s">
        <v>2398</v>
      </c>
      <c r="G340" s="249"/>
      <c r="H340" s="253">
        <v>-17.312999999999999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224</v>
      </c>
      <c r="AU340" s="259" t="s">
        <v>236</v>
      </c>
      <c r="AV340" s="12" t="s">
        <v>82</v>
      </c>
      <c r="AW340" s="12" t="s">
        <v>36</v>
      </c>
      <c r="AX340" s="12" t="s">
        <v>73</v>
      </c>
      <c r="AY340" s="259" t="s">
        <v>215</v>
      </c>
    </row>
    <row r="341" s="12" customFormat="1">
      <c r="B341" s="248"/>
      <c r="C341" s="249"/>
      <c r="D341" s="250" t="s">
        <v>224</v>
      </c>
      <c r="E341" s="251" t="s">
        <v>22</v>
      </c>
      <c r="F341" s="252" t="s">
        <v>2490</v>
      </c>
      <c r="G341" s="249"/>
      <c r="H341" s="253">
        <v>4.3659999999999997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224</v>
      </c>
      <c r="AU341" s="259" t="s">
        <v>236</v>
      </c>
      <c r="AV341" s="12" t="s">
        <v>82</v>
      </c>
      <c r="AW341" s="12" t="s">
        <v>36</v>
      </c>
      <c r="AX341" s="12" t="s">
        <v>73</v>
      </c>
      <c r="AY341" s="259" t="s">
        <v>215</v>
      </c>
    </row>
    <row r="342" s="13" customFormat="1">
      <c r="B342" s="260"/>
      <c r="C342" s="261"/>
      <c r="D342" s="250" t="s">
        <v>224</v>
      </c>
      <c r="E342" s="262" t="s">
        <v>22</v>
      </c>
      <c r="F342" s="263" t="s">
        <v>231</v>
      </c>
      <c r="G342" s="261"/>
      <c r="H342" s="264">
        <v>103.813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224</v>
      </c>
      <c r="AU342" s="270" t="s">
        <v>236</v>
      </c>
      <c r="AV342" s="13" t="s">
        <v>222</v>
      </c>
      <c r="AW342" s="13" t="s">
        <v>36</v>
      </c>
      <c r="AX342" s="13" t="s">
        <v>80</v>
      </c>
      <c r="AY342" s="270" t="s">
        <v>215</v>
      </c>
    </row>
    <row r="343" s="1" customFormat="1" ht="16.5" customHeight="1">
      <c r="B343" s="47"/>
      <c r="C343" s="292" t="s">
        <v>642</v>
      </c>
      <c r="D343" s="292" t="s">
        <v>289</v>
      </c>
      <c r="E343" s="293" t="s">
        <v>2491</v>
      </c>
      <c r="F343" s="294" t="s">
        <v>2492</v>
      </c>
      <c r="G343" s="295" t="s">
        <v>304</v>
      </c>
      <c r="H343" s="296">
        <v>105.889</v>
      </c>
      <c r="I343" s="297"/>
      <c r="J343" s="298">
        <f>ROUND(I343*H343,2)</f>
        <v>0</v>
      </c>
      <c r="K343" s="294" t="s">
        <v>221</v>
      </c>
      <c r="L343" s="299"/>
      <c r="M343" s="300" t="s">
        <v>22</v>
      </c>
      <c r="N343" s="301" t="s">
        <v>44</v>
      </c>
      <c r="O343" s="48"/>
      <c r="P343" s="245">
        <f>O343*H343</f>
        <v>0</v>
      </c>
      <c r="Q343" s="245">
        <v>0.0030000000000000001</v>
      </c>
      <c r="R343" s="245">
        <f>Q343*H343</f>
        <v>0.31766699999999998</v>
      </c>
      <c r="S343" s="245">
        <v>0</v>
      </c>
      <c r="T343" s="246">
        <f>S343*H343</f>
        <v>0</v>
      </c>
      <c r="AR343" s="25" t="s">
        <v>405</v>
      </c>
      <c r="AT343" s="25" t="s">
        <v>289</v>
      </c>
      <c r="AU343" s="25" t="s">
        <v>236</v>
      </c>
      <c r="AY343" s="25" t="s">
        <v>215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25" t="s">
        <v>80</v>
      </c>
      <c r="BK343" s="247">
        <f>ROUND(I343*H343,2)</f>
        <v>0</v>
      </c>
      <c r="BL343" s="25" t="s">
        <v>311</v>
      </c>
      <c r="BM343" s="25" t="s">
        <v>2493</v>
      </c>
    </row>
    <row r="344" s="12" customFormat="1">
      <c r="B344" s="248"/>
      <c r="C344" s="249"/>
      <c r="D344" s="250" t="s">
        <v>224</v>
      </c>
      <c r="E344" s="251" t="s">
        <v>22</v>
      </c>
      <c r="F344" s="252" t="s">
        <v>2494</v>
      </c>
      <c r="G344" s="249"/>
      <c r="H344" s="253">
        <v>105.889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224</v>
      </c>
      <c r="AU344" s="259" t="s">
        <v>236</v>
      </c>
      <c r="AV344" s="12" t="s">
        <v>82</v>
      </c>
      <c r="AW344" s="12" t="s">
        <v>36</v>
      </c>
      <c r="AX344" s="12" t="s">
        <v>80</v>
      </c>
      <c r="AY344" s="259" t="s">
        <v>215</v>
      </c>
    </row>
    <row r="345" s="1" customFormat="1" ht="38.25" customHeight="1">
      <c r="B345" s="47"/>
      <c r="C345" s="236" t="s">
        <v>647</v>
      </c>
      <c r="D345" s="236" t="s">
        <v>217</v>
      </c>
      <c r="E345" s="237" t="s">
        <v>2495</v>
      </c>
      <c r="F345" s="238" t="s">
        <v>2496</v>
      </c>
      <c r="G345" s="239" t="s">
        <v>304</v>
      </c>
      <c r="H345" s="240">
        <v>17.605</v>
      </c>
      <c r="I345" s="241"/>
      <c r="J345" s="242">
        <f>ROUND(I345*H345,2)</f>
        <v>0</v>
      </c>
      <c r="K345" s="238" t="s">
        <v>221</v>
      </c>
      <c r="L345" s="73"/>
      <c r="M345" s="243" t="s">
        <v>22</v>
      </c>
      <c r="N345" s="244" t="s">
        <v>44</v>
      </c>
      <c r="O345" s="48"/>
      <c r="P345" s="245">
        <f>O345*H345</f>
        <v>0</v>
      </c>
      <c r="Q345" s="245">
        <v>0.01236</v>
      </c>
      <c r="R345" s="245">
        <f>Q345*H345</f>
        <v>0.21759780000000001</v>
      </c>
      <c r="S345" s="245">
        <v>0</v>
      </c>
      <c r="T345" s="246">
        <f>S345*H345</f>
        <v>0</v>
      </c>
      <c r="AR345" s="25" t="s">
        <v>311</v>
      </c>
      <c r="AT345" s="25" t="s">
        <v>217</v>
      </c>
      <c r="AU345" s="25" t="s">
        <v>236</v>
      </c>
      <c r="AY345" s="25" t="s">
        <v>215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25" t="s">
        <v>80</v>
      </c>
      <c r="BK345" s="247">
        <f>ROUND(I345*H345,2)</f>
        <v>0</v>
      </c>
      <c r="BL345" s="25" t="s">
        <v>311</v>
      </c>
      <c r="BM345" s="25" t="s">
        <v>2497</v>
      </c>
    </row>
    <row r="346" s="12" customFormat="1">
      <c r="B346" s="248"/>
      <c r="C346" s="249"/>
      <c r="D346" s="250" t="s">
        <v>224</v>
      </c>
      <c r="E346" s="251" t="s">
        <v>22</v>
      </c>
      <c r="F346" s="252" t="s">
        <v>2498</v>
      </c>
      <c r="G346" s="249"/>
      <c r="H346" s="253">
        <v>13.02</v>
      </c>
      <c r="I346" s="254"/>
      <c r="J346" s="249"/>
      <c r="K346" s="249"/>
      <c r="L346" s="255"/>
      <c r="M346" s="256"/>
      <c r="N346" s="257"/>
      <c r="O346" s="257"/>
      <c r="P346" s="257"/>
      <c r="Q346" s="257"/>
      <c r="R346" s="257"/>
      <c r="S346" s="257"/>
      <c r="T346" s="258"/>
      <c r="AT346" s="259" t="s">
        <v>224</v>
      </c>
      <c r="AU346" s="259" t="s">
        <v>236</v>
      </c>
      <c r="AV346" s="12" t="s">
        <v>82</v>
      </c>
      <c r="AW346" s="12" t="s">
        <v>36</v>
      </c>
      <c r="AX346" s="12" t="s">
        <v>73</v>
      </c>
      <c r="AY346" s="259" t="s">
        <v>215</v>
      </c>
    </row>
    <row r="347" s="12" customFormat="1">
      <c r="B347" s="248"/>
      <c r="C347" s="249"/>
      <c r="D347" s="250" t="s">
        <v>224</v>
      </c>
      <c r="E347" s="251" t="s">
        <v>22</v>
      </c>
      <c r="F347" s="252" t="s">
        <v>2499</v>
      </c>
      <c r="G347" s="249"/>
      <c r="H347" s="253">
        <v>2.8889999999999998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224</v>
      </c>
      <c r="AU347" s="259" t="s">
        <v>236</v>
      </c>
      <c r="AV347" s="12" t="s">
        <v>82</v>
      </c>
      <c r="AW347" s="12" t="s">
        <v>36</v>
      </c>
      <c r="AX347" s="12" t="s">
        <v>73</v>
      </c>
      <c r="AY347" s="259" t="s">
        <v>215</v>
      </c>
    </row>
    <row r="348" s="12" customFormat="1">
      <c r="B348" s="248"/>
      <c r="C348" s="249"/>
      <c r="D348" s="250" t="s">
        <v>224</v>
      </c>
      <c r="E348" s="251" t="s">
        <v>22</v>
      </c>
      <c r="F348" s="252" t="s">
        <v>2500</v>
      </c>
      <c r="G348" s="249"/>
      <c r="H348" s="253">
        <v>1.696</v>
      </c>
      <c r="I348" s="254"/>
      <c r="J348" s="249"/>
      <c r="K348" s="249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224</v>
      </c>
      <c r="AU348" s="259" t="s">
        <v>236</v>
      </c>
      <c r="AV348" s="12" t="s">
        <v>82</v>
      </c>
      <c r="AW348" s="12" t="s">
        <v>36</v>
      </c>
      <c r="AX348" s="12" t="s">
        <v>73</v>
      </c>
      <c r="AY348" s="259" t="s">
        <v>215</v>
      </c>
    </row>
    <row r="349" s="13" customFormat="1">
      <c r="B349" s="260"/>
      <c r="C349" s="261"/>
      <c r="D349" s="250" t="s">
        <v>224</v>
      </c>
      <c r="E349" s="262" t="s">
        <v>22</v>
      </c>
      <c r="F349" s="263" t="s">
        <v>231</v>
      </c>
      <c r="G349" s="261"/>
      <c r="H349" s="264">
        <v>17.605</v>
      </c>
      <c r="I349" s="265"/>
      <c r="J349" s="261"/>
      <c r="K349" s="261"/>
      <c r="L349" s="266"/>
      <c r="M349" s="267"/>
      <c r="N349" s="268"/>
      <c r="O349" s="268"/>
      <c r="P349" s="268"/>
      <c r="Q349" s="268"/>
      <c r="R349" s="268"/>
      <c r="S349" s="268"/>
      <c r="T349" s="269"/>
      <c r="AT349" s="270" t="s">
        <v>224</v>
      </c>
      <c r="AU349" s="270" t="s">
        <v>236</v>
      </c>
      <c r="AV349" s="13" t="s">
        <v>222</v>
      </c>
      <c r="AW349" s="13" t="s">
        <v>36</v>
      </c>
      <c r="AX349" s="13" t="s">
        <v>80</v>
      </c>
      <c r="AY349" s="270" t="s">
        <v>215</v>
      </c>
    </row>
    <row r="350" s="1" customFormat="1" ht="38.25" customHeight="1">
      <c r="B350" s="47"/>
      <c r="C350" s="236" t="s">
        <v>653</v>
      </c>
      <c r="D350" s="236" t="s">
        <v>217</v>
      </c>
      <c r="E350" s="237" t="s">
        <v>2501</v>
      </c>
      <c r="F350" s="238" t="s">
        <v>2502</v>
      </c>
      <c r="G350" s="239" t="s">
        <v>304</v>
      </c>
      <c r="H350" s="240">
        <v>5.4000000000000004</v>
      </c>
      <c r="I350" s="241"/>
      <c r="J350" s="242">
        <f>ROUND(I350*H350,2)</f>
        <v>0</v>
      </c>
      <c r="K350" s="238" t="s">
        <v>221</v>
      </c>
      <c r="L350" s="73"/>
      <c r="M350" s="243" t="s">
        <v>22</v>
      </c>
      <c r="N350" s="244" t="s">
        <v>44</v>
      </c>
      <c r="O350" s="48"/>
      <c r="P350" s="245">
        <f>O350*H350</f>
        <v>0</v>
      </c>
      <c r="Q350" s="245">
        <v>0.016990000000000002</v>
      </c>
      <c r="R350" s="245">
        <f>Q350*H350</f>
        <v>0.091746000000000008</v>
      </c>
      <c r="S350" s="245">
        <v>0</v>
      </c>
      <c r="T350" s="246">
        <f>S350*H350</f>
        <v>0</v>
      </c>
      <c r="AR350" s="25" t="s">
        <v>311</v>
      </c>
      <c r="AT350" s="25" t="s">
        <v>217</v>
      </c>
      <c r="AU350" s="25" t="s">
        <v>236</v>
      </c>
      <c r="AY350" s="25" t="s">
        <v>215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25" t="s">
        <v>80</v>
      </c>
      <c r="BK350" s="247">
        <f>ROUND(I350*H350,2)</f>
        <v>0</v>
      </c>
      <c r="BL350" s="25" t="s">
        <v>311</v>
      </c>
      <c r="BM350" s="25" t="s">
        <v>2503</v>
      </c>
    </row>
    <row r="351" s="12" customFormat="1">
      <c r="B351" s="248"/>
      <c r="C351" s="249"/>
      <c r="D351" s="250" t="s">
        <v>224</v>
      </c>
      <c r="E351" s="251" t="s">
        <v>22</v>
      </c>
      <c r="F351" s="252" t="s">
        <v>2504</v>
      </c>
      <c r="G351" s="249"/>
      <c r="H351" s="253">
        <v>5.4000000000000004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224</v>
      </c>
      <c r="AU351" s="259" t="s">
        <v>236</v>
      </c>
      <c r="AV351" s="12" t="s">
        <v>82</v>
      </c>
      <c r="AW351" s="12" t="s">
        <v>36</v>
      </c>
      <c r="AX351" s="12" t="s">
        <v>80</v>
      </c>
      <c r="AY351" s="259" t="s">
        <v>215</v>
      </c>
    </row>
    <row r="352" s="1" customFormat="1" ht="38.25" customHeight="1">
      <c r="B352" s="47"/>
      <c r="C352" s="236" t="s">
        <v>659</v>
      </c>
      <c r="D352" s="236" t="s">
        <v>217</v>
      </c>
      <c r="E352" s="237" t="s">
        <v>2505</v>
      </c>
      <c r="F352" s="238" t="s">
        <v>2506</v>
      </c>
      <c r="G352" s="239" t="s">
        <v>304</v>
      </c>
      <c r="H352" s="240">
        <v>3.375</v>
      </c>
      <c r="I352" s="241"/>
      <c r="J352" s="242">
        <f>ROUND(I352*H352,2)</f>
        <v>0</v>
      </c>
      <c r="K352" s="238" t="s">
        <v>221</v>
      </c>
      <c r="L352" s="73"/>
      <c r="M352" s="243" t="s">
        <v>22</v>
      </c>
      <c r="N352" s="244" t="s">
        <v>44</v>
      </c>
      <c r="O352" s="48"/>
      <c r="P352" s="245">
        <f>O352*H352</f>
        <v>0</v>
      </c>
      <c r="Q352" s="245">
        <v>0.016990000000000002</v>
      </c>
      <c r="R352" s="245">
        <f>Q352*H352</f>
        <v>0.057341250000000003</v>
      </c>
      <c r="S352" s="245">
        <v>0</v>
      </c>
      <c r="T352" s="246">
        <f>S352*H352</f>
        <v>0</v>
      </c>
      <c r="AR352" s="25" t="s">
        <v>311</v>
      </c>
      <c r="AT352" s="25" t="s">
        <v>217</v>
      </c>
      <c r="AU352" s="25" t="s">
        <v>236</v>
      </c>
      <c r="AY352" s="25" t="s">
        <v>215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25" t="s">
        <v>80</v>
      </c>
      <c r="BK352" s="247">
        <f>ROUND(I352*H352,2)</f>
        <v>0</v>
      </c>
      <c r="BL352" s="25" t="s">
        <v>311</v>
      </c>
      <c r="BM352" s="25" t="s">
        <v>2507</v>
      </c>
    </row>
    <row r="353" s="12" customFormat="1">
      <c r="B353" s="248"/>
      <c r="C353" s="249"/>
      <c r="D353" s="250" t="s">
        <v>224</v>
      </c>
      <c r="E353" s="251" t="s">
        <v>22</v>
      </c>
      <c r="F353" s="252" t="s">
        <v>2508</v>
      </c>
      <c r="G353" s="249"/>
      <c r="H353" s="253">
        <v>3.375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224</v>
      </c>
      <c r="AU353" s="259" t="s">
        <v>236</v>
      </c>
      <c r="AV353" s="12" t="s">
        <v>82</v>
      </c>
      <c r="AW353" s="12" t="s">
        <v>36</v>
      </c>
      <c r="AX353" s="12" t="s">
        <v>80</v>
      </c>
      <c r="AY353" s="259" t="s">
        <v>215</v>
      </c>
    </row>
    <row r="354" s="1" customFormat="1" ht="25.5" customHeight="1">
      <c r="B354" s="47"/>
      <c r="C354" s="236" t="s">
        <v>664</v>
      </c>
      <c r="D354" s="236" t="s">
        <v>217</v>
      </c>
      <c r="E354" s="237" t="s">
        <v>2509</v>
      </c>
      <c r="F354" s="238" t="s">
        <v>2510</v>
      </c>
      <c r="G354" s="239" t="s">
        <v>304</v>
      </c>
      <c r="H354" s="240">
        <v>15.560000000000001</v>
      </c>
      <c r="I354" s="241"/>
      <c r="J354" s="242">
        <f>ROUND(I354*H354,2)</f>
        <v>0</v>
      </c>
      <c r="K354" s="238" t="s">
        <v>221</v>
      </c>
      <c r="L354" s="73"/>
      <c r="M354" s="243" t="s">
        <v>22</v>
      </c>
      <c r="N354" s="244" t="s">
        <v>44</v>
      </c>
      <c r="O354" s="48"/>
      <c r="P354" s="245">
        <f>O354*H354</f>
        <v>0</v>
      </c>
      <c r="Q354" s="245">
        <v>0.00042999999999999999</v>
      </c>
      <c r="R354" s="245">
        <f>Q354*H354</f>
        <v>0.0066908000000000002</v>
      </c>
      <c r="S354" s="245">
        <v>0</v>
      </c>
      <c r="T354" s="246">
        <f>S354*H354</f>
        <v>0</v>
      </c>
      <c r="AR354" s="25" t="s">
        <v>311</v>
      </c>
      <c r="AT354" s="25" t="s">
        <v>217</v>
      </c>
      <c r="AU354" s="25" t="s">
        <v>236</v>
      </c>
      <c r="AY354" s="25" t="s">
        <v>215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25" t="s">
        <v>80</v>
      </c>
      <c r="BK354" s="247">
        <f>ROUND(I354*H354,2)</f>
        <v>0</v>
      </c>
      <c r="BL354" s="25" t="s">
        <v>311</v>
      </c>
      <c r="BM354" s="25" t="s">
        <v>2511</v>
      </c>
    </row>
    <row r="355" s="15" customFormat="1">
      <c r="B355" s="282"/>
      <c r="C355" s="283"/>
      <c r="D355" s="250" t="s">
        <v>224</v>
      </c>
      <c r="E355" s="284" t="s">
        <v>22</v>
      </c>
      <c r="F355" s="285" t="s">
        <v>2512</v>
      </c>
      <c r="G355" s="283"/>
      <c r="H355" s="284" t="s">
        <v>22</v>
      </c>
      <c r="I355" s="286"/>
      <c r="J355" s="283"/>
      <c r="K355" s="283"/>
      <c r="L355" s="287"/>
      <c r="M355" s="288"/>
      <c r="N355" s="289"/>
      <c r="O355" s="289"/>
      <c r="P355" s="289"/>
      <c r="Q355" s="289"/>
      <c r="R355" s="289"/>
      <c r="S355" s="289"/>
      <c r="T355" s="290"/>
      <c r="AT355" s="291" t="s">
        <v>224</v>
      </c>
      <c r="AU355" s="291" t="s">
        <v>236</v>
      </c>
      <c r="AV355" s="15" t="s">
        <v>80</v>
      </c>
      <c r="AW355" s="15" t="s">
        <v>36</v>
      </c>
      <c r="AX355" s="15" t="s">
        <v>73</v>
      </c>
      <c r="AY355" s="291" t="s">
        <v>215</v>
      </c>
    </row>
    <row r="356" s="12" customFormat="1">
      <c r="B356" s="248"/>
      <c r="C356" s="249"/>
      <c r="D356" s="250" t="s">
        <v>224</v>
      </c>
      <c r="E356" s="251" t="s">
        <v>22</v>
      </c>
      <c r="F356" s="252" t="s">
        <v>2513</v>
      </c>
      <c r="G356" s="249"/>
      <c r="H356" s="253">
        <v>9.9719999999999995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224</v>
      </c>
      <c r="AU356" s="259" t="s">
        <v>236</v>
      </c>
      <c r="AV356" s="12" t="s">
        <v>82</v>
      </c>
      <c r="AW356" s="12" t="s">
        <v>36</v>
      </c>
      <c r="AX356" s="12" t="s">
        <v>73</v>
      </c>
      <c r="AY356" s="259" t="s">
        <v>215</v>
      </c>
    </row>
    <row r="357" s="12" customFormat="1">
      <c r="B357" s="248"/>
      <c r="C357" s="249"/>
      <c r="D357" s="250" t="s">
        <v>224</v>
      </c>
      <c r="E357" s="251" t="s">
        <v>22</v>
      </c>
      <c r="F357" s="252" t="s">
        <v>2514</v>
      </c>
      <c r="G357" s="249"/>
      <c r="H357" s="253">
        <v>5.5880000000000001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224</v>
      </c>
      <c r="AU357" s="259" t="s">
        <v>236</v>
      </c>
      <c r="AV357" s="12" t="s">
        <v>82</v>
      </c>
      <c r="AW357" s="12" t="s">
        <v>36</v>
      </c>
      <c r="AX357" s="12" t="s">
        <v>73</v>
      </c>
      <c r="AY357" s="259" t="s">
        <v>215</v>
      </c>
    </row>
    <row r="358" s="13" customFormat="1">
      <c r="B358" s="260"/>
      <c r="C358" s="261"/>
      <c r="D358" s="250" t="s">
        <v>224</v>
      </c>
      <c r="E358" s="262" t="s">
        <v>22</v>
      </c>
      <c r="F358" s="263" t="s">
        <v>231</v>
      </c>
      <c r="G358" s="261"/>
      <c r="H358" s="264">
        <v>15.560000000000001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AT358" s="270" t="s">
        <v>224</v>
      </c>
      <c r="AU358" s="270" t="s">
        <v>236</v>
      </c>
      <c r="AV358" s="13" t="s">
        <v>222</v>
      </c>
      <c r="AW358" s="13" t="s">
        <v>36</v>
      </c>
      <c r="AX358" s="13" t="s">
        <v>80</v>
      </c>
      <c r="AY358" s="270" t="s">
        <v>215</v>
      </c>
    </row>
    <row r="359" s="1" customFormat="1" ht="25.5" customHeight="1">
      <c r="B359" s="47"/>
      <c r="C359" s="236" t="s">
        <v>670</v>
      </c>
      <c r="D359" s="236" t="s">
        <v>217</v>
      </c>
      <c r="E359" s="237" t="s">
        <v>2515</v>
      </c>
      <c r="F359" s="238" t="s">
        <v>2516</v>
      </c>
      <c r="G359" s="239" t="s">
        <v>304</v>
      </c>
      <c r="H359" s="240">
        <v>95.277000000000001</v>
      </c>
      <c r="I359" s="241"/>
      <c r="J359" s="242">
        <f>ROUND(I359*H359,2)</f>
        <v>0</v>
      </c>
      <c r="K359" s="238" t="s">
        <v>221</v>
      </c>
      <c r="L359" s="73"/>
      <c r="M359" s="243" t="s">
        <v>22</v>
      </c>
      <c r="N359" s="244" t="s">
        <v>44</v>
      </c>
      <c r="O359" s="48"/>
      <c r="P359" s="245">
        <f>O359*H359</f>
        <v>0</v>
      </c>
      <c r="Q359" s="245">
        <v>0.00042999999999999999</v>
      </c>
      <c r="R359" s="245">
        <f>Q359*H359</f>
        <v>0.040969109999999996</v>
      </c>
      <c r="S359" s="245">
        <v>0</v>
      </c>
      <c r="T359" s="246">
        <f>S359*H359</f>
        <v>0</v>
      </c>
      <c r="AR359" s="25" t="s">
        <v>311</v>
      </c>
      <c r="AT359" s="25" t="s">
        <v>217</v>
      </c>
      <c r="AU359" s="25" t="s">
        <v>236</v>
      </c>
      <c r="AY359" s="25" t="s">
        <v>215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25" t="s">
        <v>80</v>
      </c>
      <c r="BK359" s="247">
        <f>ROUND(I359*H359,2)</f>
        <v>0</v>
      </c>
      <c r="BL359" s="25" t="s">
        <v>311</v>
      </c>
      <c r="BM359" s="25" t="s">
        <v>2517</v>
      </c>
    </row>
    <row r="360" s="15" customFormat="1">
      <c r="B360" s="282"/>
      <c r="C360" s="283"/>
      <c r="D360" s="250" t="s">
        <v>224</v>
      </c>
      <c r="E360" s="284" t="s">
        <v>22</v>
      </c>
      <c r="F360" s="285" t="s">
        <v>2488</v>
      </c>
      <c r="G360" s="283"/>
      <c r="H360" s="284" t="s">
        <v>22</v>
      </c>
      <c r="I360" s="286"/>
      <c r="J360" s="283"/>
      <c r="K360" s="283"/>
      <c r="L360" s="287"/>
      <c r="M360" s="288"/>
      <c r="N360" s="289"/>
      <c r="O360" s="289"/>
      <c r="P360" s="289"/>
      <c r="Q360" s="289"/>
      <c r="R360" s="289"/>
      <c r="S360" s="289"/>
      <c r="T360" s="290"/>
      <c r="AT360" s="291" t="s">
        <v>224</v>
      </c>
      <c r="AU360" s="291" t="s">
        <v>236</v>
      </c>
      <c r="AV360" s="15" t="s">
        <v>80</v>
      </c>
      <c r="AW360" s="15" t="s">
        <v>36</v>
      </c>
      <c r="AX360" s="15" t="s">
        <v>73</v>
      </c>
      <c r="AY360" s="291" t="s">
        <v>215</v>
      </c>
    </row>
    <row r="361" s="12" customFormat="1">
      <c r="B361" s="248"/>
      <c r="C361" s="249"/>
      <c r="D361" s="250" t="s">
        <v>224</v>
      </c>
      <c r="E361" s="251" t="s">
        <v>22</v>
      </c>
      <c r="F361" s="252" t="s">
        <v>2518</v>
      </c>
      <c r="G361" s="249"/>
      <c r="H361" s="253">
        <v>112.59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224</v>
      </c>
      <c r="AU361" s="259" t="s">
        <v>236</v>
      </c>
      <c r="AV361" s="12" t="s">
        <v>82</v>
      </c>
      <c r="AW361" s="12" t="s">
        <v>36</v>
      </c>
      <c r="AX361" s="12" t="s">
        <v>73</v>
      </c>
      <c r="AY361" s="259" t="s">
        <v>215</v>
      </c>
    </row>
    <row r="362" s="12" customFormat="1">
      <c r="B362" s="248"/>
      <c r="C362" s="249"/>
      <c r="D362" s="250" t="s">
        <v>224</v>
      </c>
      <c r="E362" s="251" t="s">
        <v>22</v>
      </c>
      <c r="F362" s="252" t="s">
        <v>2398</v>
      </c>
      <c r="G362" s="249"/>
      <c r="H362" s="253">
        <v>-17.312999999999999</v>
      </c>
      <c r="I362" s="254"/>
      <c r="J362" s="249"/>
      <c r="K362" s="249"/>
      <c r="L362" s="255"/>
      <c r="M362" s="256"/>
      <c r="N362" s="257"/>
      <c r="O362" s="257"/>
      <c r="P362" s="257"/>
      <c r="Q362" s="257"/>
      <c r="R362" s="257"/>
      <c r="S362" s="257"/>
      <c r="T362" s="258"/>
      <c r="AT362" s="259" t="s">
        <v>224</v>
      </c>
      <c r="AU362" s="259" t="s">
        <v>236</v>
      </c>
      <c r="AV362" s="12" t="s">
        <v>82</v>
      </c>
      <c r="AW362" s="12" t="s">
        <v>36</v>
      </c>
      <c r="AX362" s="12" t="s">
        <v>73</v>
      </c>
      <c r="AY362" s="259" t="s">
        <v>215</v>
      </c>
    </row>
    <row r="363" s="13" customFormat="1">
      <c r="B363" s="260"/>
      <c r="C363" s="261"/>
      <c r="D363" s="250" t="s">
        <v>224</v>
      </c>
      <c r="E363" s="262" t="s">
        <v>22</v>
      </c>
      <c r="F363" s="263" t="s">
        <v>231</v>
      </c>
      <c r="G363" s="261"/>
      <c r="H363" s="264">
        <v>95.277000000000001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AT363" s="270" t="s">
        <v>224</v>
      </c>
      <c r="AU363" s="270" t="s">
        <v>236</v>
      </c>
      <c r="AV363" s="13" t="s">
        <v>222</v>
      </c>
      <c r="AW363" s="13" t="s">
        <v>36</v>
      </c>
      <c r="AX363" s="13" t="s">
        <v>80</v>
      </c>
      <c r="AY363" s="270" t="s">
        <v>215</v>
      </c>
    </row>
    <row r="364" s="1" customFormat="1" ht="16.5" customHeight="1">
      <c r="B364" s="47"/>
      <c r="C364" s="292" t="s">
        <v>675</v>
      </c>
      <c r="D364" s="292" t="s">
        <v>289</v>
      </c>
      <c r="E364" s="293" t="s">
        <v>2519</v>
      </c>
      <c r="F364" s="294" t="s">
        <v>2520</v>
      </c>
      <c r="G364" s="295" t="s">
        <v>304</v>
      </c>
      <c r="H364" s="296">
        <v>10.968999999999999</v>
      </c>
      <c r="I364" s="297"/>
      <c r="J364" s="298">
        <f>ROUND(I364*H364,2)</f>
        <v>0</v>
      </c>
      <c r="K364" s="294" t="s">
        <v>221</v>
      </c>
      <c r="L364" s="299"/>
      <c r="M364" s="300" t="s">
        <v>22</v>
      </c>
      <c r="N364" s="301" t="s">
        <v>44</v>
      </c>
      <c r="O364" s="48"/>
      <c r="P364" s="245">
        <f>O364*H364</f>
        <v>0</v>
      </c>
      <c r="Q364" s="245">
        <v>0.0104</v>
      </c>
      <c r="R364" s="245">
        <f>Q364*H364</f>
        <v>0.11407759999999999</v>
      </c>
      <c r="S364" s="245">
        <v>0</v>
      </c>
      <c r="T364" s="246">
        <f>S364*H364</f>
        <v>0</v>
      </c>
      <c r="AR364" s="25" t="s">
        <v>405</v>
      </c>
      <c r="AT364" s="25" t="s">
        <v>289</v>
      </c>
      <c r="AU364" s="25" t="s">
        <v>236</v>
      </c>
      <c r="AY364" s="25" t="s">
        <v>215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25" t="s">
        <v>80</v>
      </c>
      <c r="BK364" s="247">
        <f>ROUND(I364*H364,2)</f>
        <v>0</v>
      </c>
      <c r="BL364" s="25" t="s">
        <v>311</v>
      </c>
      <c r="BM364" s="25" t="s">
        <v>2521</v>
      </c>
    </row>
    <row r="365" s="12" customFormat="1">
      <c r="B365" s="248"/>
      <c r="C365" s="249"/>
      <c r="D365" s="250" t="s">
        <v>224</v>
      </c>
      <c r="E365" s="251" t="s">
        <v>22</v>
      </c>
      <c r="F365" s="252" t="s">
        <v>2522</v>
      </c>
      <c r="G365" s="249"/>
      <c r="H365" s="253">
        <v>10.968999999999999</v>
      </c>
      <c r="I365" s="254"/>
      <c r="J365" s="249"/>
      <c r="K365" s="249"/>
      <c r="L365" s="255"/>
      <c r="M365" s="256"/>
      <c r="N365" s="257"/>
      <c r="O365" s="257"/>
      <c r="P365" s="257"/>
      <c r="Q365" s="257"/>
      <c r="R365" s="257"/>
      <c r="S365" s="257"/>
      <c r="T365" s="258"/>
      <c r="AT365" s="259" t="s">
        <v>224</v>
      </c>
      <c r="AU365" s="259" t="s">
        <v>236</v>
      </c>
      <c r="AV365" s="12" t="s">
        <v>82</v>
      </c>
      <c r="AW365" s="12" t="s">
        <v>36</v>
      </c>
      <c r="AX365" s="12" t="s">
        <v>80</v>
      </c>
      <c r="AY365" s="259" t="s">
        <v>215</v>
      </c>
    </row>
    <row r="366" s="1" customFormat="1" ht="16.5" customHeight="1">
      <c r="B366" s="47"/>
      <c r="C366" s="292" t="s">
        <v>680</v>
      </c>
      <c r="D366" s="292" t="s">
        <v>289</v>
      </c>
      <c r="E366" s="293" t="s">
        <v>2523</v>
      </c>
      <c r="F366" s="294" t="s">
        <v>2524</v>
      </c>
      <c r="G366" s="295" t="s">
        <v>304</v>
      </c>
      <c r="H366" s="296">
        <v>6.1600000000000001</v>
      </c>
      <c r="I366" s="297"/>
      <c r="J366" s="298">
        <f>ROUND(I366*H366,2)</f>
        <v>0</v>
      </c>
      <c r="K366" s="294" t="s">
        <v>221</v>
      </c>
      <c r="L366" s="299"/>
      <c r="M366" s="300" t="s">
        <v>22</v>
      </c>
      <c r="N366" s="301" t="s">
        <v>44</v>
      </c>
      <c r="O366" s="48"/>
      <c r="P366" s="245">
        <f>O366*H366</f>
        <v>0</v>
      </c>
      <c r="Q366" s="245">
        <v>0.0104</v>
      </c>
      <c r="R366" s="245">
        <f>Q366*H366</f>
        <v>0.064063999999999996</v>
      </c>
      <c r="S366" s="245">
        <v>0</v>
      </c>
      <c r="T366" s="246">
        <f>S366*H366</f>
        <v>0</v>
      </c>
      <c r="AR366" s="25" t="s">
        <v>405</v>
      </c>
      <c r="AT366" s="25" t="s">
        <v>289</v>
      </c>
      <c r="AU366" s="25" t="s">
        <v>236</v>
      </c>
      <c r="AY366" s="25" t="s">
        <v>215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5" t="s">
        <v>80</v>
      </c>
      <c r="BK366" s="247">
        <f>ROUND(I366*H366,2)</f>
        <v>0</v>
      </c>
      <c r="BL366" s="25" t="s">
        <v>311</v>
      </c>
      <c r="BM366" s="25" t="s">
        <v>2525</v>
      </c>
    </row>
    <row r="367" s="12" customFormat="1">
      <c r="B367" s="248"/>
      <c r="C367" s="249"/>
      <c r="D367" s="250" t="s">
        <v>224</v>
      </c>
      <c r="E367" s="251" t="s">
        <v>22</v>
      </c>
      <c r="F367" s="252" t="s">
        <v>2526</v>
      </c>
      <c r="G367" s="249"/>
      <c r="H367" s="253">
        <v>6.1600000000000001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224</v>
      </c>
      <c r="AU367" s="259" t="s">
        <v>236</v>
      </c>
      <c r="AV367" s="12" t="s">
        <v>82</v>
      </c>
      <c r="AW367" s="12" t="s">
        <v>36</v>
      </c>
      <c r="AX367" s="12" t="s">
        <v>80</v>
      </c>
      <c r="AY367" s="259" t="s">
        <v>215</v>
      </c>
    </row>
    <row r="368" s="1" customFormat="1" ht="16.5" customHeight="1">
      <c r="B368" s="47"/>
      <c r="C368" s="292" t="s">
        <v>685</v>
      </c>
      <c r="D368" s="292" t="s">
        <v>289</v>
      </c>
      <c r="E368" s="293" t="s">
        <v>2527</v>
      </c>
      <c r="F368" s="294" t="s">
        <v>2528</v>
      </c>
      <c r="G368" s="295" t="s">
        <v>304</v>
      </c>
      <c r="H368" s="296">
        <v>104.80500000000001</v>
      </c>
      <c r="I368" s="297"/>
      <c r="J368" s="298">
        <f>ROUND(I368*H368,2)</f>
        <v>0</v>
      </c>
      <c r="K368" s="294" t="s">
        <v>221</v>
      </c>
      <c r="L368" s="299"/>
      <c r="M368" s="300" t="s">
        <v>22</v>
      </c>
      <c r="N368" s="301" t="s">
        <v>44</v>
      </c>
      <c r="O368" s="48"/>
      <c r="P368" s="245">
        <f>O368*H368</f>
        <v>0</v>
      </c>
      <c r="Q368" s="245">
        <v>0.012500000000000001</v>
      </c>
      <c r="R368" s="245">
        <f>Q368*H368</f>
        <v>1.3100625000000001</v>
      </c>
      <c r="S368" s="245">
        <v>0</v>
      </c>
      <c r="T368" s="246">
        <f>S368*H368</f>
        <v>0</v>
      </c>
      <c r="AR368" s="25" t="s">
        <v>405</v>
      </c>
      <c r="AT368" s="25" t="s">
        <v>289</v>
      </c>
      <c r="AU368" s="25" t="s">
        <v>236</v>
      </c>
      <c r="AY368" s="25" t="s">
        <v>215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25" t="s">
        <v>80</v>
      </c>
      <c r="BK368" s="247">
        <f>ROUND(I368*H368,2)</f>
        <v>0</v>
      </c>
      <c r="BL368" s="25" t="s">
        <v>311</v>
      </c>
      <c r="BM368" s="25" t="s">
        <v>2529</v>
      </c>
    </row>
    <row r="369" s="12" customFormat="1">
      <c r="B369" s="248"/>
      <c r="C369" s="249"/>
      <c r="D369" s="250" t="s">
        <v>224</v>
      </c>
      <c r="E369" s="251" t="s">
        <v>22</v>
      </c>
      <c r="F369" s="252" t="s">
        <v>2530</v>
      </c>
      <c r="G369" s="249"/>
      <c r="H369" s="253">
        <v>104.80500000000001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224</v>
      </c>
      <c r="AU369" s="259" t="s">
        <v>236</v>
      </c>
      <c r="AV369" s="12" t="s">
        <v>82</v>
      </c>
      <c r="AW369" s="12" t="s">
        <v>36</v>
      </c>
      <c r="AX369" s="12" t="s">
        <v>80</v>
      </c>
      <c r="AY369" s="259" t="s">
        <v>215</v>
      </c>
    </row>
    <row r="370" s="1" customFormat="1" ht="25.5" customHeight="1">
      <c r="B370" s="47"/>
      <c r="C370" s="236" t="s">
        <v>690</v>
      </c>
      <c r="D370" s="236" t="s">
        <v>217</v>
      </c>
      <c r="E370" s="237" t="s">
        <v>918</v>
      </c>
      <c r="F370" s="238" t="s">
        <v>919</v>
      </c>
      <c r="G370" s="239" t="s">
        <v>304</v>
      </c>
      <c r="H370" s="240">
        <v>137.16</v>
      </c>
      <c r="I370" s="241"/>
      <c r="J370" s="242">
        <f>ROUND(I370*H370,2)</f>
        <v>0</v>
      </c>
      <c r="K370" s="238" t="s">
        <v>221</v>
      </c>
      <c r="L370" s="73"/>
      <c r="M370" s="243" t="s">
        <v>22</v>
      </c>
      <c r="N370" s="244" t="s">
        <v>44</v>
      </c>
      <c r="O370" s="48"/>
      <c r="P370" s="245">
        <f>O370*H370</f>
        <v>0</v>
      </c>
      <c r="Q370" s="245">
        <v>0.00010000000000000001</v>
      </c>
      <c r="R370" s="245">
        <f>Q370*H370</f>
        <v>0.013716000000000001</v>
      </c>
      <c r="S370" s="245">
        <v>0</v>
      </c>
      <c r="T370" s="246">
        <f>S370*H370</f>
        <v>0</v>
      </c>
      <c r="AR370" s="25" t="s">
        <v>311</v>
      </c>
      <c r="AT370" s="25" t="s">
        <v>217</v>
      </c>
      <c r="AU370" s="25" t="s">
        <v>236</v>
      </c>
      <c r="AY370" s="25" t="s">
        <v>215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5" t="s">
        <v>80</v>
      </c>
      <c r="BK370" s="247">
        <f>ROUND(I370*H370,2)</f>
        <v>0</v>
      </c>
      <c r="BL370" s="25" t="s">
        <v>311</v>
      </c>
      <c r="BM370" s="25" t="s">
        <v>2531</v>
      </c>
    </row>
    <row r="371" s="12" customFormat="1">
      <c r="B371" s="248"/>
      <c r="C371" s="249"/>
      <c r="D371" s="250" t="s">
        <v>224</v>
      </c>
      <c r="E371" s="251" t="s">
        <v>22</v>
      </c>
      <c r="F371" s="252" t="s">
        <v>2532</v>
      </c>
      <c r="G371" s="249"/>
      <c r="H371" s="253">
        <v>137.16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224</v>
      </c>
      <c r="AU371" s="259" t="s">
        <v>236</v>
      </c>
      <c r="AV371" s="12" t="s">
        <v>82</v>
      </c>
      <c r="AW371" s="12" t="s">
        <v>36</v>
      </c>
      <c r="AX371" s="12" t="s">
        <v>80</v>
      </c>
      <c r="AY371" s="259" t="s">
        <v>215</v>
      </c>
    </row>
    <row r="372" s="1" customFormat="1" ht="38.25" customHeight="1">
      <c r="B372" s="47"/>
      <c r="C372" s="236" t="s">
        <v>695</v>
      </c>
      <c r="D372" s="236" t="s">
        <v>217</v>
      </c>
      <c r="E372" s="237" t="s">
        <v>2533</v>
      </c>
      <c r="F372" s="238" t="s">
        <v>2534</v>
      </c>
      <c r="G372" s="239" t="s">
        <v>304</v>
      </c>
      <c r="H372" s="240">
        <v>96.700000000000003</v>
      </c>
      <c r="I372" s="241"/>
      <c r="J372" s="242">
        <f>ROUND(I372*H372,2)</f>
        <v>0</v>
      </c>
      <c r="K372" s="238" t="s">
        <v>221</v>
      </c>
      <c r="L372" s="73"/>
      <c r="M372" s="243" t="s">
        <v>22</v>
      </c>
      <c r="N372" s="244" t="s">
        <v>44</v>
      </c>
      <c r="O372" s="48"/>
      <c r="P372" s="245">
        <f>O372*H372</f>
        <v>0</v>
      </c>
      <c r="Q372" s="245">
        <v>0.01694</v>
      </c>
      <c r="R372" s="245">
        <f>Q372*H372</f>
        <v>1.6380980000000001</v>
      </c>
      <c r="S372" s="245">
        <v>0</v>
      </c>
      <c r="T372" s="246">
        <f>S372*H372</f>
        <v>0</v>
      </c>
      <c r="AR372" s="25" t="s">
        <v>311</v>
      </c>
      <c r="AT372" s="25" t="s">
        <v>217</v>
      </c>
      <c r="AU372" s="25" t="s">
        <v>236</v>
      </c>
      <c r="AY372" s="25" t="s">
        <v>215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25" t="s">
        <v>80</v>
      </c>
      <c r="BK372" s="247">
        <f>ROUND(I372*H372,2)</f>
        <v>0</v>
      </c>
      <c r="BL372" s="25" t="s">
        <v>311</v>
      </c>
      <c r="BM372" s="25" t="s">
        <v>2535</v>
      </c>
    </row>
    <row r="373" s="12" customFormat="1">
      <c r="B373" s="248"/>
      <c r="C373" s="249"/>
      <c r="D373" s="250" t="s">
        <v>224</v>
      </c>
      <c r="E373" s="251" t="s">
        <v>22</v>
      </c>
      <c r="F373" s="252" t="s">
        <v>2536</v>
      </c>
      <c r="G373" s="249"/>
      <c r="H373" s="253">
        <v>78.650000000000006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224</v>
      </c>
      <c r="AU373" s="259" t="s">
        <v>236</v>
      </c>
      <c r="AV373" s="12" t="s">
        <v>82</v>
      </c>
      <c r="AW373" s="12" t="s">
        <v>36</v>
      </c>
      <c r="AX373" s="12" t="s">
        <v>73</v>
      </c>
      <c r="AY373" s="259" t="s">
        <v>215</v>
      </c>
    </row>
    <row r="374" s="12" customFormat="1">
      <c r="B374" s="248"/>
      <c r="C374" s="249"/>
      <c r="D374" s="250" t="s">
        <v>224</v>
      </c>
      <c r="E374" s="251" t="s">
        <v>22</v>
      </c>
      <c r="F374" s="252" t="s">
        <v>2537</v>
      </c>
      <c r="G374" s="249"/>
      <c r="H374" s="253">
        <v>8.5</v>
      </c>
      <c r="I374" s="254"/>
      <c r="J374" s="249"/>
      <c r="K374" s="249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224</v>
      </c>
      <c r="AU374" s="259" t="s">
        <v>236</v>
      </c>
      <c r="AV374" s="12" t="s">
        <v>82</v>
      </c>
      <c r="AW374" s="12" t="s">
        <v>36</v>
      </c>
      <c r="AX374" s="12" t="s">
        <v>73</v>
      </c>
      <c r="AY374" s="259" t="s">
        <v>215</v>
      </c>
    </row>
    <row r="375" s="12" customFormat="1">
      <c r="B375" s="248"/>
      <c r="C375" s="249"/>
      <c r="D375" s="250" t="s">
        <v>224</v>
      </c>
      <c r="E375" s="251" t="s">
        <v>22</v>
      </c>
      <c r="F375" s="252" t="s">
        <v>2538</v>
      </c>
      <c r="G375" s="249"/>
      <c r="H375" s="253">
        <v>9.5500000000000007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224</v>
      </c>
      <c r="AU375" s="259" t="s">
        <v>236</v>
      </c>
      <c r="AV375" s="12" t="s">
        <v>82</v>
      </c>
      <c r="AW375" s="12" t="s">
        <v>36</v>
      </c>
      <c r="AX375" s="12" t="s">
        <v>73</v>
      </c>
      <c r="AY375" s="259" t="s">
        <v>215</v>
      </c>
    </row>
    <row r="376" s="13" customFormat="1">
      <c r="B376" s="260"/>
      <c r="C376" s="261"/>
      <c r="D376" s="250" t="s">
        <v>224</v>
      </c>
      <c r="E376" s="262" t="s">
        <v>22</v>
      </c>
      <c r="F376" s="263" t="s">
        <v>231</v>
      </c>
      <c r="G376" s="261"/>
      <c r="H376" s="264">
        <v>96.700000000000003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AT376" s="270" t="s">
        <v>224</v>
      </c>
      <c r="AU376" s="270" t="s">
        <v>236</v>
      </c>
      <c r="AV376" s="13" t="s">
        <v>222</v>
      </c>
      <c r="AW376" s="13" t="s">
        <v>36</v>
      </c>
      <c r="AX376" s="13" t="s">
        <v>80</v>
      </c>
      <c r="AY376" s="270" t="s">
        <v>215</v>
      </c>
    </row>
    <row r="377" s="1" customFormat="1" ht="38.25" customHeight="1">
      <c r="B377" s="47"/>
      <c r="C377" s="236" t="s">
        <v>699</v>
      </c>
      <c r="D377" s="236" t="s">
        <v>217</v>
      </c>
      <c r="E377" s="237" t="s">
        <v>2539</v>
      </c>
      <c r="F377" s="238" t="s">
        <v>2540</v>
      </c>
      <c r="G377" s="239" t="s">
        <v>304</v>
      </c>
      <c r="H377" s="240">
        <v>7.5499999999999998</v>
      </c>
      <c r="I377" s="241"/>
      <c r="J377" s="242">
        <f>ROUND(I377*H377,2)</f>
        <v>0</v>
      </c>
      <c r="K377" s="238" t="s">
        <v>221</v>
      </c>
      <c r="L377" s="73"/>
      <c r="M377" s="243" t="s">
        <v>22</v>
      </c>
      <c r="N377" s="244" t="s">
        <v>44</v>
      </c>
      <c r="O377" s="48"/>
      <c r="P377" s="245">
        <f>O377*H377</f>
        <v>0</v>
      </c>
      <c r="Q377" s="245">
        <v>0.01379</v>
      </c>
      <c r="R377" s="245">
        <f>Q377*H377</f>
        <v>0.1041145</v>
      </c>
      <c r="S377" s="245">
        <v>0</v>
      </c>
      <c r="T377" s="246">
        <f>S377*H377</f>
        <v>0</v>
      </c>
      <c r="AR377" s="25" t="s">
        <v>311</v>
      </c>
      <c r="AT377" s="25" t="s">
        <v>217</v>
      </c>
      <c r="AU377" s="25" t="s">
        <v>236</v>
      </c>
      <c r="AY377" s="25" t="s">
        <v>215</v>
      </c>
      <c r="BE377" s="247">
        <f>IF(N377="základní",J377,0)</f>
        <v>0</v>
      </c>
      <c r="BF377" s="247">
        <f>IF(N377="snížená",J377,0)</f>
        <v>0</v>
      </c>
      <c r="BG377" s="247">
        <f>IF(N377="zákl. přenesená",J377,0)</f>
        <v>0</v>
      </c>
      <c r="BH377" s="247">
        <f>IF(N377="sníž. přenesená",J377,0)</f>
        <v>0</v>
      </c>
      <c r="BI377" s="247">
        <f>IF(N377="nulová",J377,0)</f>
        <v>0</v>
      </c>
      <c r="BJ377" s="25" t="s">
        <v>80</v>
      </c>
      <c r="BK377" s="247">
        <f>ROUND(I377*H377,2)</f>
        <v>0</v>
      </c>
      <c r="BL377" s="25" t="s">
        <v>311</v>
      </c>
      <c r="BM377" s="25" t="s">
        <v>2541</v>
      </c>
    </row>
    <row r="378" s="12" customFormat="1">
      <c r="B378" s="248"/>
      <c r="C378" s="249"/>
      <c r="D378" s="250" t="s">
        <v>224</v>
      </c>
      <c r="E378" s="251" t="s">
        <v>22</v>
      </c>
      <c r="F378" s="252" t="s">
        <v>2333</v>
      </c>
      <c r="G378" s="249"/>
      <c r="H378" s="253">
        <v>1.6000000000000001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224</v>
      </c>
      <c r="AU378" s="259" t="s">
        <v>236</v>
      </c>
      <c r="AV378" s="12" t="s">
        <v>82</v>
      </c>
      <c r="AW378" s="12" t="s">
        <v>36</v>
      </c>
      <c r="AX378" s="12" t="s">
        <v>73</v>
      </c>
      <c r="AY378" s="259" t="s">
        <v>215</v>
      </c>
    </row>
    <row r="379" s="12" customFormat="1">
      <c r="B379" s="248"/>
      <c r="C379" s="249"/>
      <c r="D379" s="250" t="s">
        <v>224</v>
      </c>
      <c r="E379" s="251" t="s">
        <v>22</v>
      </c>
      <c r="F379" s="252" t="s">
        <v>2542</v>
      </c>
      <c r="G379" s="249"/>
      <c r="H379" s="253">
        <v>5.9500000000000002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224</v>
      </c>
      <c r="AU379" s="259" t="s">
        <v>236</v>
      </c>
      <c r="AV379" s="12" t="s">
        <v>82</v>
      </c>
      <c r="AW379" s="12" t="s">
        <v>36</v>
      </c>
      <c r="AX379" s="12" t="s">
        <v>73</v>
      </c>
      <c r="AY379" s="259" t="s">
        <v>215</v>
      </c>
    </row>
    <row r="380" s="13" customFormat="1">
      <c r="B380" s="260"/>
      <c r="C380" s="261"/>
      <c r="D380" s="250" t="s">
        <v>224</v>
      </c>
      <c r="E380" s="262" t="s">
        <v>22</v>
      </c>
      <c r="F380" s="263" t="s">
        <v>231</v>
      </c>
      <c r="G380" s="261"/>
      <c r="H380" s="264">
        <v>7.5499999999999998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224</v>
      </c>
      <c r="AU380" s="270" t="s">
        <v>236</v>
      </c>
      <c r="AV380" s="13" t="s">
        <v>222</v>
      </c>
      <c r="AW380" s="13" t="s">
        <v>36</v>
      </c>
      <c r="AX380" s="13" t="s">
        <v>80</v>
      </c>
      <c r="AY380" s="270" t="s">
        <v>215</v>
      </c>
    </row>
    <row r="381" s="1" customFormat="1" ht="25.5" customHeight="1">
      <c r="B381" s="47"/>
      <c r="C381" s="236" t="s">
        <v>703</v>
      </c>
      <c r="D381" s="236" t="s">
        <v>217</v>
      </c>
      <c r="E381" s="237" t="s">
        <v>2543</v>
      </c>
      <c r="F381" s="238" t="s">
        <v>2544</v>
      </c>
      <c r="G381" s="239" t="s">
        <v>304</v>
      </c>
      <c r="H381" s="240">
        <v>104.25</v>
      </c>
      <c r="I381" s="241"/>
      <c r="J381" s="242">
        <f>ROUND(I381*H381,2)</f>
        <v>0</v>
      </c>
      <c r="K381" s="238" t="s">
        <v>221</v>
      </c>
      <c r="L381" s="73"/>
      <c r="M381" s="243" t="s">
        <v>22</v>
      </c>
      <c r="N381" s="244" t="s">
        <v>44</v>
      </c>
      <c r="O381" s="48"/>
      <c r="P381" s="245">
        <f>O381*H381</f>
        <v>0</v>
      </c>
      <c r="Q381" s="245">
        <v>0.00010000000000000001</v>
      </c>
      <c r="R381" s="245">
        <f>Q381*H381</f>
        <v>0.010425</v>
      </c>
      <c r="S381" s="245">
        <v>0</v>
      </c>
      <c r="T381" s="246">
        <f>S381*H381</f>
        <v>0</v>
      </c>
      <c r="AR381" s="25" t="s">
        <v>311</v>
      </c>
      <c r="AT381" s="25" t="s">
        <v>217</v>
      </c>
      <c r="AU381" s="25" t="s">
        <v>236</v>
      </c>
      <c r="AY381" s="25" t="s">
        <v>215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25" t="s">
        <v>80</v>
      </c>
      <c r="BK381" s="247">
        <f>ROUND(I381*H381,2)</f>
        <v>0</v>
      </c>
      <c r="BL381" s="25" t="s">
        <v>311</v>
      </c>
      <c r="BM381" s="25" t="s">
        <v>2545</v>
      </c>
    </row>
    <row r="382" s="12" customFormat="1">
      <c r="B382" s="248"/>
      <c r="C382" s="249"/>
      <c r="D382" s="250" t="s">
        <v>224</v>
      </c>
      <c r="E382" s="251" t="s">
        <v>22</v>
      </c>
      <c r="F382" s="252" t="s">
        <v>2546</v>
      </c>
      <c r="G382" s="249"/>
      <c r="H382" s="253">
        <v>104.25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224</v>
      </c>
      <c r="AU382" s="259" t="s">
        <v>236</v>
      </c>
      <c r="AV382" s="12" t="s">
        <v>82</v>
      </c>
      <c r="AW382" s="12" t="s">
        <v>36</v>
      </c>
      <c r="AX382" s="12" t="s">
        <v>80</v>
      </c>
      <c r="AY382" s="259" t="s">
        <v>215</v>
      </c>
    </row>
    <row r="383" s="1" customFormat="1" ht="38.25" customHeight="1">
      <c r="B383" s="47"/>
      <c r="C383" s="236" t="s">
        <v>708</v>
      </c>
      <c r="D383" s="236" t="s">
        <v>217</v>
      </c>
      <c r="E383" s="237" t="s">
        <v>2547</v>
      </c>
      <c r="F383" s="238" t="s">
        <v>2548</v>
      </c>
      <c r="G383" s="239" t="s">
        <v>298</v>
      </c>
      <c r="H383" s="240">
        <v>5.5999999999999996</v>
      </c>
      <c r="I383" s="241"/>
      <c r="J383" s="242">
        <f>ROUND(I383*H383,2)</f>
        <v>0</v>
      </c>
      <c r="K383" s="238" t="s">
        <v>221</v>
      </c>
      <c r="L383" s="73"/>
      <c r="M383" s="243" t="s">
        <v>22</v>
      </c>
      <c r="N383" s="244" t="s">
        <v>44</v>
      </c>
      <c r="O383" s="48"/>
      <c r="P383" s="245">
        <f>O383*H383</f>
        <v>0</v>
      </c>
      <c r="Q383" s="245">
        <v>0.01157</v>
      </c>
      <c r="R383" s="245">
        <f>Q383*H383</f>
        <v>0.064792000000000002</v>
      </c>
      <c r="S383" s="245">
        <v>0</v>
      </c>
      <c r="T383" s="246">
        <f>S383*H383</f>
        <v>0</v>
      </c>
      <c r="AR383" s="25" t="s">
        <v>311</v>
      </c>
      <c r="AT383" s="25" t="s">
        <v>217</v>
      </c>
      <c r="AU383" s="25" t="s">
        <v>236</v>
      </c>
      <c r="AY383" s="25" t="s">
        <v>215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25" t="s">
        <v>80</v>
      </c>
      <c r="BK383" s="247">
        <f>ROUND(I383*H383,2)</f>
        <v>0</v>
      </c>
      <c r="BL383" s="25" t="s">
        <v>311</v>
      </c>
      <c r="BM383" s="25" t="s">
        <v>2549</v>
      </c>
    </row>
    <row r="384" s="12" customFormat="1">
      <c r="B384" s="248"/>
      <c r="C384" s="249"/>
      <c r="D384" s="250" t="s">
        <v>224</v>
      </c>
      <c r="E384" s="251" t="s">
        <v>22</v>
      </c>
      <c r="F384" s="252" t="s">
        <v>2550</v>
      </c>
      <c r="G384" s="249"/>
      <c r="H384" s="253">
        <v>5.5999999999999996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224</v>
      </c>
      <c r="AU384" s="259" t="s">
        <v>236</v>
      </c>
      <c r="AV384" s="12" t="s">
        <v>82</v>
      </c>
      <c r="AW384" s="12" t="s">
        <v>36</v>
      </c>
      <c r="AX384" s="12" t="s">
        <v>80</v>
      </c>
      <c r="AY384" s="259" t="s">
        <v>215</v>
      </c>
    </row>
    <row r="385" s="1" customFormat="1" ht="25.5" customHeight="1">
      <c r="B385" s="47"/>
      <c r="C385" s="236" t="s">
        <v>713</v>
      </c>
      <c r="D385" s="236" t="s">
        <v>217</v>
      </c>
      <c r="E385" s="237" t="s">
        <v>2551</v>
      </c>
      <c r="F385" s="238" t="s">
        <v>2552</v>
      </c>
      <c r="G385" s="239" t="s">
        <v>298</v>
      </c>
      <c r="H385" s="240">
        <v>38.68</v>
      </c>
      <c r="I385" s="241"/>
      <c r="J385" s="242">
        <f>ROUND(I385*H385,2)</f>
        <v>0</v>
      </c>
      <c r="K385" s="238" t="s">
        <v>221</v>
      </c>
      <c r="L385" s="73"/>
      <c r="M385" s="243" t="s">
        <v>22</v>
      </c>
      <c r="N385" s="244" t="s">
        <v>44</v>
      </c>
      <c r="O385" s="48"/>
      <c r="P385" s="245">
        <f>O385*H385</f>
        <v>0</v>
      </c>
      <c r="Q385" s="245">
        <v>0.0013500000000000001</v>
      </c>
      <c r="R385" s="245">
        <f>Q385*H385</f>
        <v>0.052218000000000001</v>
      </c>
      <c r="S385" s="245">
        <v>0</v>
      </c>
      <c r="T385" s="246">
        <f>S385*H385</f>
        <v>0</v>
      </c>
      <c r="AR385" s="25" t="s">
        <v>311</v>
      </c>
      <c r="AT385" s="25" t="s">
        <v>217</v>
      </c>
      <c r="AU385" s="25" t="s">
        <v>236</v>
      </c>
      <c r="AY385" s="25" t="s">
        <v>215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25" t="s">
        <v>80</v>
      </c>
      <c r="BK385" s="247">
        <f>ROUND(I385*H385,2)</f>
        <v>0</v>
      </c>
      <c r="BL385" s="25" t="s">
        <v>311</v>
      </c>
      <c r="BM385" s="25" t="s">
        <v>2553</v>
      </c>
    </row>
    <row r="386" s="12" customFormat="1">
      <c r="B386" s="248"/>
      <c r="C386" s="249"/>
      <c r="D386" s="250" t="s">
        <v>224</v>
      </c>
      <c r="E386" s="251" t="s">
        <v>22</v>
      </c>
      <c r="F386" s="252" t="s">
        <v>2554</v>
      </c>
      <c r="G386" s="249"/>
      <c r="H386" s="253">
        <v>29.199999999999999</v>
      </c>
      <c r="I386" s="254"/>
      <c r="J386" s="249"/>
      <c r="K386" s="249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224</v>
      </c>
      <c r="AU386" s="259" t="s">
        <v>236</v>
      </c>
      <c r="AV386" s="12" t="s">
        <v>82</v>
      </c>
      <c r="AW386" s="12" t="s">
        <v>36</v>
      </c>
      <c r="AX386" s="12" t="s">
        <v>73</v>
      </c>
      <c r="AY386" s="259" t="s">
        <v>215</v>
      </c>
    </row>
    <row r="387" s="12" customFormat="1">
      <c r="B387" s="248"/>
      <c r="C387" s="249"/>
      <c r="D387" s="250" t="s">
        <v>224</v>
      </c>
      <c r="E387" s="251" t="s">
        <v>22</v>
      </c>
      <c r="F387" s="252" t="s">
        <v>2555</v>
      </c>
      <c r="G387" s="249"/>
      <c r="H387" s="253">
        <v>9.4800000000000004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224</v>
      </c>
      <c r="AU387" s="259" t="s">
        <v>236</v>
      </c>
      <c r="AV387" s="12" t="s">
        <v>82</v>
      </c>
      <c r="AW387" s="12" t="s">
        <v>36</v>
      </c>
      <c r="AX387" s="12" t="s">
        <v>73</v>
      </c>
      <c r="AY387" s="259" t="s">
        <v>215</v>
      </c>
    </row>
    <row r="388" s="13" customFormat="1">
      <c r="B388" s="260"/>
      <c r="C388" s="261"/>
      <c r="D388" s="250" t="s">
        <v>224</v>
      </c>
      <c r="E388" s="262" t="s">
        <v>22</v>
      </c>
      <c r="F388" s="263" t="s">
        <v>231</v>
      </c>
      <c r="G388" s="261"/>
      <c r="H388" s="264">
        <v>38.68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AT388" s="270" t="s">
        <v>224</v>
      </c>
      <c r="AU388" s="270" t="s">
        <v>236</v>
      </c>
      <c r="AV388" s="13" t="s">
        <v>222</v>
      </c>
      <c r="AW388" s="13" t="s">
        <v>36</v>
      </c>
      <c r="AX388" s="13" t="s">
        <v>80</v>
      </c>
      <c r="AY388" s="270" t="s">
        <v>215</v>
      </c>
    </row>
    <row r="389" s="1" customFormat="1" ht="25.5" customHeight="1">
      <c r="B389" s="47"/>
      <c r="C389" s="236" t="s">
        <v>718</v>
      </c>
      <c r="D389" s="236" t="s">
        <v>217</v>
      </c>
      <c r="E389" s="237" t="s">
        <v>2556</v>
      </c>
      <c r="F389" s="238" t="s">
        <v>2557</v>
      </c>
      <c r="G389" s="239" t="s">
        <v>298</v>
      </c>
      <c r="H389" s="240">
        <v>5</v>
      </c>
      <c r="I389" s="241"/>
      <c r="J389" s="242">
        <f>ROUND(I389*H389,2)</f>
        <v>0</v>
      </c>
      <c r="K389" s="238" t="s">
        <v>221</v>
      </c>
      <c r="L389" s="73"/>
      <c r="M389" s="243" t="s">
        <v>22</v>
      </c>
      <c r="N389" s="244" t="s">
        <v>44</v>
      </c>
      <c r="O389" s="48"/>
      <c r="P389" s="245">
        <f>O389*H389</f>
        <v>0</v>
      </c>
      <c r="Q389" s="245">
        <v>0.0035400000000000002</v>
      </c>
      <c r="R389" s="245">
        <f>Q389*H389</f>
        <v>0.0177</v>
      </c>
      <c r="S389" s="245">
        <v>0</v>
      </c>
      <c r="T389" s="246">
        <f>S389*H389</f>
        <v>0</v>
      </c>
      <c r="AR389" s="25" t="s">
        <v>311</v>
      </c>
      <c r="AT389" s="25" t="s">
        <v>217</v>
      </c>
      <c r="AU389" s="25" t="s">
        <v>236</v>
      </c>
      <c r="AY389" s="25" t="s">
        <v>215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25" t="s">
        <v>80</v>
      </c>
      <c r="BK389" s="247">
        <f>ROUND(I389*H389,2)</f>
        <v>0</v>
      </c>
      <c r="BL389" s="25" t="s">
        <v>311</v>
      </c>
      <c r="BM389" s="25" t="s">
        <v>2558</v>
      </c>
    </row>
    <row r="390" s="12" customFormat="1">
      <c r="B390" s="248"/>
      <c r="C390" s="249"/>
      <c r="D390" s="250" t="s">
        <v>224</v>
      </c>
      <c r="E390" s="251" t="s">
        <v>22</v>
      </c>
      <c r="F390" s="252" t="s">
        <v>2559</v>
      </c>
      <c r="G390" s="249"/>
      <c r="H390" s="253">
        <v>5.7999999999999998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224</v>
      </c>
      <c r="AU390" s="259" t="s">
        <v>236</v>
      </c>
      <c r="AV390" s="12" t="s">
        <v>82</v>
      </c>
      <c r="AW390" s="12" t="s">
        <v>36</v>
      </c>
      <c r="AX390" s="12" t="s">
        <v>73</v>
      </c>
      <c r="AY390" s="259" t="s">
        <v>215</v>
      </c>
    </row>
    <row r="391" s="12" customFormat="1">
      <c r="B391" s="248"/>
      <c r="C391" s="249"/>
      <c r="D391" s="250" t="s">
        <v>224</v>
      </c>
      <c r="E391" s="251" t="s">
        <v>22</v>
      </c>
      <c r="F391" s="252" t="s">
        <v>2560</v>
      </c>
      <c r="G391" s="249"/>
      <c r="H391" s="253">
        <v>5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224</v>
      </c>
      <c r="AU391" s="259" t="s">
        <v>236</v>
      </c>
      <c r="AV391" s="12" t="s">
        <v>82</v>
      </c>
      <c r="AW391" s="12" t="s">
        <v>36</v>
      </c>
      <c r="AX391" s="12" t="s">
        <v>80</v>
      </c>
      <c r="AY391" s="259" t="s">
        <v>215</v>
      </c>
    </row>
    <row r="392" s="1" customFormat="1" ht="16.5" customHeight="1">
      <c r="B392" s="47"/>
      <c r="C392" s="236" t="s">
        <v>723</v>
      </c>
      <c r="D392" s="236" t="s">
        <v>217</v>
      </c>
      <c r="E392" s="237" t="s">
        <v>2561</v>
      </c>
      <c r="F392" s="238" t="s">
        <v>2562</v>
      </c>
      <c r="G392" s="239" t="s">
        <v>298</v>
      </c>
      <c r="H392" s="240">
        <v>263.14999999999998</v>
      </c>
      <c r="I392" s="241"/>
      <c r="J392" s="242">
        <f>ROUND(I392*H392,2)</f>
        <v>0</v>
      </c>
      <c r="K392" s="238" t="s">
        <v>221</v>
      </c>
      <c r="L392" s="73"/>
      <c r="M392" s="243" t="s">
        <v>22</v>
      </c>
      <c r="N392" s="244" t="s">
        <v>44</v>
      </c>
      <c r="O392" s="48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AR392" s="25" t="s">
        <v>311</v>
      </c>
      <c r="AT392" s="25" t="s">
        <v>217</v>
      </c>
      <c r="AU392" s="25" t="s">
        <v>236</v>
      </c>
      <c r="AY392" s="25" t="s">
        <v>215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25" t="s">
        <v>80</v>
      </c>
      <c r="BK392" s="247">
        <f>ROUND(I392*H392,2)</f>
        <v>0</v>
      </c>
      <c r="BL392" s="25" t="s">
        <v>311</v>
      </c>
      <c r="BM392" s="25" t="s">
        <v>2563</v>
      </c>
    </row>
    <row r="393" s="12" customFormat="1">
      <c r="B393" s="248"/>
      <c r="C393" s="249"/>
      <c r="D393" s="250" t="s">
        <v>224</v>
      </c>
      <c r="E393" s="251" t="s">
        <v>22</v>
      </c>
      <c r="F393" s="252" t="s">
        <v>2564</v>
      </c>
      <c r="G393" s="249"/>
      <c r="H393" s="253">
        <v>263.14999999999998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224</v>
      </c>
      <c r="AU393" s="259" t="s">
        <v>236</v>
      </c>
      <c r="AV393" s="12" t="s">
        <v>82</v>
      </c>
      <c r="AW393" s="12" t="s">
        <v>36</v>
      </c>
      <c r="AX393" s="12" t="s">
        <v>73</v>
      </c>
      <c r="AY393" s="259" t="s">
        <v>215</v>
      </c>
    </row>
    <row r="394" s="13" customFormat="1">
      <c r="B394" s="260"/>
      <c r="C394" s="261"/>
      <c r="D394" s="250" t="s">
        <v>224</v>
      </c>
      <c r="E394" s="262" t="s">
        <v>22</v>
      </c>
      <c r="F394" s="263" t="s">
        <v>231</v>
      </c>
      <c r="G394" s="261"/>
      <c r="H394" s="264">
        <v>263.14999999999998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AT394" s="270" t="s">
        <v>224</v>
      </c>
      <c r="AU394" s="270" t="s">
        <v>236</v>
      </c>
      <c r="AV394" s="13" t="s">
        <v>222</v>
      </c>
      <c r="AW394" s="13" t="s">
        <v>36</v>
      </c>
      <c r="AX394" s="13" t="s">
        <v>80</v>
      </c>
      <c r="AY394" s="270" t="s">
        <v>215</v>
      </c>
    </row>
    <row r="395" s="1" customFormat="1" ht="25.5" customHeight="1">
      <c r="B395" s="47"/>
      <c r="C395" s="292" t="s">
        <v>727</v>
      </c>
      <c r="D395" s="292" t="s">
        <v>289</v>
      </c>
      <c r="E395" s="293" t="s">
        <v>2565</v>
      </c>
      <c r="F395" s="294" t="s">
        <v>2566</v>
      </c>
      <c r="G395" s="295" t="s">
        <v>220</v>
      </c>
      <c r="H395" s="296">
        <v>0.69499999999999995</v>
      </c>
      <c r="I395" s="297"/>
      <c r="J395" s="298">
        <f>ROUND(I395*H395,2)</f>
        <v>0</v>
      </c>
      <c r="K395" s="294" t="s">
        <v>221</v>
      </c>
      <c r="L395" s="299"/>
      <c r="M395" s="300" t="s">
        <v>22</v>
      </c>
      <c r="N395" s="301" t="s">
        <v>44</v>
      </c>
      <c r="O395" s="48"/>
      <c r="P395" s="245">
        <f>O395*H395</f>
        <v>0</v>
      </c>
      <c r="Q395" s="245">
        <v>0.55000000000000004</v>
      </c>
      <c r="R395" s="245">
        <f>Q395*H395</f>
        <v>0.38224999999999998</v>
      </c>
      <c r="S395" s="245">
        <v>0</v>
      </c>
      <c r="T395" s="246">
        <f>S395*H395</f>
        <v>0</v>
      </c>
      <c r="AR395" s="25" t="s">
        <v>405</v>
      </c>
      <c r="AT395" s="25" t="s">
        <v>289</v>
      </c>
      <c r="AU395" s="25" t="s">
        <v>236</v>
      </c>
      <c r="AY395" s="25" t="s">
        <v>215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25" t="s">
        <v>80</v>
      </c>
      <c r="BK395" s="247">
        <f>ROUND(I395*H395,2)</f>
        <v>0</v>
      </c>
      <c r="BL395" s="25" t="s">
        <v>311</v>
      </c>
      <c r="BM395" s="25" t="s">
        <v>2567</v>
      </c>
    </row>
    <row r="396" s="12" customFormat="1">
      <c r="B396" s="248"/>
      <c r="C396" s="249"/>
      <c r="D396" s="250" t="s">
        <v>224</v>
      </c>
      <c r="E396" s="251" t="s">
        <v>22</v>
      </c>
      <c r="F396" s="252" t="s">
        <v>2568</v>
      </c>
      <c r="G396" s="249"/>
      <c r="H396" s="253">
        <v>0.69499999999999995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224</v>
      </c>
      <c r="AU396" s="259" t="s">
        <v>236</v>
      </c>
      <c r="AV396" s="12" t="s">
        <v>82</v>
      </c>
      <c r="AW396" s="12" t="s">
        <v>36</v>
      </c>
      <c r="AX396" s="12" t="s">
        <v>73</v>
      </c>
      <c r="AY396" s="259" t="s">
        <v>215</v>
      </c>
    </row>
    <row r="397" s="13" customFormat="1">
      <c r="B397" s="260"/>
      <c r="C397" s="261"/>
      <c r="D397" s="250" t="s">
        <v>224</v>
      </c>
      <c r="E397" s="262" t="s">
        <v>22</v>
      </c>
      <c r="F397" s="263" t="s">
        <v>231</v>
      </c>
      <c r="G397" s="261"/>
      <c r="H397" s="264">
        <v>0.69499999999999995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AT397" s="270" t="s">
        <v>224</v>
      </c>
      <c r="AU397" s="270" t="s">
        <v>236</v>
      </c>
      <c r="AV397" s="13" t="s">
        <v>222</v>
      </c>
      <c r="AW397" s="13" t="s">
        <v>36</v>
      </c>
      <c r="AX397" s="13" t="s">
        <v>80</v>
      </c>
      <c r="AY397" s="270" t="s">
        <v>215</v>
      </c>
    </row>
    <row r="398" s="1" customFormat="1" ht="38.25" customHeight="1">
      <c r="B398" s="47"/>
      <c r="C398" s="236" t="s">
        <v>731</v>
      </c>
      <c r="D398" s="236" t="s">
        <v>217</v>
      </c>
      <c r="E398" s="237" t="s">
        <v>2569</v>
      </c>
      <c r="F398" s="238" t="s">
        <v>2570</v>
      </c>
      <c r="G398" s="239" t="s">
        <v>426</v>
      </c>
      <c r="H398" s="240">
        <v>1</v>
      </c>
      <c r="I398" s="241"/>
      <c r="J398" s="242">
        <f>ROUND(I398*H398,2)</f>
        <v>0</v>
      </c>
      <c r="K398" s="238" t="s">
        <v>2454</v>
      </c>
      <c r="L398" s="73"/>
      <c r="M398" s="243" t="s">
        <v>22</v>
      </c>
      <c r="N398" s="244" t="s">
        <v>44</v>
      </c>
      <c r="O398" s="48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AR398" s="25" t="s">
        <v>222</v>
      </c>
      <c r="AT398" s="25" t="s">
        <v>217</v>
      </c>
      <c r="AU398" s="25" t="s">
        <v>236</v>
      </c>
      <c r="AY398" s="25" t="s">
        <v>215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25" t="s">
        <v>80</v>
      </c>
      <c r="BK398" s="247">
        <f>ROUND(I398*H398,2)</f>
        <v>0</v>
      </c>
      <c r="BL398" s="25" t="s">
        <v>222</v>
      </c>
      <c r="BM398" s="25" t="s">
        <v>2571</v>
      </c>
    </row>
    <row r="399" s="12" customFormat="1">
      <c r="B399" s="248"/>
      <c r="C399" s="249"/>
      <c r="D399" s="250" t="s">
        <v>224</v>
      </c>
      <c r="E399" s="251" t="s">
        <v>22</v>
      </c>
      <c r="F399" s="252" t="s">
        <v>80</v>
      </c>
      <c r="G399" s="249"/>
      <c r="H399" s="253">
        <v>1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224</v>
      </c>
      <c r="AU399" s="259" t="s">
        <v>236</v>
      </c>
      <c r="AV399" s="12" t="s">
        <v>82</v>
      </c>
      <c r="AW399" s="12" t="s">
        <v>36</v>
      </c>
      <c r="AX399" s="12" t="s">
        <v>80</v>
      </c>
      <c r="AY399" s="259" t="s">
        <v>215</v>
      </c>
    </row>
    <row r="400" s="1" customFormat="1" ht="25.5" customHeight="1">
      <c r="B400" s="47"/>
      <c r="C400" s="292" t="s">
        <v>735</v>
      </c>
      <c r="D400" s="292" t="s">
        <v>289</v>
      </c>
      <c r="E400" s="293" t="s">
        <v>2572</v>
      </c>
      <c r="F400" s="294" t="s">
        <v>2573</v>
      </c>
      <c r="G400" s="295" t="s">
        <v>426</v>
      </c>
      <c r="H400" s="296">
        <v>1</v>
      </c>
      <c r="I400" s="297"/>
      <c r="J400" s="298">
        <f>ROUND(I400*H400,2)</f>
        <v>0</v>
      </c>
      <c r="K400" s="294" t="s">
        <v>2454</v>
      </c>
      <c r="L400" s="299"/>
      <c r="M400" s="300" t="s">
        <v>22</v>
      </c>
      <c r="N400" s="301" t="s">
        <v>44</v>
      </c>
      <c r="O400" s="48"/>
      <c r="P400" s="245">
        <f>O400*H400</f>
        <v>0</v>
      </c>
      <c r="Q400" s="245">
        <v>0.044999999999999998</v>
      </c>
      <c r="R400" s="245">
        <f>Q400*H400</f>
        <v>0.044999999999999998</v>
      </c>
      <c r="S400" s="245">
        <v>0</v>
      </c>
      <c r="T400" s="246">
        <f>S400*H400</f>
        <v>0</v>
      </c>
      <c r="AR400" s="25" t="s">
        <v>261</v>
      </c>
      <c r="AT400" s="25" t="s">
        <v>289</v>
      </c>
      <c r="AU400" s="25" t="s">
        <v>236</v>
      </c>
      <c r="AY400" s="25" t="s">
        <v>215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25" t="s">
        <v>80</v>
      </c>
      <c r="BK400" s="247">
        <f>ROUND(I400*H400,2)</f>
        <v>0</v>
      </c>
      <c r="BL400" s="25" t="s">
        <v>222</v>
      </c>
      <c r="BM400" s="25" t="s">
        <v>2574</v>
      </c>
    </row>
    <row r="401" s="12" customFormat="1">
      <c r="B401" s="248"/>
      <c r="C401" s="249"/>
      <c r="D401" s="250" t="s">
        <v>224</v>
      </c>
      <c r="E401" s="251" t="s">
        <v>22</v>
      </c>
      <c r="F401" s="252" t="s">
        <v>80</v>
      </c>
      <c r="G401" s="249"/>
      <c r="H401" s="253">
        <v>1</v>
      </c>
      <c r="I401" s="254"/>
      <c r="J401" s="249"/>
      <c r="K401" s="249"/>
      <c r="L401" s="255"/>
      <c r="M401" s="256"/>
      <c r="N401" s="257"/>
      <c r="O401" s="257"/>
      <c r="P401" s="257"/>
      <c r="Q401" s="257"/>
      <c r="R401" s="257"/>
      <c r="S401" s="257"/>
      <c r="T401" s="258"/>
      <c r="AT401" s="259" t="s">
        <v>224</v>
      </c>
      <c r="AU401" s="259" t="s">
        <v>236</v>
      </c>
      <c r="AV401" s="12" t="s">
        <v>82</v>
      </c>
      <c r="AW401" s="12" t="s">
        <v>36</v>
      </c>
      <c r="AX401" s="12" t="s">
        <v>80</v>
      </c>
      <c r="AY401" s="259" t="s">
        <v>215</v>
      </c>
    </row>
    <row r="402" s="1" customFormat="1" ht="25.5" customHeight="1">
      <c r="B402" s="47"/>
      <c r="C402" s="236" t="s">
        <v>740</v>
      </c>
      <c r="D402" s="236" t="s">
        <v>217</v>
      </c>
      <c r="E402" s="237" t="s">
        <v>923</v>
      </c>
      <c r="F402" s="238" t="s">
        <v>924</v>
      </c>
      <c r="G402" s="239" t="s">
        <v>876</v>
      </c>
      <c r="H402" s="302"/>
      <c r="I402" s="241"/>
      <c r="J402" s="242">
        <f>ROUND(I402*H402,2)</f>
        <v>0</v>
      </c>
      <c r="K402" s="238" t="s">
        <v>221</v>
      </c>
      <c r="L402" s="73"/>
      <c r="M402" s="243" t="s">
        <v>22</v>
      </c>
      <c r="N402" s="244" t="s">
        <v>44</v>
      </c>
      <c r="O402" s="48"/>
      <c r="P402" s="245">
        <f>O402*H402</f>
        <v>0</v>
      </c>
      <c r="Q402" s="245">
        <v>0</v>
      </c>
      <c r="R402" s="245">
        <f>Q402*H402</f>
        <v>0</v>
      </c>
      <c r="S402" s="245">
        <v>0</v>
      </c>
      <c r="T402" s="246">
        <f>S402*H402</f>
        <v>0</v>
      </c>
      <c r="AR402" s="25" t="s">
        <v>311</v>
      </c>
      <c r="AT402" s="25" t="s">
        <v>217</v>
      </c>
      <c r="AU402" s="25" t="s">
        <v>236</v>
      </c>
      <c r="AY402" s="25" t="s">
        <v>215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25" t="s">
        <v>80</v>
      </c>
      <c r="BK402" s="247">
        <f>ROUND(I402*H402,2)</f>
        <v>0</v>
      </c>
      <c r="BL402" s="25" t="s">
        <v>311</v>
      </c>
      <c r="BM402" s="25" t="s">
        <v>2575</v>
      </c>
    </row>
    <row r="403" s="11" customFormat="1" ht="29.88" customHeight="1">
      <c r="B403" s="220"/>
      <c r="C403" s="221"/>
      <c r="D403" s="222" t="s">
        <v>72</v>
      </c>
      <c r="E403" s="234" t="s">
        <v>926</v>
      </c>
      <c r="F403" s="234" t="s">
        <v>2576</v>
      </c>
      <c r="G403" s="221"/>
      <c r="H403" s="221"/>
      <c r="I403" s="224"/>
      <c r="J403" s="235">
        <f>BK403</f>
        <v>0</v>
      </c>
      <c r="K403" s="221"/>
      <c r="L403" s="226"/>
      <c r="M403" s="227"/>
      <c r="N403" s="228"/>
      <c r="O403" s="228"/>
      <c r="P403" s="229">
        <f>SUM(P404:P408)</f>
        <v>0</v>
      </c>
      <c r="Q403" s="228"/>
      <c r="R403" s="229">
        <f>SUM(R404:R408)</f>
        <v>0.029729699999999998</v>
      </c>
      <c r="S403" s="228"/>
      <c r="T403" s="230">
        <f>SUM(T404:T408)</f>
        <v>0</v>
      </c>
      <c r="AR403" s="231" t="s">
        <v>82</v>
      </c>
      <c r="AT403" s="232" t="s">
        <v>72</v>
      </c>
      <c r="AU403" s="232" t="s">
        <v>80</v>
      </c>
      <c r="AY403" s="231" t="s">
        <v>215</v>
      </c>
      <c r="BK403" s="233">
        <f>SUM(BK404:BK408)</f>
        <v>0</v>
      </c>
    </row>
    <row r="404" s="1" customFormat="1" ht="25.5" customHeight="1">
      <c r="B404" s="47"/>
      <c r="C404" s="236" t="s">
        <v>745</v>
      </c>
      <c r="D404" s="236" t="s">
        <v>217</v>
      </c>
      <c r="E404" s="237" t="s">
        <v>2577</v>
      </c>
      <c r="F404" s="238" t="s">
        <v>2578</v>
      </c>
      <c r="G404" s="239" t="s">
        <v>298</v>
      </c>
      <c r="H404" s="240">
        <v>6.5099999999999998</v>
      </c>
      <c r="I404" s="241"/>
      <c r="J404" s="242">
        <f>ROUND(I404*H404,2)</f>
        <v>0</v>
      </c>
      <c r="K404" s="238" t="s">
        <v>221</v>
      </c>
      <c r="L404" s="73"/>
      <c r="M404" s="243" t="s">
        <v>22</v>
      </c>
      <c r="N404" s="244" t="s">
        <v>44</v>
      </c>
      <c r="O404" s="48"/>
      <c r="P404" s="245">
        <f>O404*H404</f>
        <v>0</v>
      </c>
      <c r="Q404" s="245">
        <v>0.0022200000000000002</v>
      </c>
      <c r="R404" s="245">
        <f>Q404*H404</f>
        <v>0.0144522</v>
      </c>
      <c r="S404" s="245">
        <v>0</v>
      </c>
      <c r="T404" s="246">
        <f>S404*H404</f>
        <v>0</v>
      </c>
      <c r="AR404" s="25" t="s">
        <v>311</v>
      </c>
      <c r="AT404" s="25" t="s">
        <v>217</v>
      </c>
      <c r="AU404" s="25" t="s">
        <v>82</v>
      </c>
      <c r="AY404" s="25" t="s">
        <v>215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25" t="s">
        <v>80</v>
      </c>
      <c r="BK404" s="247">
        <f>ROUND(I404*H404,2)</f>
        <v>0</v>
      </c>
      <c r="BL404" s="25" t="s">
        <v>311</v>
      </c>
      <c r="BM404" s="25" t="s">
        <v>2579</v>
      </c>
    </row>
    <row r="405" s="12" customFormat="1">
      <c r="B405" s="248"/>
      <c r="C405" s="249"/>
      <c r="D405" s="250" t="s">
        <v>224</v>
      </c>
      <c r="E405" s="251" t="s">
        <v>22</v>
      </c>
      <c r="F405" s="252" t="s">
        <v>2580</v>
      </c>
      <c r="G405" s="249"/>
      <c r="H405" s="253">
        <v>6.5099999999999998</v>
      </c>
      <c r="I405" s="254"/>
      <c r="J405" s="249"/>
      <c r="K405" s="249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224</v>
      </c>
      <c r="AU405" s="259" t="s">
        <v>82</v>
      </c>
      <c r="AV405" s="12" t="s">
        <v>82</v>
      </c>
      <c r="AW405" s="12" t="s">
        <v>36</v>
      </c>
      <c r="AX405" s="12" t="s">
        <v>80</v>
      </c>
      <c r="AY405" s="259" t="s">
        <v>215</v>
      </c>
    </row>
    <row r="406" s="1" customFormat="1" ht="25.5" customHeight="1">
      <c r="B406" s="47"/>
      <c r="C406" s="236" t="s">
        <v>750</v>
      </c>
      <c r="D406" s="236" t="s">
        <v>217</v>
      </c>
      <c r="E406" s="237" t="s">
        <v>2581</v>
      </c>
      <c r="F406" s="238" t="s">
        <v>2582</v>
      </c>
      <c r="G406" s="239" t="s">
        <v>298</v>
      </c>
      <c r="H406" s="240">
        <v>5.25</v>
      </c>
      <c r="I406" s="241"/>
      <c r="J406" s="242">
        <f>ROUND(I406*H406,2)</f>
        <v>0</v>
      </c>
      <c r="K406" s="238" t="s">
        <v>221</v>
      </c>
      <c r="L406" s="73"/>
      <c r="M406" s="243" t="s">
        <v>22</v>
      </c>
      <c r="N406" s="244" t="s">
        <v>44</v>
      </c>
      <c r="O406" s="48"/>
      <c r="P406" s="245">
        <f>O406*H406</f>
        <v>0</v>
      </c>
      <c r="Q406" s="245">
        <v>0.0029099999999999998</v>
      </c>
      <c r="R406" s="245">
        <f>Q406*H406</f>
        <v>0.015277499999999999</v>
      </c>
      <c r="S406" s="245">
        <v>0</v>
      </c>
      <c r="T406" s="246">
        <f>S406*H406</f>
        <v>0</v>
      </c>
      <c r="AR406" s="25" t="s">
        <v>311</v>
      </c>
      <c r="AT406" s="25" t="s">
        <v>217</v>
      </c>
      <c r="AU406" s="25" t="s">
        <v>82</v>
      </c>
      <c r="AY406" s="25" t="s">
        <v>215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5" t="s">
        <v>80</v>
      </c>
      <c r="BK406" s="247">
        <f>ROUND(I406*H406,2)</f>
        <v>0</v>
      </c>
      <c r="BL406" s="25" t="s">
        <v>311</v>
      </c>
      <c r="BM406" s="25" t="s">
        <v>2583</v>
      </c>
    </row>
    <row r="407" s="12" customFormat="1">
      <c r="B407" s="248"/>
      <c r="C407" s="249"/>
      <c r="D407" s="250" t="s">
        <v>224</v>
      </c>
      <c r="E407" s="251" t="s">
        <v>22</v>
      </c>
      <c r="F407" s="252" t="s">
        <v>2584</v>
      </c>
      <c r="G407" s="249"/>
      <c r="H407" s="253">
        <v>5.25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224</v>
      </c>
      <c r="AU407" s="259" t="s">
        <v>82</v>
      </c>
      <c r="AV407" s="12" t="s">
        <v>82</v>
      </c>
      <c r="AW407" s="12" t="s">
        <v>36</v>
      </c>
      <c r="AX407" s="12" t="s">
        <v>80</v>
      </c>
      <c r="AY407" s="259" t="s">
        <v>215</v>
      </c>
    </row>
    <row r="408" s="1" customFormat="1" ht="25.5" customHeight="1">
      <c r="B408" s="47"/>
      <c r="C408" s="236" t="s">
        <v>754</v>
      </c>
      <c r="D408" s="236" t="s">
        <v>217</v>
      </c>
      <c r="E408" s="237" t="s">
        <v>939</v>
      </c>
      <c r="F408" s="238" t="s">
        <v>940</v>
      </c>
      <c r="G408" s="239" t="s">
        <v>876</v>
      </c>
      <c r="H408" s="302"/>
      <c r="I408" s="241"/>
      <c r="J408" s="242">
        <f>ROUND(I408*H408,2)</f>
        <v>0</v>
      </c>
      <c r="K408" s="238" t="s">
        <v>221</v>
      </c>
      <c r="L408" s="73"/>
      <c r="M408" s="243" t="s">
        <v>22</v>
      </c>
      <c r="N408" s="244" t="s">
        <v>44</v>
      </c>
      <c r="O408" s="48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AR408" s="25" t="s">
        <v>311</v>
      </c>
      <c r="AT408" s="25" t="s">
        <v>217</v>
      </c>
      <c r="AU408" s="25" t="s">
        <v>82</v>
      </c>
      <c r="AY408" s="25" t="s">
        <v>215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25" t="s">
        <v>80</v>
      </c>
      <c r="BK408" s="247">
        <f>ROUND(I408*H408,2)</f>
        <v>0</v>
      </c>
      <c r="BL408" s="25" t="s">
        <v>311</v>
      </c>
      <c r="BM408" s="25" t="s">
        <v>2585</v>
      </c>
    </row>
    <row r="409" s="11" customFormat="1" ht="29.88" customHeight="1">
      <c r="B409" s="220"/>
      <c r="C409" s="221"/>
      <c r="D409" s="222" t="s">
        <v>72</v>
      </c>
      <c r="E409" s="234" t="s">
        <v>942</v>
      </c>
      <c r="F409" s="234" t="s">
        <v>943</v>
      </c>
      <c r="G409" s="221"/>
      <c r="H409" s="221"/>
      <c r="I409" s="224"/>
      <c r="J409" s="235">
        <f>BK409</f>
        <v>0</v>
      </c>
      <c r="K409" s="221"/>
      <c r="L409" s="226"/>
      <c r="M409" s="227"/>
      <c r="N409" s="228"/>
      <c r="O409" s="228"/>
      <c r="P409" s="229">
        <f>SUM(P410:P539)</f>
        <v>0</v>
      </c>
      <c r="Q409" s="228"/>
      <c r="R409" s="229">
        <f>SUM(R410:R539)</f>
        <v>7.2227163599999979</v>
      </c>
      <c r="S409" s="228"/>
      <c r="T409" s="230">
        <f>SUM(T410:T539)</f>
        <v>0</v>
      </c>
      <c r="AR409" s="231" t="s">
        <v>82</v>
      </c>
      <c r="AT409" s="232" t="s">
        <v>72</v>
      </c>
      <c r="AU409" s="232" t="s">
        <v>80</v>
      </c>
      <c r="AY409" s="231" t="s">
        <v>215</v>
      </c>
      <c r="BK409" s="233">
        <f>SUM(BK410:BK539)</f>
        <v>0</v>
      </c>
    </row>
    <row r="410" s="1" customFormat="1" ht="25.5" customHeight="1">
      <c r="B410" s="47"/>
      <c r="C410" s="236" t="s">
        <v>759</v>
      </c>
      <c r="D410" s="236" t="s">
        <v>217</v>
      </c>
      <c r="E410" s="237" t="s">
        <v>2586</v>
      </c>
      <c r="F410" s="238" t="s">
        <v>2587</v>
      </c>
      <c r="G410" s="239" t="s">
        <v>304</v>
      </c>
      <c r="H410" s="240">
        <v>14.472</v>
      </c>
      <c r="I410" s="241"/>
      <c r="J410" s="242">
        <f>ROUND(I410*H410,2)</f>
        <v>0</v>
      </c>
      <c r="K410" s="238" t="s">
        <v>951</v>
      </c>
      <c r="L410" s="73"/>
      <c r="M410" s="243" t="s">
        <v>22</v>
      </c>
      <c r="N410" s="244" t="s">
        <v>44</v>
      </c>
      <c r="O410" s="48"/>
      <c r="P410" s="245">
        <f>O410*H410</f>
        <v>0</v>
      </c>
      <c r="Q410" s="245">
        <v>0.0050000000000000001</v>
      </c>
      <c r="R410" s="245">
        <f>Q410*H410</f>
        <v>0.072359999999999994</v>
      </c>
      <c r="S410" s="245">
        <v>0</v>
      </c>
      <c r="T410" s="246">
        <f>S410*H410</f>
        <v>0</v>
      </c>
      <c r="AR410" s="25" t="s">
        <v>311</v>
      </c>
      <c r="AT410" s="25" t="s">
        <v>217</v>
      </c>
      <c r="AU410" s="25" t="s">
        <v>82</v>
      </c>
      <c r="AY410" s="25" t="s">
        <v>215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25" t="s">
        <v>80</v>
      </c>
      <c r="BK410" s="247">
        <f>ROUND(I410*H410,2)</f>
        <v>0</v>
      </c>
      <c r="BL410" s="25" t="s">
        <v>311</v>
      </c>
      <c r="BM410" s="25" t="s">
        <v>2588</v>
      </c>
    </row>
    <row r="411" s="12" customFormat="1">
      <c r="B411" s="248"/>
      <c r="C411" s="249"/>
      <c r="D411" s="250" t="s">
        <v>224</v>
      </c>
      <c r="E411" s="251" t="s">
        <v>22</v>
      </c>
      <c r="F411" s="252" t="s">
        <v>2589</v>
      </c>
      <c r="G411" s="249"/>
      <c r="H411" s="253">
        <v>14.472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224</v>
      </c>
      <c r="AU411" s="259" t="s">
        <v>82</v>
      </c>
      <c r="AV411" s="12" t="s">
        <v>82</v>
      </c>
      <c r="AW411" s="12" t="s">
        <v>36</v>
      </c>
      <c r="AX411" s="12" t="s">
        <v>80</v>
      </c>
      <c r="AY411" s="259" t="s">
        <v>215</v>
      </c>
    </row>
    <row r="412" s="1" customFormat="1" ht="25.5" customHeight="1">
      <c r="B412" s="47"/>
      <c r="C412" s="236" t="s">
        <v>764</v>
      </c>
      <c r="D412" s="236" t="s">
        <v>217</v>
      </c>
      <c r="E412" s="237" t="s">
        <v>2590</v>
      </c>
      <c r="F412" s="238" t="s">
        <v>2591</v>
      </c>
      <c r="G412" s="239" t="s">
        <v>304</v>
      </c>
      <c r="H412" s="240">
        <v>26.297999999999998</v>
      </c>
      <c r="I412" s="241"/>
      <c r="J412" s="242">
        <f>ROUND(I412*H412,2)</f>
        <v>0</v>
      </c>
      <c r="K412" s="238" t="s">
        <v>951</v>
      </c>
      <c r="L412" s="73"/>
      <c r="M412" s="243" t="s">
        <v>22</v>
      </c>
      <c r="N412" s="244" t="s">
        <v>44</v>
      </c>
      <c r="O412" s="48"/>
      <c r="P412" s="245">
        <f>O412*H412</f>
        <v>0</v>
      </c>
      <c r="Q412" s="245">
        <v>0.0050000000000000001</v>
      </c>
      <c r="R412" s="245">
        <f>Q412*H412</f>
        <v>0.13149</v>
      </c>
      <c r="S412" s="245">
        <v>0</v>
      </c>
      <c r="T412" s="246">
        <f>S412*H412</f>
        <v>0</v>
      </c>
      <c r="AR412" s="25" t="s">
        <v>311</v>
      </c>
      <c r="AT412" s="25" t="s">
        <v>217</v>
      </c>
      <c r="AU412" s="25" t="s">
        <v>82</v>
      </c>
      <c r="AY412" s="25" t="s">
        <v>215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25" t="s">
        <v>80</v>
      </c>
      <c r="BK412" s="247">
        <f>ROUND(I412*H412,2)</f>
        <v>0</v>
      </c>
      <c r="BL412" s="25" t="s">
        <v>311</v>
      </c>
      <c r="BM412" s="25" t="s">
        <v>2592</v>
      </c>
    </row>
    <row r="413" s="12" customFormat="1">
      <c r="B413" s="248"/>
      <c r="C413" s="249"/>
      <c r="D413" s="250" t="s">
        <v>224</v>
      </c>
      <c r="E413" s="251" t="s">
        <v>22</v>
      </c>
      <c r="F413" s="252" t="s">
        <v>2593</v>
      </c>
      <c r="G413" s="249"/>
      <c r="H413" s="253">
        <v>14.202</v>
      </c>
      <c r="I413" s="254"/>
      <c r="J413" s="249"/>
      <c r="K413" s="249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224</v>
      </c>
      <c r="AU413" s="259" t="s">
        <v>82</v>
      </c>
      <c r="AV413" s="12" t="s">
        <v>82</v>
      </c>
      <c r="AW413" s="12" t="s">
        <v>36</v>
      </c>
      <c r="AX413" s="12" t="s">
        <v>73</v>
      </c>
      <c r="AY413" s="259" t="s">
        <v>215</v>
      </c>
    </row>
    <row r="414" s="12" customFormat="1">
      <c r="B414" s="248"/>
      <c r="C414" s="249"/>
      <c r="D414" s="250" t="s">
        <v>224</v>
      </c>
      <c r="E414" s="251" t="s">
        <v>22</v>
      </c>
      <c r="F414" s="252" t="s">
        <v>2594</v>
      </c>
      <c r="G414" s="249"/>
      <c r="H414" s="253">
        <v>12.096</v>
      </c>
      <c r="I414" s="254"/>
      <c r="J414" s="249"/>
      <c r="K414" s="249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224</v>
      </c>
      <c r="AU414" s="259" t="s">
        <v>82</v>
      </c>
      <c r="AV414" s="12" t="s">
        <v>82</v>
      </c>
      <c r="AW414" s="12" t="s">
        <v>36</v>
      </c>
      <c r="AX414" s="12" t="s">
        <v>73</v>
      </c>
      <c r="AY414" s="259" t="s">
        <v>215</v>
      </c>
    </row>
    <row r="415" s="13" customFormat="1">
      <c r="B415" s="260"/>
      <c r="C415" s="261"/>
      <c r="D415" s="250" t="s">
        <v>224</v>
      </c>
      <c r="E415" s="262" t="s">
        <v>22</v>
      </c>
      <c r="F415" s="263" t="s">
        <v>231</v>
      </c>
      <c r="G415" s="261"/>
      <c r="H415" s="264">
        <v>26.297999999999998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AT415" s="270" t="s">
        <v>224</v>
      </c>
      <c r="AU415" s="270" t="s">
        <v>82</v>
      </c>
      <c r="AV415" s="13" t="s">
        <v>222</v>
      </c>
      <c r="AW415" s="13" t="s">
        <v>36</v>
      </c>
      <c r="AX415" s="13" t="s">
        <v>80</v>
      </c>
      <c r="AY415" s="270" t="s">
        <v>215</v>
      </c>
    </row>
    <row r="416" s="1" customFormat="1" ht="25.5" customHeight="1">
      <c r="B416" s="47"/>
      <c r="C416" s="236" t="s">
        <v>775</v>
      </c>
      <c r="D416" s="236" t="s">
        <v>217</v>
      </c>
      <c r="E416" s="237" t="s">
        <v>2595</v>
      </c>
      <c r="F416" s="238" t="s">
        <v>2596</v>
      </c>
      <c r="G416" s="239" t="s">
        <v>304</v>
      </c>
      <c r="H416" s="240">
        <v>149.41399999999999</v>
      </c>
      <c r="I416" s="241"/>
      <c r="J416" s="242">
        <f>ROUND(I416*H416,2)</f>
        <v>0</v>
      </c>
      <c r="K416" s="238" t="s">
        <v>221</v>
      </c>
      <c r="L416" s="73"/>
      <c r="M416" s="243" t="s">
        <v>22</v>
      </c>
      <c r="N416" s="244" t="s">
        <v>44</v>
      </c>
      <c r="O416" s="48"/>
      <c r="P416" s="245">
        <f>O416*H416</f>
        <v>0</v>
      </c>
      <c r="Q416" s="245">
        <v>0</v>
      </c>
      <c r="R416" s="245">
        <f>Q416*H416</f>
        <v>0</v>
      </c>
      <c r="S416" s="245">
        <v>0</v>
      </c>
      <c r="T416" s="246">
        <f>S416*H416</f>
        <v>0</v>
      </c>
      <c r="AR416" s="25" t="s">
        <v>311</v>
      </c>
      <c r="AT416" s="25" t="s">
        <v>217</v>
      </c>
      <c r="AU416" s="25" t="s">
        <v>82</v>
      </c>
      <c r="AY416" s="25" t="s">
        <v>215</v>
      </c>
      <c r="BE416" s="247">
        <f>IF(N416="základní",J416,0)</f>
        <v>0</v>
      </c>
      <c r="BF416" s="247">
        <f>IF(N416="snížená",J416,0)</f>
        <v>0</v>
      </c>
      <c r="BG416" s="247">
        <f>IF(N416="zákl. přenesená",J416,0)</f>
        <v>0</v>
      </c>
      <c r="BH416" s="247">
        <f>IF(N416="sníž. přenesená",J416,0)</f>
        <v>0</v>
      </c>
      <c r="BI416" s="247">
        <f>IF(N416="nulová",J416,0)</f>
        <v>0</v>
      </c>
      <c r="BJ416" s="25" t="s">
        <v>80</v>
      </c>
      <c r="BK416" s="247">
        <f>ROUND(I416*H416,2)</f>
        <v>0</v>
      </c>
      <c r="BL416" s="25" t="s">
        <v>311</v>
      </c>
      <c r="BM416" s="25" t="s">
        <v>2597</v>
      </c>
    </row>
    <row r="417" s="15" customFormat="1">
      <c r="B417" s="282"/>
      <c r="C417" s="283"/>
      <c r="D417" s="250" t="s">
        <v>224</v>
      </c>
      <c r="E417" s="284" t="s">
        <v>22</v>
      </c>
      <c r="F417" s="285" t="s">
        <v>2384</v>
      </c>
      <c r="G417" s="283"/>
      <c r="H417" s="284" t="s">
        <v>22</v>
      </c>
      <c r="I417" s="286"/>
      <c r="J417" s="283"/>
      <c r="K417" s="283"/>
      <c r="L417" s="287"/>
      <c r="M417" s="288"/>
      <c r="N417" s="289"/>
      <c r="O417" s="289"/>
      <c r="P417" s="289"/>
      <c r="Q417" s="289"/>
      <c r="R417" s="289"/>
      <c r="S417" s="289"/>
      <c r="T417" s="290"/>
      <c r="AT417" s="291" t="s">
        <v>224</v>
      </c>
      <c r="AU417" s="291" t="s">
        <v>82</v>
      </c>
      <c r="AV417" s="15" t="s">
        <v>80</v>
      </c>
      <c r="AW417" s="15" t="s">
        <v>36</v>
      </c>
      <c r="AX417" s="15" t="s">
        <v>73</v>
      </c>
      <c r="AY417" s="291" t="s">
        <v>215</v>
      </c>
    </row>
    <row r="418" s="12" customFormat="1">
      <c r="B418" s="248"/>
      <c r="C418" s="249"/>
      <c r="D418" s="250" t="s">
        <v>224</v>
      </c>
      <c r="E418" s="251" t="s">
        <v>22</v>
      </c>
      <c r="F418" s="252" t="s">
        <v>2385</v>
      </c>
      <c r="G418" s="249"/>
      <c r="H418" s="253">
        <v>46.235999999999997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224</v>
      </c>
      <c r="AU418" s="259" t="s">
        <v>82</v>
      </c>
      <c r="AV418" s="12" t="s">
        <v>82</v>
      </c>
      <c r="AW418" s="12" t="s">
        <v>36</v>
      </c>
      <c r="AX418" s="12" t="s">
        <v>73</v>
      </c>
      <c r="AY418" s="259" t="s">
        <v>215</v>
      </c>
    </row>
    <row r="419" s="12" customFormat="1">
      <c r="B419" s="248"/>
      <c r="C419" s="249"/>
      <c r="D419" s="250" t="s">
        <v>224</v>
      </c>
      <c r="E419" s="251" t="s">
        <v>22</v>
      </c>
      <c r="F419" s="252" t="s">
        <v>2598</v>
      </c>
      <c r="G419" s="249"/>
      <c r="H419" s="253">
        <v>2.528</v>
      </c>
      <c r="I419" s="254"/>
      <c r="J419" s="249"/>
      <c r="K419" s="249"/>
      <c r="L419" s="255"/>
      <c r="M419" s="256"/>
      <c r="N419" s="257"/>
      <c r="O419" s="257"/>
      <c r="P419" s="257"/>
      <c r="Q419" s="257"/>
      <c r="R419" s="257"/>
      <c r="S419" s="257"/>
      <c r="T419" s="258"/>
      <c r="AT419" s="259" t="s">
        <v>224</v>
      </c>
      <c r="AU419" s="259" t="s">
        <v>82</v>
      </c>
      <c r="AV419" s="12" t="s">
        <v>82</v>
      </c>
      <c r="AW419" s="12" t="s">
        <v>36</v>
      </c>
      <c r="AX419" s="12" t="s">
        <v>73</v>
      </c>
      <c r="AY419" s="259" t="s">
        <v>215</v>
      </c>
    </row>
    <row r="420" s="12" customFormat="1">
      <c r="B420" s="248"/>
      <c r="C420" s="249"/>
      <c r="D420" s="250" t="s">
        <v>224</v>
      </c>
      <c r="E420" s="251" t="s">
        <v>22</v>
      </c>
      <c r="F420" s="252" t="s">
        <v>2361</v>
      </c>
      <c r="G420" s="249"/>
      <c r="H420" s="253">
        <v>-9.4030000000000005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224</v>
      </c>
      <c r="AU420" s="259" t="s">
        <v>82</v>
      </c>
      <c r="AV420" s="12" t="s">
        <v>82</v>
      </c>
      <c r="AW420" s="12" t="s">
        <v>36</v>
      </c>
      <c r="AX420" s="12" t="s">
        <v>73</v>
      </c>
      <c r="AY420" s="259" t="s">
        <v>215</v>
      </c>
    </row>
    <row r="421" s="12" customFormat="1">
      <c r="B421" s="248"/>
      <c r="C421" s="249"/>
      <c r="D421" s="250" t="s">
        <v>224</v>
      </c>
      <c r="E421" s="251" t="s">
        <v>22</v>
      </c>
      <c r="F421" s="252" t="s">
        <v>2386</v>
      </c>
      <c r="G421" s="249"/>
      <c r="H421" s="253">
        <v>35.036999999999999</v>
      </c>
      <c r="I421" s="254"/>
      <c r="J421" s="249"/>
      <c r="K421" s="249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224</v>
      </c>
      <c r="AU421" s="259" t="s">
        <v>82</v>
      </c>
      <c r="AV421" s="12" t="s">
        <v>82</v>
      </c>
      <c r="AW421" s="12" t="s">
        <v>36</v>
      </c>
      <c r="AX421" s="12" t="s">
        <v>73</v>
      </c>
      <c r="AY421" s="259" t="s">
        <v>215</v>
      </c>
    </row>
    <row r="422" s="12" customFormat="1">
      <c r="B422" s="248"/>
      <c r="C422" s="249"/>
      <c r="D422" s="250" t="s">
        <v>224</v>
      </c>
      <c r="E422" s="251" t="s">
        <v>22</v>
      </c>
      <c r="F422" s="252" t="s">
        <v>2599</v>
      </c>
      <c r="G422" s="249"/>
      <c r="H422" s="253">
        <v>1.29</v>
      </c>
      <c r="I422" s="254"/>
      <c r="J422" s="249"/>
      <c r="K422" s="249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224</v>
      </c>
      <c r="AU422" s="259" t="s">
        <v>82</v>
      </c>
      <c r="AV422" s="12" t="s">
        <v>82</v>
      </c>
      <c r="AW422" s="12" t="s">
        <v>36</v>
      </c>
      <c r="AX422" s="12" t="s">
        <v>73</v>
      </c>
      <c r="AY422" s="259" t="s">
        <v>215</v>
      </c>
    </row>
    <row r="423" s="12" customFormat="1">
      <c r="B423" s="248"/>
      <c r="C423" s="249"/>
      <c r="D423" s="250" t="s">
        <v>224</v>
      </c>
      <c r="E423" s="251" t="s">
        <v>22</v>
      </c>
      <c r="F423" s="252" t="s">
        <v>2363</v>
      </c>
      <c r="G423" s="249"/>
      <c r="H423" s="253">
        <v>-3.2829999999999999</v>
      </c>
      <c r="I423" s="254"/>
      <c r="J423" s="249"/>
      <c r="K423" s="249"/>
      <c r="L423" s="255"/>
      <c r="M423" s="256"/>
      <c r="N423" s="257"/>
      <c r="O423" s="257"/>
      <c r="P423" s="257"/>
      <c r="Q423" s="257"/>
      <c r="R423" s="257"/>
      <c r="S423" s="257"/>
      <c r="T423" s="258"/>
      <c r="AT423" s="259" t="s">
        <v>224</v>
      </c>
      <c r="AU423" s="259" t="s">
        <v>82</v>
      </c>
      <c r="AV423" s="12" t="s">
        <v>82</v>
      </c>
      <c r="AW423" s="12" t="s">
        <v>36</v>
      </c>
      <c r="AX423" s="12" t="s">
        <v>73</v>
      </c>
      <c r="AY423" s="259" t="s">
        <v>215</v>
      </c>
    </row>
    <row r="424" s="12" customFormat="1">
      <c r="B424" s="248"/>
      <c r="C424" s="249"/>
      <c r="D424" s="250" t="s">
        <v>224</v>
      </c>
      <c r="E424" s="251" t="s">
        <v>22</v>
      </c>
      <c r="F424" s="252" t="s">
        <v>2387</v>
      </c>
      <c r="G424" s="249"/>
      <c r="H424" s="253">
        <v>25.876000000000001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224</v>
      </c>
      <c r="AU424" s="259" t="s">
        <v>82</v>
      </c>
      <c r="AV424" s="12" t="s">
        <v>82</v>
      </c>
      <c r="AW424" s="12" t="s">
        <v>36</v>
      </c>
      <c r="AX424" s="12" t="s">
        <v>73</v>
      </c>
      <c r="AY424" s="259" t="s">
        <v>215</v>
      </c>
    </row>
    <row r="425" s="12" customFormat="1">
      <c r="B425" s="248"/>
      <c r="C425" s="249"/>
      <c r="D425" s="250" t="s">
        <v>224</v>
      </c>
      <c r="E425" s="251" t="s">
        <v>22</v>
      </c>
      <c r="F425" s="252" t="s">
        <v>2600</v>
      </c>
      <c r="G425" s="249"/>
      <c r="H425" s="253">
        <v>0.69499999999999995</v>
      </c>
      <c r="I425" s="254"/>
      <c r="J425" s="249"/>
      <c r="K425" s="249"/>
      <c r="L425" s="255"/>
      <c r="M425" s="256"/>
      <c r="N425" s="257"/>
      <c r="O425" s="257"/>
      <c r="P425" s="257"/>
      <c r="Q425" s="257"/>
      <c r="R425" s="257"/>
      <c r="S425" s="257"/>
      <c r="T425" s="258"/>
      <c r="AT425" s="259" t="s">
        <v>224</v>
      </c>
      <c r="AU425" s="259" t="s">
        <v>82</v>
      </c>
      <c r="AV425" s="12" t="s">
        <v>82</v>
      </c>
      <c r="AW425" s="12" t="s">
        <v>36</v>
      </c>
      <c r="AX425" s="12" t="s">
        <v>73</v>
      </c>
      <c r="AY425" s="259" t="s">
        <v>215</v>
      </c>
    </row>
    <row r="426" s="12" customFormat="1">
      <c r="B426" s="248"/>
      <c r="C426" s="249"/>
      <c r="D426" s="250" t="s">
        <v>224</v>
      </c>
      <c r="E426" s="251" t="s">
        <v>22</v>
      </c>
      <c r="F426" s="252" t="s">
        <v>2365</v>
      </c>
      <c r="G426" s="249"/>
      <c r="H426" s="253">
        <v>-1.9299999999999999</v>
      </c>
      <c r="I426" s="254"/>
      <c r="J426" s="249"/>
      <c r="K426" s="249"/>
      <c r="L426" s="255"/>
      <c r="M426" s="256"/>
      <c r="N426" s="257"/>
      <c r="O426" s="257"/>
      <c r="P426" s="257"/>
      <c r="Q426" s="257"/>
      <c r="R426" s="257"/>
      <c r="S426" s="257"/>
      <c r="T426" s="258"/>
      <c r="AT426" s="259" t="s">
        <v>224</v>
      </c>
      <c r="AU426" s="259" t="s">
        <v>82</v>
      </c>
      <c r="AV426" s="12" t="s">
        <v>82</v>
      </c>
      <c r="AW426" s="12" t="s">
        <v>36</v>
      </c>
      <c r="AX426" s="12" t="s">
        <v>73</v>
      </c>
      <c r="AY426" s="259" t="s">
        <v>215</v>
      </c>
    </row>
    <row r="427" s="12" customFormat="1">
      <c r="B427" s="248"/>
      <c r="C427" s="249"/>
      <c r="D427" s="250" t="s">
        <v>224</v>
      </c>
      <c r="E427" s="251" t="s">
        <v>22</v>
      </c>
      <c r="F427" s="252" t="s">
        <v>2388</v>
      </c>
      <c r="G427" s="249"/>
      <c r="H427" s="253">
        <v>36.630000000000003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224</v>
      </c>
      <c r="AU427" s="259" t="s">
        <v>82</v>
      </c>
      <c r="AV427" s="12" t="s">
        <v>82</v>
      </c>
      <c r="AW427" s="12" t="s">
        <v>36</v>
      </c>
      <c r="AX427" s="12" t="s">
        <v>73</v>
      </c>
      <c r="AY427" s="259" t="s">
        <v>215</v>
      </c>
    </row>
    <row r="428" s="14" customFormat="1">
      <c r="B428" s="271"/>
      <c r="C428" s="272"/>
      <c r="D428" s="250" t="s">
        <v>224</v>
      </c>
      <c r="E428" s="273" t="s">
        <v>22</v>
      </c>
      <c r="F428" s="274" t="s">
        <v>242</v>
      </c>
      <c r="G428" s="272"/>
      <c r="H428" s="275">
        <v>133.67599999999999</v>
      </c>
      <c r="I428" s="276"/>
      <c r="J428" s="272"/>
      <c r="K428" s="272"/>
      <c r="L428" s="277"/>
      <c r="M428" s="278"/>
      <c r="N428" s="279"/>
      <c r="O428" s="279"/>
      <c r="P428" s="279"/>
      <c r="Q428" s="279"/>
      <c r="R428" s="279"/>
      <c r="S428" s="279"/>
      <c r="T428" s="280"/>
      <c r="AT428" s="281" t="s">
        <v>224</v>
      </c>
      <c r="AU428" s="281" t="s">
        <v>82</v>
      </c>
      <c r="AV428" s="14" t="s">
        <v>236</v>
      </c>
      <c r="AW428" s="14" t="s">
        <v>36</v>
      </c>
      <c r="AX428" s="14" t="s">
        <v>73</v>
      </c>
      <c r="AY428" s="281" t="s">
        <v>215</v>
      </c>
    </row>
    <row r="429" s="12" customFormat="1">
      <c r="B429" s="248"/>
      <c r="C429" s="249"/>
      <c r="D429" s="250" t="s">
        <v>224</v>
      </c>
      <c r="E429" s="251" t="s">
        <v>22</v>
      </c>
      <c r="F429" s="252" t="s">
        <v>2601</v>
      </c>
      <c r="G429" s="249"/>
      <c r="H429" s="253">
        <v>15.738</v>
      </c>
      <c r="I429" s="254"/>
      <c r="J429" s="249"/>
      <c r="K429" s="249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224</v>
      </c>
      <c r="AU429" s="259" t="s">
        <v>82</v>
      </c>
      <c r="AV429" s="12" t="s">
        <v>82</v>
      </c>
      <c r="AW429" s="12" t="s">
        <v>36</v>
      </c>
      <c r="AX429" s="12" t="s">
        <v>73</v>
      </c>
      <c r="AY429" s="259" t="s">
        <v>215</v>
      </c>
    </row>
    <row r="430" s="13" customFormat="1">
      <c r="B430" s="260"/>
      <c r="C430" s="261"/>
      <c r="D430" s="250" t="s">
        <v>224</v>
      </c>
      <c r="E430" s="262" t="s">
        <v>22</v>
      </c>
      <c r="F430" s="263" t="s">
        <v>231</v>
      </c>
      <c r="G430" s="261"/>
      <c r="H430" s="264">
        <v>149.41399999999999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AT430" s="270" t="s">
        <v>224</v>
      </c>
      <c r="AU430" s="270" t="s">
        <v>82</v>
      </c>
      <c r="AV430" s="13" t="s">
        <v>222</v>
      </c>
      <c r="AW430" s="13" t="s">
        <v>36</v>
      </c>
      <c r="AX430" s="13" t="s">
        <v>80</v>
      </c>
      <c r="AY430" s="270" t="s">
        <v>215</v>
      </c>
    </row>
    <row r="431" s="1" customFormat="1" ht="16.5" customHeight="1">
      <c r="B431" s="47"/>
      <c r="C431" s="236" t="s">
        <v>786</v>
      </c>
      <c r="D431" s="236" t="s">
        <v>217</v>
      </c>
      <c r="E431" s="237" t="s">
        <v>2602</v>
      </c>
      <c r="F431" s="238" t="s">
        <v>2562</v>
      </c>
      <c r="G431" s="239" t="s">
        <v>298</v>
      </c>
      <c r="H431" s="240">
        <v>750</v>
      </c>
      <c r="I431" s="241"/>
      <c r="J431" s="242">
        <f>ROUND(I431*H431,2)</f>
        <v>0</v>
      </c>
      <c r="K431" s="238" t="s">
        <v>2603</v>
      </c>
      <c r="L431" s="73"/>
      <c r="M431" s="243" t="s">
        <v>22</v>
      </c>
      <c r="N431" s="244" t="s">
        <v>44</v>
      </c>
      <c r="O431" s="48"/>
      <c r="P431" s="245">
        <f>O431*H431</f>
        <v>0</v>
      </c>
      <c r="Q431" s="245">
        <v>0</v>
      </c>
      <c r="R431" s="245">
        <f>Q431*H431</f>
        <v>0</v>
      </c>
      <c r="S431" s="245">
        <v>0</v>
      </c>
      <c r="T431" s="246">
        <f>S431*H431</f>
        <v>0</v>
      </c>
      <c r="AR431" s="25" t="s">
        <v>311</v>
      </c>
      <c r="AT431" s="25" t="s">
        <v>217</v>
      </c>
      <c r="AU431" s="25" t="s">
        <v>82</v>
      </c>
      <c r="AY431" s="25" t="s">
        <v>215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25" t="s">
        <v>80</v>
      </c>
      <c r="BK431" s="247">
        <f>ROUND(I431*H431,2)</f>
        <v>0</v>
      </c>
      <c r="BL431" s="25" t="s">
        <v>311</v>
      </c>
      <c r="BM431" s="25" t="s">
        <v>2604</v>
      </c>
    </row>
    <row r="432" s="12" customFormat="1">
      <c r="B432" s="248"/>
      <c r="C432" s="249"/>
      <c r="D432" s="250" t="s">
        <v>224</v>
      </c>
      <c r="E432" s="251" t="s">
        <v>22</v>
      </c>
      <c r="F432" s="252" t="s">
        <v>2605</v>
      </c>
      <c r="G432" s="249"/>
      <c r="H432" s="253">
        <v>375</v>
      </c>
      <c r="I432" s="254"/>
      <c r="J432" s="249"/>
      <c r="K432" s="249"/>
      <c r="L432" s="255"/>
      <c r="M432" s="256"/>
      <c r="N432" s="257"/>
      <c r="O432" s="257"/>
      <c r="P432" s="257"/>
      <c r="Q432" s="257"/>
      <c r="R432" s="257"/>
      <c r="S432" s="257"/>
      <c r="T432" s="258"/>
      <c r="AT432" s="259" t="s">
        <v>224</v>
      </c>
      <c r="AU432" s="259" t="s">
        <v>82</v>
      </c>
      <c r="AV432" s="12" t="s">
        <v>82</v>
      </c>
      <c r="AW432" s="12" t="s">
        <v>36</v>
      </c>
      <c r="AX432" s="12" t="s">
        <v>73</v>
      </c>
      <c r="AY432" s="259" t="s">
        <v>215</v>
      </c>
    </row>
    <row r="433" s="12" customFormat="1">
      <c r="B433" s="248"/>
      <c r="C433" s="249"/>
      <c r="D433" s="250" t="s">
        <v>224</v>
      </c>
      <c r="E433" s="251" t="s">
        <v>22</v>
      </c>
      <c r="F433" s="252" t="s">
        <v>2606</v>
      </c>
      <c r="G433" s="249"/>
      <c r="H433" s="253">
        <v>375</v>
      </c>
      <c r="I433" s="254"/>
      <c r="J433" s="249"/>
      <c r="K433" s="249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224</v>
      </c>
      <c r="AU433" s="259" t="s">
        <v>82</v>
      </c>
      <c r="AV433" s="12" t="s">
        <v>82</v>
      </c>
      <c r="AW433" s="12" t="s">
        <v>36</v>
      </c>
      <c r="AX433" s="12" t="s">
        <v>73</v>
      </c>
      <c r="AY433" s="259" t="s">
        <v>215</v>
      </c>
    </row>
    <row r="434" s="13" customFormat="1">
      <c r="B434" s="260"/>
      <c r="C434" s="261"/>
      <c r="D434" s="250" t="s">
        <v>224</v>
      </c>
      <c r="E434" s="262" t="s">
        <v>22</v>
      </c>
      <c r="F434" s="263" t="s">
        <v>231</v>
      </c>
      <c r="G434" s="261"/>
      <c r="H434" s="264">
        <v>750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AT434" s="270" t="s">
        <v>224</v>
      </c>
      <c r="AU434" s="270" t="s">
        <v>82</v>
      </c>
      <c r="AV434" s="13" t="s">
        <v>222</v>
      </c>
      <c r="AW434" s="13" t="s">
        <v>36</v>
      </c>
      <c r="AX434" s="13" t="s">
        <v>80</v>
      </c>
      <c r="AY434" s="270" t="s">
        <v>215</v>
      </c>
    </row>
    <row r="435" s="1" customFormat="1" ht="38.25" customHeight="1">
      <c r="B435" s="47"/>
      <c r="C435" s="292" t="s">
        <v>793</v>
      </c>
      <c r="D435" s="292" t="s">
        <v>289</v>
      </c>
      <c r="E435" s="293" t="s">
        <v>2607</v>
      </c>
      <c r="F435" s="294" t="s">
        <v>2608</v>
      </c>
      <c r="G435" s="295" t="s">
        <v>304</v>
      </c>
      <c r="H435" s="296">
        <v>82.177999999999997</v>
      </c>
      <c r="I435" s="297"/>
      <c r="J435" s="298">
        <f>ROUND(I435*H435,2)</f>
        <v>0</v>
      </c>
      <c r="K435" s="294" t="s">
        <v>221</v>
      </c>
      <c r="L435" s="299"/>
      <c r="M435" s="300" t="s">
        <v>22</v>
      </c>
      <c r="N435" s="301" t="s">
        <v>44</v>
      </c>
      <c r="O435" s="48"/>
      <c r="P435" s="245">
        <f>O435*H435</f>
        <v>0</v>
      </c>
      <c r="Q435" s="245">
        <v>0.0093100000000000006</v>
      </c>
      <c r="R435" s="245">
        <f>Q435*H435</f>
        <v>0.76507718000000002</v>
      </c>
      <c r="S435" s="245">
        <v>0</v>
      </c>
      <c r="T435" s="246">
        <f>S435*H435</f>
        <v>0</v>
      </c>
      <c r="AR435" s="25" t="s">
        <v>405</v>
      </c>
      <c r="AT435" s="25" t="s">
        <v>289</v>
      </c>
      <c r="AU435" s="25" t="s">
        <v>82</v>
      </c>
      <c r="AY435" s="25" t="s">
        <v>215</v>
      </c>
      <c r="BE435" s="247">
        <f>IF(N435="základní",J435,0)</f>
        <v>0</v>
      </c>
      <c r="BF435" s="247">
        <f>IF(N435="snížená",J435,0)</f>
        <v>0</v>
      </c>
      <c r="BG435" s="247">
        <f>IF(N435="zákl. přenesená",J435,0)</f>
        <v>0</v>
      </c>
      <c r="BH435" s="247">
        <f>IF(N435="sníž. přenesená",J435,0)</f>
        <v>0</v>
      </c>
      <c r="BI435" s="247">
        <f>IF(N435="nulová",J435,0)</f>
        <v>0</v>
      </c>
      <c r="BJ435" s="25" t="s">
        <v>80</v>
      </c>
      <c r="BK435" s="247">
        <f>ROUND(I435*H435,2)</f>
        <v>0</v>
      </c>
      <c r="BL435" s="25" t="s">
        <v>311</v>
      </c>
      <c r="BM435" s="25" t="s">
        <v>2609</v>
      </c>
    </row>
    <row r="436" s="12" customFormat="1">
      <c r="B436" s="248"/>
      <c r="C436" s="249"/>
      <c r="D436" s="250" t="s">
        <v>224</v>
      </c>
      <c r="E436" s="251" t="s">
        <v>22</v>
      </c>
      <c r="F436" s="252" t="s">
        <v>2610</v>
      </c>
      <c r="G436" s="249"/>
      <c r="H436" s="253">
        <v>82.177999999999997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224</v>
      </c>
      <c r="AU436" s="259" t="s">
        <v>82</v>
      </c>
      <c r="AV436" s="12" t="s">
        <v>82</v>
      </c>
      <c r="AW436" s="12" t="s">
        <v>36</v>
      </c>
      <c r="AX436" s="12" t="s">
        <v>80</v>
      </c>
      <c r="AY436" s="259" t="s">
        <v>215</v>
      </c>
    </row>
    <row r="437" s="1" customFormat="1" ht="16.5" customHeight="1">
      <c r="B437" s="47"/>
      <c r="C437" s="292" t="s">
        <v>800</v>
      </c>
      <c r="D437" s="292" t="s">
        <v>289</v>
      </c>
      <c r="E437" s="293" t="s">
        <v>2611</v>
      </c>
      <c r="F437" s="294" t="s">
        <v>2612</v>
      </c>
      <c r="G437" s="295" t="s">
        <v>304</v>
      </c>
      <c r="H437" s="296">
        <v>82.177999999999997</v>
      </c>
      <c r="I437" s="297"/>
      <c r="J437" s="298">
        <f>ROUND(I437*H437,2)</f>
        <v>0</v>
      </c>
      <c r="K437" s="294" t="s">
        <v>221</v>
      </c>
      <c r="L437" s="299"/>
      <c r="M437" s="300" t="s">
        <v>22</v>
      </c>
      <c r="N437" s="301" t="s">
        <v>44</v>
      </c>
      <c r="O437" s="48"/>
      <c r="P437" s="245">
        <f>O437*H437</f>
        <v>0</v>
      </c>
      <c r="Q437" s="245">
        <v>0.0093100000000000006</v>
      </c>
      <c r="R437" s="245">
        <f>Q437*H437</f>
        <v>0.76507718000000002</v>
      </c>
      <c r="S437" s="245">
        <v>0</v>
      </c>
      <c r="T437" s="246">
        <f>S437*H437</f>
        <v>0</v>
      </c>
      <c r="AR437" s="25" t="s">
        <v>405</v>
      </c>
      <c r="AT437" s="25" t="s">
        <v>289</v>
      </c>
      <c r="AU437" s="25" t="s">
        <v>82</v>
      </c>
      <c r="AY437" s="25" t="s">
        <v>215</v>
      </c>
      <c r="BE437" s="247">
        <f>IF(N437="základní",J437,0)</f>
        <v>0</v>
      </c>
      <c r="BF437" s="247">
        <f>IF(N437="snížená",J437,0)</f>
        <v>0</v>
      </c>
      <c r="BG437" s="247">
        <f>IF(N437="zákl. přenesená",J437,0)</f>
        <v>0</v>
      </c>
      <c r="BH437" s="247">
        <f>IF(N437="sníž. přenesená",J437,0)</f>
        <v>0</v>
      </c>
      <c r="BI437" s="247">
        <f>IF(N437="nulová",J437,0)</f>
        <v>0</v>
      </c>
      <c r="BJ437" s="25" t="s">
        <v>80</v>
      </c>
      <c r="BK437" s="247">
        <f>ROUND(I437*H437,2)</f>
        <v>0</v>
      </c>
      <c r="BL437" s="25" t="s">
        <v>311</v>
      </c>
      <c r="BM437" s="25" t="s">
        <v>2613</v>
      </c>
    </row>
    <row r="438" s="12" customFormat="1">
      <c r="B438" s="248"/>
      <c r="C438" s="249"/>
      <c r="D438" s="250" t="s">
        <v>224</v>
      </c>
      <c r="E438" s="251" t="s">
        <v>22</v>
      </c>
      <c r="F438" s="252" t="s">
        <v>2614</v>
      </c>
      <c r="G438" s="249"/>
      <c r="H438" s="253">
        <v>82.177999999999997</v>
      </c>
      <c r="I438" s="254"/>
      <c r="J438" s="249"/>
      <c r="K438" s="249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224</v>
      </c>
      <c r="AU438" s="259" t="s">
        <v>82</v>
      </c>
      <c r="AV438" s="12" t="s">
        <v>82</v>
      </c>
      <c r="AW438" s="12" t="s">
        <v>36</v>
      </c>
      <c r="AX438" s="12" t="s">
        <v>80</v>
      </c>
      <c r="AY438" s="259" t="s">
        <v>215</v>
      </c>
    </row>
    <row r="439" s="1" customFormat="1" ht="25.5" customHeight="1">
      <c r="B439" s="47"/>
      <c r="C439" s="292" t="s">
        <v>804</v>
      </c>
      <c r="D439" s="292" t="s">
        <v>289</v>
      </c>
      <c r="E439" s="293" t="s">
        <v>2565</v>
      </c>
      <c r="F439" s="294" t="s">
        <v>2566</v>
      </c>
      <c r="G439" s="295" t="s">
        <v>220</v>
      </c>
      <c r="H439" s="296">
        <v>1.857</v>
      </c>
      <c r="I439" s="297"/>
      <c r="J439" s="298">
        <f>ROUND(I439*H439,2)</f>
        <v>0</v>
      </c>
      <c r="K439" s="294" t="s">
        <v>221</v>
      </c>
      <c r="L439" s="299"/>
      <c r="M439" s="300" t="s">
        <v>22</v>
      </c>
      <c r="N439" s="301" t="s">
        <v>44</v>
      </c>
      <c r="O439" s="48"/>
      <c r="P439" s="245">
        <f>O439*H439</f>
        <v>0</v>
      </c>
      <c r="Q439" s="245">
        <v>0.55000000000000004</v>
      </c>
      <c r="R439" s="245">
        <f>Q439*H439</f>
        <v>1.02135</v>
      </c>
      <c r="S439" s="245">
        <v>0</v>
      </c>
      <c r="T439" s="246">
        <f>S439*H439</f>
        <v>0</v>
      </c>
      <c r="AR439" s="25" t="s">
        <v>405</v>
      </c>
      <c r="AT439" s="25" t="s">
        <v>289</v>
      </c>
      <c r="AU439" s="25" t="s">
        <v>82</v>
      </c>
      <c r="AY439" s="25" t="s">
        <v>215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25" t="s">
        <v>80</v>
      </c>
      <c r="BK439" s="247">
        <f>ROUND(I439*H439,2)</f>
        <v>0</v>
      </c>
      <c r="BL439" s="25" t="s">
        <v>311</v>
      </c>
      <c r="BM439" s="25" t="s">
        <v>2615</v>
      </c>
    </row>
    <row r="440" s="12" customFormat="1">
      <c r="B440" s="248"/>
      <c r="C440" s="249"/>
      <c r="D440" s="250" t="s">
        <v>224</v>
      </c>
      <c r="E440" s="251" t="s">
        <v>22</v>
      </c>
      <c r="F440" s="252" t="s">
        <v>2616</v>
      </c>
      <c r="G440" s="249"/>
      <c r="H440" s="253">
        <v>0.61899999999999999</v>
      </c>
      <c r="I440" s="254"/>
      <c r="J440" s="249"/>
      <c r="K440" s="249"/>
      <c r="L440" s="255"/>
      <c r="M440" s="256"/>
      <c r="N440" s="257"/>
      <c r="O440" s="257"/>
      <c r="P440" s="257"/>
      <c r="Q440" s="257"/>
      <c r="R440" s="257"/>
      <c r="S440" s="257"/>
      <c r="T440" s="258"/>
      <c r="AT440" s="259" t="s">
        <v>224</v>
      </c>
      <c r="AU440" s="259" t="s">
        <v>82</v>
      </c>
      <c r="AV440" s="12" t="s">
        <v>82</v>
      </c>
      <c r="AW440" s="12" t="s">
        <v>36</v>
      </c>
      <c r="AX440" s="12" t="s">
        <v>73</v>
      </c>
      <c r="AY440" s="259" t="s">
        <v>215</v>
      </c>
    </row>
    <row r="441" s="12" customFormat="1">
      <c r="B441" s="248"/>
      <c r="C441" s="249"/>
      <c r="D441" s="250" t="s">
        <v>224</v>
      </c>
      <c r="E441" s="251" t="s">
        <v>22</v>
      </c>
      <c r="F441" s="252" t="s">
        <v>2617</v>
      </c>
      <c r="G441" s="249"/>
      <c r="H441" s="253">
        <v>1.238</v>
      </c>
      <c r="I441" s="254"/>
      <c r="J441" s="249"/>
      <c r="K441" s="249"/>
      <c r="L441" s="255"/>
      <c r="M441" s="256"/>
      <c r="N441" s="257"/>
      <c r="O441" s="257"/>
      <c r="P441" s="257"/>
      <c r="Q441" s="257"/>
      <c r="R441" s="257"/>
      <c r="S441" s="257"/>
      <c r="T441" s="258"/>
      <c r="AT441" s="259" t="s">
        <v>224</v>
      </c>
      <c r="AU441" s="259" t="s">
        <v>82</v>
      </c>
      <c r="AV441" s="12" t="s">
        <v>82</v>
      </c>
      <c r="AW441" s="12" t="s">
        <v>36</v>
      </c>
      <c r="AX441" s="12" t="s">
        <v>73</v>
      </c>
      <c r="AY441" s="259" t="s">
        <v>215</v>
      </c>
    </row>
    <row r="442" s="13" customFormat="1">
      <c r="B442" s="260"/>
      <c r="C442" s="261"/>
      <c r="D442" s="250" t="s">
        <v>224</v>
      </c>
      <c r="E442" s="262" t="s">
        <v>22</v>
      </c>
      <c r="F442" s="263" t="s">
        <v>231</v>
      </c>
      <c r="G442" s="261"/>
      <c r="H442" s="264">
        <v>1.857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AT442" s="270" t="s">
        <v>224</v>
      </c>
      <c r="AU442" s="270" t="s">
        <v>82</v>
      </c>
      <c r="AV442" s="13" t="s">
        <v>222</v>
      </c>
      <c r="AW442" s="13" t="s">
        <v>36</v>
      </c>
      <c r="AX442" s="13" t="s">
        <v>80</v>
      </c>
      <c r="AY442" s="270" t="s">
        <v>215</v>
      </c>
    </row>
    <row r="443" s="1" customFormat="1" ht="38.25" customHeight="1">
      <c r="B443" s="47"/>
      <c r="C443" s="236" t="s">
        <v>809</v>
      </c>
      <c r="D443" s="236" t="s">
        <v>217</v>
      </c>
      <c r="E443" s="237" t="s">
        <v>2618</v>
      </c>
      <c r="F443" s="238" t="s">
        <v>2619</v>
      </c>
      <c r="G443" s="239" t="s">
        <v>304</v>
      </c>
      <c r="H443" s="240">
        <v>149.5</v>
      </c>
      <c r="I443" s="241"/>
      <c r="J443" s="242">
        <f>ROUND(I443*H443,2)</f>
        <v>0</v>
      </c>
      <c r="K443" s="238" t="s">
        <v>221</v>
      </c>
      <c r="L443" s="73"/>
      <c r="M443" s="243" t="s">
        <v>22</v>
      </c>
      <c r="N443" s="244" t="s">
        <v>44</v>
      </c>
      <c r="O443" s="48"/>
      <c r="P443" s="245">
        <f>O443*H443</f>
        <v>0</v>
      </c>
      <c r="Q443" s="245">
        <v>1.0000000000000001E-05</v>
      </c>
      <c r="R443" s="245">
        <f>Q443*H443</f>
        <v>0.001495</v>
      </c>
      <c r="S443" s="245">
        <v>0</v>
      </c>
      <c r="T443" s="246">
        <f>S443*H443</f>
        <v>0</v>
      </c>
      <c r="AR443" s="25" t="s">
        <v>311</v>
      </c>
      <c r="AT443" s="25" t="s">
        <v>217</v>
      </c>
      <c r="AU443" s="25" t="s">
        <v>82</v>
      </c>
      <c r="AY443" s="25" t="s">
        <v>215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25" t="s">
        <v>80</v>
      </c>
      <c r="BK443" s="247">
        <f>ROUND(I443*H443,2)</f>
        <v>0</v>
      </c>
      <c r="BL443" s="25" t="s">
        <v>311</v>
      </c>
      <c r="BM443" s="25" t="s">
        <v>2620</v>
      </c>
    </row>
    <row r="444" s="12" customFormat="1">
      <c r="B444" s="248"/>
      <c r="C444" s="249"/>
      <c r="D444" s="250" t="s">
        <v>224</v>
      </c>
      <c r="E444" s="251" t="s">
        <v>22</v>
      </c>
      <c r="F444" s="252" t="s">
        <v>2621</v>
      </c>
      <c r="G444" s="249"/>
      <c r="H444" s="253">
        <v>149.5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224</v>
      </c>
      <c r="AU444" s="259" t="s">
        <v>82</v>
      </c>
      <c r="AV444" s="12" t="s">
        <v>82</v>
      </c>
      <c r="AW444" s="12" t="s">
        <v>36</v>
      </c>
      <c r="AX444" s="12" t="s">
        <v>80</v>
      </c>
      <c r="AY444" s="259" t="s">
        <v>215</v>
      </c>
    </row>
    <row r="445" s="1" customFormat="1" ht="16.5" customHeight="1">
      <c r="B445" s="47"/>
      <c r="C445" s="292" t="s">
        <v>814</v>
      </c>
      <c r="D445" s="292" t="s">
        <v>289</v>
      </c>
      <c r="E445" s="293" t="s">
        <v>2622</v>
      </c>
      <c r="F445" s="294" t="s">
        <v>2623</v>
      </c>
      <c r="G445" s="295" t="s">
        <v>304</v>
      </c>
      <c r="H445" s="296">
        <v>164.44999999999999</v>
      </c>
      <c r="I445" s="297"/>
      <c r="J445" s="298">
        <f>ROUND(I445*H445,2)</f>
        <v>0</v>
      </c>
      <c r="K445" s="294" t="s">
        <v>221</v>
      </c>
      <c r="L445" s="299"/>
      <c r="M445" s="300" t="s">
        <v>22</v>
      </c>
      <c r="N445" s="301" t="s">
        <v>44</v>
      </c>
      <c r="O445" s="48"/>
      <c r="P445" s="245">
        <f>O445*H445</f>
        <v>0</v>
      </c>
      <c r="Q445" s="245">
        <v>0.00013999999999999999</v>
      </c>
      <c r="R445" s="245">
        <f>Q445*H445</f>
        <v>0.023022999999999995</v>
      </c>
      <c r="S445" s="245">
        <v>0</v>
      </c>
      <c r="T445" s="246">
        <f>S445*H445</f>
        <v>0</v>
      </c>
      <c r="AR445" s="25" t="s">
        <v>405</v>
      </c>
      <c r="AT445" s="25" t="s">
        <v>289</v>
      </c>
      <c r="AU445" s="25" t="s">
        <v>82</v>
      </c>
      <c r="AY445" s="25" t="s">
        <v>215</v>
      </c>
      <c r="BE445" s="247">
        <f>IF(N445="základní",J445,0)</f>
        <v>0</v>
      </c>
      <c r="BF445" s="247">
        <f>IF(N445="snížená",J445,0)</f>
        <v>0</v>
      </c>
      <c r="BG445" s="247">
        <f>IF(N445="zákl. přenesená",J445,0)</f>
        <v>0</v>
      </c>
      <c r="BH445" s="247">
        <f>IF(N445="sníž. přenesená",J445,0)</f>
        <v>0</v>
      </c>
      <c r="BI445" s="247">
        <f>IF(N445="nulová",J445,0)</f>
        <v>0</v>
      </c>
      <c r="BJ445" s="25" t="s">
        <v>80</v>
      </c>
      <c r="BK445" s="247">
        <f>ROUND(I445*H445,2)</f>
        <v>0</v>
      </c>
      <c r="BL445" s="25" t="s">
        <v>311</v>
      </c>
      <c r="BM445" s="25" t="s">
        <v>2624</v>
      </c>
    </row>
    <row r="446" s="12" customFormat="1">
      <c r="B446" s="248"/>
      <c r="C446" s="249"/>
      <c r="D446" s="250" t="s">
        <v>224</v>
      </c>
      <c r="E446" s="251" t="s">
        <v>22</v>
      </c>
      <c r="F446" s="252" t="s">
        <v>2625</v>
      </c>
      <c r="G446" s="249"/>
      <c r="H446" s="253">
        <v>164.44999999999999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224</v>
      </c>
      <c r="AU446" s="259" t="s">
        <v>82</v>
      </c>
      <c r="AV446" s="12" t="s">
        <v>82</v>
      </c>
      <c r="AW446" s="12" t="s">
        <v>36</v>
      </c>
      <c r="AX446" s="12" t="s">
        <v>80</v>
      </c>
      <c r="AY446" s="259" t="s">
        <v>215</v>
      </c>
    </row>
    <row r="447" s="1" customFormat="1" ht="25.5" customHeight="1">
      <c r="B447" s="47"/>
      <c r="C447" s="236" t="s">
        <v>821</v>
      </c>
      <c r="D447" s="236" t="s">
        <v>217</v>
      </c>
      <c r="E447" s="237" t="s">
        <v>2626</v>
      </c>
      <c r="F447" s="238" t="s">
        <v>2627</v>
      </c>
      <c r="G447" s="239" t="s">
        <v>304</v>
      </c>
      <c r="H447" s="240">
        <v>207.07499999999999</v>
      </c>
      <c r="I447" s="241"/>
      <c r="J447" s="242">
        <f>ROUND(I447*H447,2)</f>
        <v>0</v>
      </c>
      <c r="K447" s="238" t="s">
        <v>221</v>
      </c>
      <c r="L447" s="73"/>
      <c r="M447" s="243" t="s">
        <v>22</v>
      </c>
      <c r="N447" s="244" t="s">
        <v>44</v>
      </c>
      <c r="O447" s="48"/>
      <c r="P447" s="245">
        <f>O447*H447</f>
        <v>0</v>
      </c>
      <c r="Q447" s="245">
        <v>0</v>
      </c>
      <c r="R447" s="245">
        <f>Q447*H447</f>
        <v>0</v>
      </c>
      <c r="S447" s="245">
        <v>0</v>
      </c>
      <c r="T447" s="246">
        <f>S447*H447</f>
        <v>0</v>
      </c>
      <c r="AR447" s="25" t="s">
        <v>311</v>
      </c>
      <c r="AT447" s="25" t="s">
        <v>217</v>
      </c>
      <c r="AU447" s="25" t="s">
        <v>82</v>
      </c>
      <c r="AY447" s="25" t="s">
        <v>215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25" t="s">
        <v>80</v>
      </c>
      <c r="BK447" s="247">
        <f>ROUND(I447*H447,2)</f>
        <v>0</v>
      </c>
      <c r="BL447" s="25" t="s">
        <v>311</v>
      </c>
      <c r="BM447" s="25" t="s">
        <v>2628</v>
      </c>
    </row>
    <row r="448" s="12" customFormat="1">
      <c r="B448" s="248"/>
      <c r="C448" s="249"/>
      <c r="D448" s="250" t="s">
        <v>224</v>
      </c>
      <c r="E448" s="251" t="s">
        <v>22</v>
      </c>
      <c r="F448" s="252" t="s">
        <v>2629</v>
      </c>
      <c r="G448" s="249"/>
      <c r="H448" s="253">
        <v>46.034999999999997</v>
      </c>
      <c r="I448" s="254"/>
      <c r="J448" s="249"/>
      <c r="K448" s="249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224</v>
      </c>
      <c r="AU448" s="259" t="s">
        <v>82</v>
      </c>
      <c r="AV448" s="12" t="s">
        <v>82</v>
      </c>
      <c r="AW448" s="12" t="s">
        <v>36</v>
      </c>
      <c r="AX448" s="12" t="s">
        <v>73</v>
      </c>
      <c r="AY448" s="259" t="s">
        <v>215</v>
      </c>
    </row>
    <row r="449" s="12" customFormat="1">
      <c r="B449" s="248"/>
      <c r="C449" s="249"/>
      <c r="D449" s="250" t="s">
        <v>224</v>
      </c>
      <c r="E449" s="251" t="s">
        <v>22</v>
      </c>
      <c r="F449" s="252" t="s">
        <v>2630</v>
      </c>
      <c r="G449" s="249"/>
      <c r="H449" s="253">
        <v>-9.4559999999999995</v>
      </c>
      <c r="I449" s="254"/>
      <c r="J449" s="249"/>
      <c r="K449" s="249"/>
      <c r="L449" s="255"/>
      <c r="M449" s="256"/>
      <c r="N449" s="257"/>
      <c r="O449" s="257"/>
      <c r="P449" s="257"/>
      <c r="Q449" s="257"/>
      <c r="R449" s="257"/>
      <c r="S449" s="257"/>
      <c r="T449" s="258"/>
      <c r="AT449" s="259" t="s">
        <v>224</v>
      </c>
      <c r="AU449" s="259" t="s">
        <v>82</v>
      </c>
      <c r="AV449" s="12" t="s">
        <v>82</v>
      </c>
      <c r="AW449" s="12" t="s">
        <v>36</v>
      </c>
      <c r="AX449" s="12" t="s">
        <v>73</v>
      </c>
      <c r="AY449" s="259" t="s">
        <v>215</v>
      </c>
    </row>
    <row r="450" s="14" customFormat="1">
      <c r="B450" s="271"/>
      <c r="C450" s="272"/>
      <c r="D450" s="250" t="s">
        <v>224</v>
      </c>
      <c r="E450" s="273" t="s">
        <v>22</v>
      </c>
      <c r="F450" s="274" t="s">
        <v>242</v>
      </c>
      <c r="G450" s="272"/>
      <c r="H450" s="275">
        <v>36.579000000000001</v>
      </c>
      <c r="I450" s="276"/>
      <c r="J450" s="272"/>
      <c r="K450" s="272"/>
      <c r="L450" s="277"/>
      <c r="M450" s="278"/>
      <c r="N450" s="279"/>
      <c r="O450" s="279"/>
      <c r="P450" s="279"/>
      <c r="Q450" s="279"/>
      <c r="R450" s="279"/>
      <c r="S450" s="279"/>
      <c r="T450" s="280"/>
      <c r="AT450" s="281" t="s">
        <v>224</v>
      </c>
      <c r="AU450" s="281" t="s">
        <v>82</v>
      </c>
      <c r="AV450" s="14" t="s">
        <v>236</v>
      </c>
      <c r="AW450" s="14" t="s">
        <v>36</v>
      </c>
      <c r="AX450" s="14" t="s">
        <v>73</v>
      </c>
      <c r="AY450" s="281" t="s">
        <v>215</v>
      </c>
    </row>
    <row r="451" s="12" customFormat="1">
      <c r="B451" s="248"/>
      <c r="C451" s="249"/>
      <c r="D451" s="250" t="s">
        <v>224</v>
      </c>
      <c r="E451" s="251" t="s">
        <v>22</v>
      </c>
      <c r="F451" s="252" t="s">
        <v>2631</v>
      </c>
      <c r="G451" s="249"/>
      <c r="H451" s="253">
        <v>25.594999999999999</v>
      </c>
      <c r="I451" s="254"/>
      <c r="J451" s="249"/>
      <c r="K451" s="249"/>
      <c r="L451" s="255"/>
      <c r="M451" s="256"/>
      <c r="N451" s="257"/>
      <c r="O451" s="257"/>
      <c r="P451" s="257"/>
      <c r="Q451" s="257"/>
      <c r="R451" s="257"/>
      <c r="S451" s="257"/>
      <c r="T451" s="258"/>
      <c r="AT451" s="259" t="s">
        <v>224</v>
      </c>
      <c r="AU451" s="259" t="s">
        <v>82</v>
      </c>
      <c r="AV451" s="12" t="s">
        <v>82</v>
      </c>
      <c r="AW451" s="12" t="s">
        <v>36</v>
      </c>
      <c r="AX451" s="12" t="s">
        <v>73</v>
      </c>
      <c r="AY451" s="259" t="s">
        <v>215</v>
      </c>
    </row>
    <row r="452" s="14" customFormat="1">
      <c r="B452" s="271"/>
      <c r="C452" s="272"/>
      <c r="D452" s="250" t="s">
        <v>224</v>
      </c>
      <c r="E452" s="273" t="s">
        <v>22</v>
      </c>
      <c r="F452" s="274" t="s">
        <v>242</v>
      </c>
      <c r="G452" s="272"/>
      <c r="H452" s="275">
        <v>25.594999999999999</v>
      </c>
      <c r="I452" s="276"/>
      <c r="J452" s="272"/>
      <c r="K452" s="272"/>
      <c r="L452" s="277"/>
      <c r="M452" s="278"/>
      <c r="N452" s="279"/>
      <c r="O452" s="279"/>
      <c r="P452" s="279"/>
      <c r="Q452" s="279"/>
      <c r="R452" s="279"/>
      <c r="S452" s="279"/>
      <c r="T452" s="280"/>
      <c r="AT452" s="281" t="s">
        <v>224</v>
      </c>
      <c r="AU452" s="281" t="s">
        <v>82</v>
      </c>
      <c r="AV452" s="14" t="s">
        <v>236</v>
      </c>
      <c r="AW452" s="14" t="s">
        <v>36</v>
      </c>
      <c r="AX452" s="14" t="s">
        <v>73</v>
      </c>
      <c r="AY452" s="281" t="s">
        <v>215</v>
      </c>
    </row>
    <row r="453" s="15" customFormat="1">
      <c r="B453" s="282"/>
      <c r="C453" s="283"/>
      <c r="D453" s="250" t="s">
        <v>224</v>
      </c>
      <c r="E453" s="284" t="s">
        <v>22</v>
      </c>
      <c r="F453" s="285" t="s">
        <v>2632</v>
      </c>
      <c r="G453" s="283"/>
      <c r="H453" s="284" t="s">
        <v>22</v>
      </c>
      <c r="I453" s="286"/>
      <c r="J453" s="283"/>
      <c r="K453" s="283"/>
      <c r="L453" s="287"/>
      <c r="M453" s="288"/>
      <c r="N453" s="289"/>
      <c r="O453" s="289"/>
      <c r="P453" s="289"/>
      <c r="Q453" s="289"/>
      <c r="R453" s="289"/>
      <c r="S453" s="289"/>
      <c r="T453" s="290"/>
      <c r="AT453" s="291" t="s">
        <v>224</v>
      </c>
      <c r="AU453" s="291" t="s">
        <v>82</v>
      </c>
      <c r="AV453" s="15" t="s">
        <v>80</v>
      </c>
      <c r="AW453" s="15" t="s">
        <v>36</v>
      </c>
      <c r="AX453" s="15" t="s">
        <v>73</v>
      </c>
      <c r="AY453" s="291" t="s">
        <v>215</v>
      </c>
    </row>
    <row r="454" s="15" customFormat="1">
      <c r="B454" s="282"/>
      <c r="C454" s="283"/>
      <c r="D454" s="250" t="s">
        <v>224</v>
      </c>
      <c r="E454" s="284" t="s">
        <v>22</v>
      </c>
      <c r="F454" s="285" t="s">
        <v>2384</v>
      </c>
      <c r="G454" s="283"/>
      <c r="H454" s="284" t="s">
        <v>22</v>
      </c>
      <c r="I454" s="286"/>
      <c r="J454" s="283"/>
      <c r="K454" s="283"/>
      <c r="L454" s="287"/>
      <c r="M454" s="288"/>
      <c r="N454" s="289"/>
      <c r="O454" s="289"/>
      <c r="P454" s="289"/>
      <c r="Q454" s="289"/>
      <c r="R454" s="289"/>
      <c r="S454" s="289"/>
      <c r="T454" s="290"/>
      <c r="AT454" s="291" t="s">
        <v>224</v>
      </c>
      <c r="AU454" s="291" t="s">
        <v>82</v>
      </c>
      <c r="AV454" s="15" t="s">
        <v>80</v>
      </c>
      <c r="AW454" s="15" t="s">
        <v>36</v>
      </c>
      <c r="AX454" s="15" t="s">
        <v>73</v>
      </c>
      <c r="AY454" s="291" t="s">
        <v>215</v>
      </c>
    </row>
    <row r="455" s="12" customFormat="1">
      <c r="B455" s="248"/>
      <c r="C455" s="249"/>
      <c r="D455" s="250" t="s">
        <v>224</v>
      </c>
      <c r="E455" s="251" t="s">
        <v>22</v>
      </c>
      <c r="F455" s="252" t="s">
        <v>2385</v>
      </c>
      <c r="G455" s="249"/>
      <c r="H455" s="253">
        <v>46.235999999999997</v>
      </c>
      <c r="I455" s="254"/>
      <c r="J455" s="249"/>
      <c r="K455" s="249"/>
      <c r="L455" s="255"/>
      <c r="M455" s="256"/>
      <c r="N455" s="257"/>
      <c r="O455" s="257"/>
      <c r="P455" s="257"/>
      <c r="Q455" s="257"/>
      <c r="R455" s="257"/>
      <c r="S455" s="257"/>
      <c r="T455" s="258"/>
      <c r="AT455" s="259" t="s">
        <v>224</v>
      </c>
      <c r="AU455" s="259" t="s">
        <v>82</v>
      </c>
      <c r="AV455" s="12" t="s">
        <v>82</v>
      </c>
      <c r="AW455" s="12" t="s">
        <v>36</v>
      </c>
      <c r="AX455" s="12" t="s">
        <v>73</v>
      </c>
      <c r="AY455" s="259" t="s">
        <v>215</v>
      </c>
    </row>
    <row r="456" s="12" customFormat="1">
      <c r="B456" s="248"/>
      <c r="C456" s="249"/>
      <c r="D456" s="250" t="s">
        <v>224</v>
      </c>
      <c r="E456" s="251" t="s">
        <v>22</v>
      </c>
      <c r="F456" s="252" t="s">
        <v>2361</v>
      </c>
      <c r="G456" s="249"/>
      <c r="H456" s="253">
        <v>-9.4030000000000005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224</v>
      </c>
      <c r="AU456" s="259" t="s">
        <v>82</v>
      </c>
      <c r="AV456" s="12" t="s">
        <v>82</v>
      </c>
      <c r="AW456" s="12" t="s">
        <v>36</v>
      </c>
      <c r="AX456" s="12" t="s">
        <v>73</v>
      </c>
      <c r="AY456" s="259" t="s">
        <v>215</v>
      </c>
    </row>
    <row r="457" s="12" customFormat="1">
      <c r="B457" s="248"/>
      <c r="C457" s="249"/>
      <c r="D457" s="250" t="s">
        <v>224</v>
      </c>
      <c r="E457" s="251" t="s">
        <v>22</v>
      </c>
      <c r="F457" s="252" t="s">
        <v>2386</v>
      </c>
      <c r="G457" s="249"/>
      <c r="H457" s="253">
        <v>35.036999999999999</v>
      </c>
      <c r="I457" s="254"/>
      <c r="J457" s="249"/>
      <c r="K457" s="249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224</v>
      </c>
      <c r="AU457" s="259" t="s">
        <v>82</v>
      </c>
      <c r="AV457" s="12" t="s">
        <v>82</v>
      </c>
      <c r="AW457" s="12" t="s">
        <v>36</v>
      </c>
      <c r="AX457" s="12" t="s">
        <v>73</v>
      </c>
      <c r="AY457" s="259" t="s">
        <v>215</v>
      </c>
    </row>
    <row r="458" s="12" customFormat="1">
      <c r="B458" s="248"/>
      <c r="C458" s="249"/>
      <c r="D458" s="250" t="s">
        <v>224</v>
      </c>
      <c r="E458" s="251" t="s">
        <v>22</v>
      </c>
      <c r="F458" s="252" t="s">
        <v>2363</v>
      </c>
      <c r="G458" s="249"/>
      <c r="H458" s="253">
        <v>-3.2829999999999999</v>
      </c>
      <c r="I458" s="254"/>
      <c r="J458" s="249"/>
      <c r="K458" s="249"/>
      <c r="L458" s="255"/>
      <c r="M458" s="256"/>
      <c r="N458" s="257"/>
      <c r="O458" s="257"/>
      <c r="P458" s="257"/>
      <c r="Q458" s="257"/>
      <c r="R458" s="257"/>
      <c r="S458" s="257"/>
      <c r="T458" s="258"/>
      <c r="AT458" s="259" t="s">
        <v>224</v>
      </c>
      <c r="AU458" s="259" t="s">
        <v>82</v>
      </c>
      <c r="AV458" s="12" t="s">
        <v>82</v>
      </c>
      <c r="AW458" s="12" t="s">
        <v>36</v>
      </c>
      <c r="AX458" s="12" t="s">
        <v>73</v>
      </c>
      <c r="AY458" s="259" t="s">
        <v>215</v>
      </c>
    </row>
    <row r="459" s="12" customFormat="1">
      <c r="B459" s="248"/>
      <c r="C459" s="249"/>
      <c r="D459" s="250" t="s">
        <v>224</v>
      </c>
      <c r="E459" s="251" t="s">
        <v>22</v>
      </c>
      <c r="F459" s="252" t="s">
        <v>2387</v>
      </c>
      <c r="G459" s="249"/>
      <c r="H459" s="253">
        <v>25.876000000000001</v>
      </c>
      <c r="I459" s="254"/>
      <c r="J459" s="249"/>
      <c r="K459" s="249"/>
      <c r="L459" s="255"/>
      <c r="M459" s="256"/>
      <c r="N459" s="257"/>
      <c r="O459" s="257"/>
      <c r="P459" s="257"/>
      <c r="Q459" s="257"/>
      <c r="R459" s="257"/>
      <c r="S459" s="257"/>
      <c r="T459" s="258"/>
      <c r="AT459" s="259" t="s">
        <v>224</v>
      </c>
      <c r="AU459" s="259" t="s">
        <v>82</v>
      </c>
      <c r="AV459" s="12" t="s">
        <v>82</v>
      </c>
      <c r="AW459" s="12" t="s">
        <v>36</v>
      </c>
      <c r="AX459" s="12" t="s">
        <v>73</v>
      </c>
      <c r="AY459" s="259" t="s">
        <v>215</v>
      </c>
    </row>
    <row r="460" s="12" customFormat="1">
      <c r="B460" s="248"/>
      <c r="C460" s="249"/>
      <c r="D460" s="250" t="s">
        <v>224</v>
      </c>
      <c r="E460" s="251" t="s">
        <v>22</v>
      </c>
      <c r="F460" s="252" t="s">
        <v>2365</v>
      </c>
      <c r="G460" s="249"/>
      <c r="H460" s="253">
        <v>-1.9299999999999999</v>
      </c>
      <c r="I460" s="254"/>
      <c r="J460" s="249"/>
      <c r="K460" s="249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224</v>
      </c>
      <c r="AU460" s="259" t="s">
        <v>82</v>
      </c>
      <c r="AV460" s="12" t="s">
        <v>82</v>
      </c>
      <c r="AW460" s="12" t="s">
        <v>36</v>
      </c>
      <c r="AX460" s="12" t="s">
        <v>73</v>
      </c>
      <c r="AY460" s="259" t="s">
        <v>215</v>
      </c>
    </row>
    <row r="461" s="12" customFormat="1">
      <c r="B461" s="248"/>
      <c r="C461" s="249"/>
      <c r="D461" s="250" t="s">
        <v>224</v>
      </c>
      <c r="E461" s="251" t="s">
        <v>22</v>
      </c>
      <c r="F461" s="252" t="s">
        <v>2388</v>
      </c>
      <c r="G461" s="249"/>
      <c r="H461" s="253">
        <v>36.630000000000003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224</v>
      </c>
      <c r="AU461" s="259" t="s">
        <v>82</v>
      </c>
      <c r="AV461" s="12" t="s">
        <v>82</v>
      </c>
      <c r="AW461" s="12" t="s">
        <v>36</v>
      </c>
      <c r="AX461" s="12" t="s">
        <v>73</v>
      </c>
      <c r="AY461" s="259" t="s">
        <v>215</v>
      </c>
    </row>
    <row r="462" s="12" customFormat="1">
      <c r="B462" s="248"/>
      <c r="C462" s="249"/>
      <c r="D462" s="250" t="s">
        <v>224</v>
      </c>
      <c r="E462" s="251" t="s">
        <v>22</v>
      </c>
      <c r="F462" s="252" t="s">
        <v>2601</v>
      </c>
      <c r="G462" s="249"/>
      <c r="H462" s="253">
        <v>15.738</v>
      </c>
      <c r="I462" s="254"/>
      <c r="J462" s="249"/>
      <c r="K462" s="249"/>
      <c r="L462" s="255"/>
      <c r="M462" s="256"/>
      <c r="N462" s="257"/>
      <c r="O462" s="257"/>
      <c r="P462" s="257"/>
      <c r="Q462" s="257"/>
      <c r="R462" s="257"/>
      <c r="S462" s="257"/>
      <c r="T462" s="258"/>
      <c r="AT462" s="259" t="s">
        <v>224</v>
      </c>
      <c r="AU462" s="259" t="s">
        <v>82</v>
      </c>
      <c r="AV462" s="12" t="s">
        <v>82</v>
      </c>
      <c r="AW462" s="12" t="s">
        <v>36</v>
      </c>
      <c r="AX462" s="12" t="s">
        <v>73</v>
      </c>
      <c r="AY462" s="259" t="s">
        <v>215</v>
      </c>
    </row>
    <row r="463" s="14" customFormat="1">
      <c r="B463" s="271"/>
      <c r="C463" s="272"/>
      <c r="D463" s="250" t="s">
        <v>224</v>
      </c>
      <c r="E463" s="273" t="s">
        <v>22</v>
      </c>
      <c r="F463" s="274" t="s">
        <v>242</v>
      </c>
      <c r="G463" s="272"/>
      <c r="H463" s="275">
        <v>144.90100000000001</v>
      </c>
      <c r="I463" s="276"/>
      <c r="J463" s="272"/>
      <c r="K463" s="272"/>
      <c r="L463" s="277"/>
      <c r="M463" s="278"/>
      <c r="N463" s="279"/>
      <c r="O463" s="279"/>
      <c r="P463" s="279"/>
      <c r="Q463" s="279"/>
      <c r="R463" s="279"/>
      <c r="S463" s="279"/>
      <c r="T463" s="280"/>
      <c r="AT463" s="281" t="s">
        <v>224</v>
      </c>
      <c r="AU463" s="281" t="s">
        <v>82</v>
      </c>
      <c r="AV463" s="14" t="s">
        <v>236</v>
      </c>
      <c r="AW463" s="14" t="s">
        <v>36</v>
      </c>
      <c r="AX463" s="14" t="s">
        <v>73</v>
      </c>
      <c r="AY463" s="281" t="s">
        <v>215</v>
      </c>
    </row>
    <row r="464" s="13" customFormat="1">
      <c r="B464" s="260"/>
      <c r="C464" s="261"/>
      <c r="D464" s="250" t="s">
        <v>224</v>
      </c>
      <c r="E464" s="262" t="s">
        <v>22</v>
      </c>
      <c r="F464" s="263" t="s">
        <v>231</v>
      </c>
      <c r="G464" s="261"/>
      <c r="H464" s="264">
        <v>207.07499999999999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AT464" s="270" t="s">
        <v>224</v>
      </c>
      <c r="AU464" s="270" t="s">
        <v>82</v>
      </c>
      <c r="AV464" s="13" t="s">
        <v>222</v>
      </c>
      <c r="AW464" s="13" t="s">
        <v>36</v>
      </c>
      <c r="AX464" s="13" t="s">
        <v>80</v>
      </c>
      <c r="AY464" s="270" t="s">
        <v>215</v>
      </c>
    </row>
    <row r="465" s="1" customFormat="1" ht="16.5" customHeight="1">
      <c r="B465" s="47"/>
      <c r="C465" s="292" t="s">
        <v>829</v>
      </c>
      <c r="D465" s="292" t="s">
        <v>289</v>
      </c>
      <c r="E465" s="293" t="s">
        <v>2633</v>
      </c>
      <c r="F465" s="294" t="s">
        <v>2634</v>
      </c>
      <c r="G465" s="295" t="s">
        <v>304</v>
      </c>
      <c r="H465" s="296">
        <v>164.351</v>
      </c>
      <c r="I465" s="297"/>
      <c r="J465" s="298">
        <f>ROUND(I465*H465,2)</f>
        <v>0</v>
      </c>
      <c r="K465" s="294" t="s">
        <v>221</v>
      </c>
      <c r="L465" s="299"/>
      <c r="M465" s="300" t="s">
        <v>22</v>
      </c>
      <c r="N465" s="301" t="s">
        <v>44</v>
      </c>
      <c r="O465" s="48"/>
      <c r="P465" s="245">
        <f>O465*H465</f>
        <v>0</v>
      </c>
      <c r="Q465" s="245">
        <v>0.016</v>
      </c>
      <c r="R465" s="245">
        <f>Q465*H465</f>
        <v>2.629616</v>
      </c>
      <c r="S465" s="245">
        <v>0</v>
      </c>
      <c r="T465" s="246">
        <f>S465*H465</f>
        <v>0</v>
      </c>
      <c r="AR465" s="25" t="s">
        <v>405</v>
      </c>
      <c r="AT465" s="25" t="s">
        <v>289</v>
      </c>
      <c r="AU465" s="25" t="s">
        <v>82</v>
      </c>
      <c r="AY465" s="25" t="s">
        <v>215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25" t="s">
        <v>80</v>
      </c>
      <c r="BK465" s="247">
        <f>ROUND(I465*H465,2)</f>
        <v>0</v>
      </c>
      <c r="BL465" s="25" t="s">
        <v>311</v>
      </c>
      <c r="BM465" s="25" t="s">
        <v>2635</v>
      </c>
    </row>
    <row r="466" s="12" customFormat="1">
      <c r="B466" s="248"/>
      <c r="C466" s="249"/>
      <c r="D466" s="250" t="s">
        <v>224</v>
      </c>
      <c r="E466" s="251" t="s">
        <v>22</v>
      </c>
      <c r="F466" s="252" t="s">
        <v>2636</v>
      </c>
      <c r="G466" s="249"/>
      <c r="H466" s="253">
        <v>164.351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224</v>
      </c>
      <c r="AU466" s="259" t="s">
        <v>82</v>
      </c>
      <c r="AV466" s="12" t="s">
        <v>82</v>
      </c>
      <c r="AW466" s="12" t="s">
        <v>36</v>
      </c>
      <c r="AX466" s="12" t="s">
        <v>80</v>
      </c>
      <c r="AY466" s="259" t="s">
        <v>215</v>
      </c>
    </row>
    <row r="467" s="1" customFormat="1" ht="16.5" customHeight="1">
      <c r="B467" s="47"/>
      <c r="C467" s="292" t="s">
        <v>834</v>
      </c>
      <c r="D467" s="292" t="s">
        <v>289</v>
      </c>
      <c r="E467" s="293" t="s">
        <v>2637</v>
      </c>
      <c r="F467" s="294" t="s">
        <v>2638</v>
      </c>
      <c r="G467" s="295" t="s">
        <v>304</v>
      </c>
      <c r="H467" s="296">
        <v>28.16</v>
      </c>
      <c r="I467" s="297"/>
      <c r="J467" s="298">
        <f>ROUND(I467*H467,2)</f>
        <v>0</v>
      </c>
      <c r="K467" s="294" t="s">
        <v>221</v>
      </c>
      <c r="L467" s="299"/>
      <c r="M467" s="300" t="s">
        <v>22</v>
      </c>
      <c r="N467" s="301" t="s">
        <v>44</v>
      </c>
      <c r="O467" s="48"/>
      <c r="P467" s="245">
        <f>O467*H467</f>
        <v>0</v>
      </c>
      <c r="Q467" s="245">
        <v>0.019</v>
      </c>
      <c r="R467" s="245">
        <f>Q467*H467</f>
        <v>0.53503999999999996</v>
      </c>
      <c r="S467" s="245">
        <v>0</v>
      </c>
      <c r="T467" s="246">
        <f>S467*H467</f>
        <v>0</v>
      </c>
      <c r="AR467" s="25" t="s">
        <v>405</v>
      </c>
      <c r="AT467" s="25" t="s">
        <v>289</v>
      </c>
      <c r="AU467" s="25" t="s">
        <v>82</v>
      </c>
      <c r="AY467" s="25" t="s">
        <v>215</v>
      </c>
      <c r="BE467" s="247">
        <f>IF(N467="základní",J467,0)</f>
        <v>0</v>
      </c>
      <c r="BF467" s="247">
        <f>IF(N467="snížená",J467,0)</f>
        <v>0</v>
      </c>
      <c r="BG467" s="247">
        <f>IF(N467="zákl. přenesená",J467,0)</f>
        <v>0</v>
      </c>
      <c r="BH467" s="247">
        <f>IF(N467="sníž. přenesená",J467,0)</f>
        <v>0</v>
      </c>
      <c r="BI467" s="247">
        <f>IF(N467="nulová",J467,0)</f>
        <v>0</v>
      </c>
      <c r="BJ467" s="25" t="s">
        <v>80</v>
      </c>
      <c r="BK467" s="247">
        <f>ROUND(I467*H467,2)</f>
        <v>0</v>
      </c>
      <c r="BL467" s="25" t="s">
        <v>311</v>
      </c>
      <c r="BM467" s="25" t="s">
        <v>2639</v>
      </c>
    </row>
    <row r="468" s="12" customFormat="1">
      <c r="B468" s="248"/>
      <c r="C468" s="249"/>
      <c r="D468" s="250" t="s">
        <v>224</v>
      </c>
      <c r="E468" s="251" t="s">
        <v>22</v>
      </c>
      <c r="F468" s="252" t="s">
        <v>2640</v>
      </c>
      <c r="G468" s="249"/>
      <c r="H468" s="253">
        <v>28.16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224</v>
      </c>
      <c r="AU468" s="259" t="s">
        <v>82</v>
      </c>
      <c r="AV468" s="12" t="s">
        <v>82</v>
      </c>
      <c r="AW468" s="12" t="s">
        <v>36</v>
      </c>
      <c r="AX468" s="12" t="s">
        <v>80</v>
      </c>
      <c r="AY468" s="259" t="s">
        <v>215</v>
      </c>
    </row>
    <row r="469" s="1" customFormat="1" ht="16.5" customHeight="1">
      <c r="B469" s="47"/>
      <c r="C469" s="292" t="s">
        <v>839</v>
      </c>
      <c r="D469" s="292" t="s">
        <v>289</v>
      </c>
      <c r="E469" s="293" t="s">
        <v>2641</v>
      </c>
      <c r="F469" s="294" t="s">
        <v>2642</v>
      </c>
      <c r="G469" s="295" t="s">
        <v>304</v>
      </c>
      <c r="H469" s="296">
        <v>40.259999999999998</v>
      </c>
      <c r="I469" s="297"/>
      <c r="J469" s="298">
        <f>ROUND(I469*H469,2)</f>
        <v>0</v>
      </c>
      <c r="K469" s="294" t="s">
        <v>221</v>
      </c>
      <c r="L469" s="299"/>
      <c r="M469" s="300" t="s">
        <v>22</v>
      </c>
      <c r="N469" s="301" t="s">
        <v>44</v>
      </c>
      <c r="O469" s="48"/>
      <c r="P469" s="245">
        <f>O469*H469</f>
        <v>0</v>
      </c>
      <c r="Q469" s="245">
        <v>0.019</v>
      </c>
      <c r="R469" s="245">
        <f>Q469*H469</f>
        <v>0.76493999999999995</v>
      </c>
      <c r="S469" s="245">
        <v>0</v>
      </c>
      <c r="T469" s="246">
        <f>S469*H469</f>
        <v>0</v>
      </c>
      <c r="AR469" s="25" t="s">
        <v>405</v>
      </c>
      <c r="AT469" s="25" t="s">
        <v>289</v>
      </c>
      <c r="AU469" s="25" t="s">
        <v>82</v>
      </c>
      <c r="AY469" s="25" t="s">
        <v>215</v>
      </c>
      <c r="BE469" s="247">
        <f>IF(N469="základní",J469,0)</f>
        <v>0</v>
      </c>
      <c r="BF469" s="247">
        <f>IF(N469="snížená",J469,0)</f>
        <v>0</v>
      </c>
      <c r="BG469" s="247">
        <f>IF(N469="zákl. přenesená",J469,0)</f>
        <v>0</v>
      </c>
      <c r="BH469" s="247">
        <f>IF(N469="sníž. přenesená",J469,0)</f>
        <v>0</v>
      </c>
      <c r="BI469" s="247">
        <f>IF(N469="nulová",J469,0)</f>
        <v>0</v>
      </c>
      <c r="BJ469" s="25" t="s">
        <v>80</v>
      </c>
      <c r="BK469" s="247">
        <f>ROUND(I469*H469,2)</f>
        <v>0</v>
      </c>
      <c r="BL469" s="25" t="s">
        <v>311</v>
      </c>
      <c r="BM469" s="25" t="s">
        <v>2643</v>
      </c>
    </row>
    <row r="470" s="12" customFormat="1">
      <c r="B470" s="248"/>
      <c r="C470" s="249"/>
      <c r="D470" s="250" t="s">
        <v>224</v>
      </c>
      <c r="E470" s="251" t="s">
        <v>22</v>
      </c>
      <c r="F470" s="252" t="s">
        <v>2644</v>
      </c>
      <c r="G470" s="249"/>
      <c r="H470" s="253">
        <v>40.259999999999998</v>
      </c>
      <c r="I470" s="254"/>
      <c r="J470" s="249"/>
      <c r="K470" s="249"/>
      <c r="L470" s="255"/>
      <c r="M470" s="256"/>
      <c r="N470" s="257"/>
      <c r="O470" s="257"/>
      <c r="P470" s="257"/>
      <c r="Q470" s="257"/>
      <c r="R470" s="257"/>
      <c r="S470" s="257"/>
      <c r="T470" s="258"/>
      <c r="AT470" s="259" t="s">
        <v>224</v>
      </c>
      <c r="AU470" s="259" t="s">
        <v>82</v>
      </c>
      <c r="AV470" s="12" t="s">
        <v>82</v>
      </c>
      <c r="AW470" s="12" t="s">
        <v>36</v>
      </c>
      <c r="AX470" s="12" t="s">
        <v>80</v>
      </c>
      <c r="AY470" s="259" t="s">
        <v>215</v>
      </c>
    </row>
    <row r="471" s="1" customFormat="1" ht="38.25" customHeight="1">
      <c r="B471" s="47"/>
      <c r="C471" s="236" t="s">
        <v>843</v>
      </c>
      <c r="D471" s="236" t="s">
        <v>217</v>
      </c>
      <c r="E471" s="237" t="s">
        <v>2645</v>
      </c>
      <c r="F471" s="238" t="s">
        <v>2646</v>
      </c>
      <c r="G471" s="239" t="s">
        <v>304</v>
      </c>
      <c r="H471" s="240">
        <v>9.3000000000000007</v>
      </c>
      <c r="I471" s="241"/>
      <c r="J471" s="242">
        <f>ROUND(I471*H471,2)</f>
        <v>0</v>
      </c>
      <c r="K471" s="238" t="s">
        <v>221</v>
      </c>
      <c r="L471" s="73"/>
      <c r="M471" s="243" t="s">
        <v>22</v>
      </c>
      <c r="N471" s="244" t="s">
        <v>44</v>
      </c>
      <c r="O471" s="48"/>
      <c r="P471" s="245">
        <f>O471*H471</f>
        <v>0</v>
      </c>
      <c r="Q471" s="245">
        <v>0.00025999999999999998</v>
      </c>
      <c r="R471" s="245">
        <f>Q471*H471</f>
        <v>0.002418</v>
      </c>
      <c r="S471" s="245">
        <v>0</v>
      </c>
      <c r="T471" s="246">
        <f>S471*H471</f>
        <v>0</v>
      </c>
      <c r="AR471" s="25" t="s">
        <v>311</v>
      </c>
      <c r="AT471" s="25" t="s">
        <v>217</v>
      </c>
      <c r="AU471" s="25" t="s">
        <v>82</v>
      </c>
      <c r="AY471" s="25" t="s">
        <v>215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25" t="s">
        <v>80</v>
      </c>
      <c r="BK471" s="247">
        <f>ROUND(I471*H471,2)</f>
        <v>0</v>
      </c>
      <c r="BL471" s="25" t="s">
        <v>311</v>
      </c>
      <c r="BM471" s="25" t="s">
        <v>2647</v>
      </c>
    </row>
    <row r="472" s="12" customFormat="1">
      <c r="B472" s="248"/>
      <c r="C472" s="249"/>
      <c r="D472" s="250" t="s">
        <v>224</v>
      </c>
      <c r="E472" s="251" t="s">
        <v>22</v>
      </c>
      <c r="F472" s="252" t="s">
        <v>2648</v>
      </c>
      <c r="G472" s="249"/>
      <c r="H472" s="253">
        <v>1.5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224</v>
      </c>
      <c r="AU472" s="259" t="s">
        <v>82</v>
      </c>
      <c r="AV472" s="12" t="s">
        <v>82</v>
      </c>
      <c r="AW472" s="12" t="s">
        <v>36</v>
      </c>
      <c r="AX472" s="12" t="s">
        <v>73</v>
      </c>
      <c r="AY472" s="259" t="s">
        <v>215</v>
      </c>
    </row>
    <row r="473" s="12" customFormat="1">
      <c r="B473" s="248"/>
      <c r="C473" s="249"/>
      <c r="D473" s="250" t="s">
        <v>224</v>
      </c>
      <c r="E473" s="251" t="s">
        <v>22</v>
      </c>
      <c r="F473" s="252" t="s">
        <v>2649</v>
      </c>
      <c r="G473" s="249"/>
      <c r="H473" s="253">
        <v>3.6000000000000001</v>
      </c>
      <c r="I473" s="254"/>
      <c r="J473" s="249"/>
      <c r="K473" s="249"/>
      <c r="L473" s="255"/>
      <c r="M473" s="256"/>
      <c r="N473" s="257"/>
      <c r="O473" s="257"/>
      <c r="P473" s="257"/>
      <c r="Q473" s="257"/>
      <c r="R473" s="257"/>
      <c r="S473" s="257"/>
      <c r="T473" s="258"/>
      <c r="AT473" s="259" t="s">
        <v>224</v>
      </c>
      <c r="AU473" s="259" t="s">
        <v>82</v>
      </c>
      <c r="AV473" s="12" t="s">
        <v>82</v>
      </c>
      <c r="AW473" s="12" t="s">
        <v>36</v>
      </c>
      <c r="AX473" s="12" t="s">
        <v>73</v>
      </c>
      <c r="AY473" s="259" t="s">
        <v>215</v>
      </c>
    </row>
    <row r="474" s="12" customFormat="1">
      <c r="B474" s="248"/>
      <c r="C474" s="249"/>
      <c r="D474" s="250" t="s">
        <v>224</v>
      </c>
      <c r="E474" s="251" t="s">
        <v>22</v>
      </c>
      <c r="F474" s="252" t="s">
        <v>2650</v>
      </c>
      <c r="G474" s="249"/>
      <c r="H474" s="253">
        <v>4.2000000000000002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224</v>
      </c>
      <c r="AU474" s="259" t="s">
        <v>82</v>
      </c>
      <c r="AV474" s="12" t="s">
        <v>82</v>
      </c>
      <c r="AW474" s="12" t="s">
        <v>36</v>
      </c>
      <c r="AX474" s="12" t="s">
        <v>73</v>
      </c>
      <c r="AY474" s="259" t="s">
        <v>215</v>
      </c>
    </row>
    <row r="475" s="13" customFormat="1">
      <c r="B475" s="260"/>
      <c r="C475" s="261"/>
      <c r="D475" s="250" t="s">
        <v>224</v>
      </c>
      <c r="E475" s="262" t="s">
        <v>22</v>
      </c>
      <c r="F475" s="263" t="s">
        <v>231</v>
      </c>
      <c r="G475" s="261"/>
      <c r="H475" s="264">
        <v>9.3000000000000007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AT475" s="270" t="s">
        <v>224</v>
      </c>
      <c r="AU475" s="270" t="s">
        <v>82</v>
      </c>
      <c r="AV475" s="13" t="s">
        <v>222</v>
      </c>
      <c r="AW475" s="13" t="s">
        <v>36</v>
      </c>
      <c r="AX475" s="13" t="s">
        <v>80</v>
      </c>
      <c r="AY475" s="270" t="s">
        <v>215</v>
      </c>
    </row>
    <row r="476" s="1" customFormat="1" ht="38.25" customHeight="1">
      <c r="B476" s="47"/>
      <c r="C476" s="292" t="s">
        <v>848</v>
      </c>
      <c r="D476" s="292" t="s">
        <v>289</v>
      </c>
      <c r="E476" s="293" t="s">
        <v>2651</v>
      </c>
      <c r="F476" s="294" t="s">
        <v>2652</v>
      </c>
      <c r="G476" s="295" t="s">
        <v>426</v>
      </c>
      <c r="H476" s="296">
        <v>1</v>
      </c>
      <c r="I476" s="297"/>
      <c r="J476" s="298">
        <f>ROUND(I476*H476,2)</f>
        <v>0</v>
      </c>
      <c r="K476" s="294" t="s">
        <v>951</v>
      </c>
      <c r="L476" s="299"/>
      <c r="M476" s="300" t="s">
        <v>22</v>
      </c>
      <c r="N476" s="301" t="s">
        <v>44</v>
      </c>
      <c r="O476" s="48"/>
      <c r="P476" s="245">
        <f>O476*H476</f>
        <v>0</v>
      </c>
      <c r="Q476" s="245">
        <v>0.028000000000000001</v>
      </c>
      <c r="R476" s="245">
        <f>Q476*H476</f>
        <v>0.028000000000000001</v>
      </c>
      <c r="S476" s="245">
        <v>0</v>
      </c>
      <c r="T476" s="246">
        <f>S476*H476</f>
        <v>0</v>
      </c>
      <c r="AR476" s="25" t="s">
        <v>405</v>
      </c>
      <c r="AT476" s="25" t="s">
        <v>289</v>
      </c>
      <c r="AU476" s="25" t="s">
        <v>82</v>
      </c>
      <c r="AY476" s="25" t="s">
        <v>215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25" t="s">
        <v>80</v>
      </c>
      <c r="BK476" s="247">
        <f>ROUND(I476*H476,2)</f>
        <v>0</v>
      </c>
      <c r="BL476" s="25" t="s">
        <v>311</v>
      </c>
      <c r="BM476" s="25" t="s">
        <v>2653</v>
      </c>
    </row>
    <row r="477" s="12" customFormat="1">
      <c r="B477" s="248"/>
      <c r="C477" s="249"/>
      <c r="D477" s="250" t="s">
        <v>224</v>
      </c>
      <c r="E477" s="251" t="s">
        <v>22</v>
      </c>
      <c r="F477" s="252" t="s">
        <v>2654</v>
      </c>
      <c r="G477" s="249"/>
      <c r="H477" s="253">
        <v>1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224</v>
      </c>
      <c r="AU477" s="259" t="s">
        <v>82</v>
      </c>
      <c r="AV477" s="12" t="s">
        <v>82</v>
      </c>
      <c r="AW477" s="12" t="s">
        <v>36</v>
      </c>
      <c r="AX477" s="12" t="s">
        <v>80</v>
      </c>
      <c r="AY477" s="259" t="s">
        <v>215</v>
      </c>
    </row>
    <row r="478" s="1" customFormat="1" ht="38.25" customHeight="1">
      <c r="B478" s="47"/>
      <c r="C478" s="292" t="s">
        <v>853</v>
      </c>
      <c r="D478" s="292" t="s">
        <v>289</v>
      </c>
      <c r="E478" s="293" t="s">
        <v>2655</v>
      </c>
      <c r="F478" s="294" t="s">
        <v>2656</v>
      </c>
      <c r="G478" s="295" t="s">
        <v>426</v>
      </c>
      <c r="H478" s="296">
        <v>2</v>
      </c>
      <c r="I478" s="297"/>
      <c r="J478" s="298">
        <f>ROUND(I478*H478,2)</f>
        <v>0</v>
      </c>
      <c r="K478" s="294" t="s">
        <v>951</v>
      </c>
      <c r="L478" s="299"/>
      <c r="M478" s="300" t="s">
        <v>22</v>
      </c>
      <c r="N478" s="301" t="s">
        <v>44</v>
      </c>
      <c r="O478" s="48"/>
      <c r="P478" s="245">
        <f>O478*H478</f>
        <v>0</v>
      </c>
      <c r="Q478" s="245">
        <v>0.028000000000000001</v>
      </c>
      <c r="R478" s="245">
        <f>Q478*H478</f>
        <v>0.056000000000000001</v>
      </c>
      <c r="S478" s="245">
        <v>0</v>
      </c>
      <c r="T478" s="246">
        <f>S478*H478</f>
        <v>0</v>
      </c>
      <c r="AR478" s="25" t="s">
        <v>405</v>
      </c>
      <c r="AT478" s="25" t="s">
        <v>289</v>
      </c>
      <c r="AU478" s="25" t="s">
        <v>82</v>
      </c>
      <c r="AY478" s="25" t="s">
        <v>215</v>
      </c>
      <c r="BE478" s="247">
        <f>IF(N478="základní",J478,0)</f>
        <v>0</v>
      </c>
      <c r="BF478" s="247">
        <f>IF(N478="snížená",J478,0)</f>
        <v>0</v>
      </c>
      <c r="BG478" s="247">
        <f>IF(N478="zákl. přenesená",J478,0)</f>
        <v>0</v>
      </c>
      <c r="BH478" s="247">
        <f>IF(N478="sníž. přenesená",J478,0)</f>
        <v>0</v>
      </c>
      <c r="BI478" s="247">
        <f>IF(N478="nulová",J478,0)</f>
        <v>0</v>
      </c>
      <c r="BJ478" s="25" t="s">
        <v>80</v>
      </c>
      <c r="BK478" s="247">
        <f>ROUND(I478*H478,2)</f>
        <v>0</v>
      </c>
      <c r="BL478" s="25" t="s">
        <v>311</v>
      </c>
      <c r="BM478" s="25" t="s">
        <v>2657</v>
      </c>
    </row>
    <row r="479" s="12" customFormat="1">
      <c r="B479" s="248"/>
      <c r="C479" s="249"/>
      <c r="D479" s="250" t="s">
        <v>224</v>
      </c>
      <c r="E479" s="251" t="s">
        <v>22</v>
      </c>
      <c r="F479" s="252" t="s">
        <v>2658</v>
      </c>
      <c r="G479" s="249"/>
      <c r="H479" s="253">
        <v>2</v>
      </c>
      <c r="I479" s="254"/>
      <c r="J479" s="249"/>
      <c r="K479" s="249"/>
      <c r="L479" s="255"/>
      <c r="M479" s="256"/>
      <c r="N479" s="257"/>
      <c r="O479" s="257"/>
      <c r="P479" s="257"/>
      <c r="Q479" s="257"/>
      <c r="R479" s="257"/>
      <c r="S479" s="257"/>
      <c r="T479" s="258"/>
      <c r="AT479" s="259" t="s">
        <v>224</v>
      </c>
      <c r="AU479" s="259" t="s">
        <v>82</v>
      </c>
      <c r="AV479" s="12" t="s">
        <v>82</v>
      </c>
      <c r="AW479" s="12" t="s">
        <v>36</v>
      </c>
      <c r="AX479" s="12" t="s">
        <v>80</v>
      </c>
      <c r="AY479" s="259" t="s">
        <v>215</v>
      </c>
    </row>
    <row r="480" s="1" customFormat="1" ht="38.25" customHeight="1">
      <c r="B480" s="47"/>
      <c r="C480" s="292" t="s">
        <v>858</v>
      </c>
      <c r="D480" s="292" t="s">
        <v>289</v>
      </c>
      <c r="E480" s="293" t="s">
        <v>2659</v>
      </c>
      <c r="F480" s="294" t="s">
        <v>2660</v>
      </c>
      <c r="G480" s="295" t="s">
        <v>426</v>
      </c>
      <c r="H480" s="296">
        <v>2</v>
      </c>
      <c r="I480" s="297"/>
      <c r="J480" s="298">
        <f>ROUND(I480*H480,2)</f>
        <v>0</v>
      </c>
      <c r="K480" s="294" t="s">
        <v>951</v>
      </c>
      <c r="L480" s="299"/>
      <c r="M480" s="300" t="s">
        <v>22</v>
      </c>
      <c r="N480" s="301" t="s">
        <v>44</v>
      </c>
      <c r="O480" s="48"/>
      <c r="P480" s="245">
        <f>O480*H480</f>
        <v>0</v>
      </c>
      <c r="Q480" s="245">
        <v>0.028000000000000001</v>
      </c>
      <c r="R480" s="245">
        <f>Q480*H480</f>
        <v>0.056000000000000001</v>
      </c>
      <c r="S480" s="245">
        <v>0</v>
      </c>
      <c r="T480" s="246">
        <f>S480*H480</f>
        <v>0</v>
      </c>
      <c r="AR480" s="25" t="s">
        <v>405</v>
      </c>
      <c r="AT480" s="25" t="s">
        <v>289</v>
      </c>
      <c r="AU480" s="25" t="s">
        <v>82</v>
      </c>
      <c r="AY480" s="25" t="s">
        <v>215</v>
      </c>
      <c r="BE480" s="247">
        <f>IF(N480="základní",J480,0)</f>
        <v>0</v>
      </c>
      <c r="BF480" s="247">
        <f>IF(N480="snížená",J480,0)</f>
        <v>0</v>
      </c>
      <c r="BG480" s="247">
        <f>IF(N480="zákl. přenesená",J480,0)</f>
        <v>0</v>
      </c>
      <c r="BH480" s="247">
        <f>IF(N480="sníž. přenesená",J480,0)</f>
        <v>0</v>
      </c>
      <c r="BI480" s="247">
        <f>IF(N480="nulová",J480,0)</f>
        <v>0</v>
      </c>
      <c r="BJ480" s="25" t="s">
        <v>80</v>
      </c>
      <c r="BK480" s="247">
        <f>ROUND(I480*H480,2)</f>
        <v>0</v>
      </c>
      <c r="BL480" s="25" t="s">
        <v>311</v>
      </c>
      <c r="BM480" s="25" t="s">
        <v>2661</v>
      </c>
    </row>
    <row r="481" s="12" customFormat="1">
      <c r="B481" s="248"/>
      <c r="C481" s="249"/>
      <c r="D481" s="250" t="s">
        <v>224</v>
      </c>
      <c r="E481" s="251" t="s">
        <v>22</v>
      </c>
      <c r="F481" s="252" t="s">
        <v>2662</v>
      </c>
      <c r="G481" s="249"/>
      <c r="H481" s="253">
        <v>2</v>
      </c>
      <c r="I481" s="254"/>
      <c r="J481" s="249"/>
      <c r="K481" s="249"/>
      <c r="L481" s="255"/>
      <c r="M481" s="256"/>
      <c r="N481" s="257"/>
      <c r="O481" s="257"/>
      <c r="P481" s="257"/>
      <c r="Q481" s="257"/>
      <c r="R481" s="257"/>
      <c r="S481" s="257"/>
      <c r="T481" s="258"/>
      <c r="AT481" s="259" t="s">
        <v>224</v>
      </c>
      <c r="AU481" s="259" t="s">
        <v>82</v>
      </c>
      <c r="AV481" s="12" t="s">
        <v>82</v>
      </c>
      <c r="AW481" s="12" t="s">
        <v>36</v>
      </c>
      <c r="AX481" s="12" t="s">
        <v>80</v>
      </c>
      <c r="AY481" s="259" t="s">
        <v>215</v>
      </c>
    </row>
    <row r="482" s="1" customFormat="1" ht="25.5" customHeight="1">
      <c r="B482" s="47"/>
      <c r="C482" s="236" t="s">
        <v>863</v>
      </c>
      <c r="D482" s="236" t="s">
        <v>217</v>
      </c>
      <c r="E482" s="237" t="s">
        <v>2663</v>
      </c>
      <c r="F482" s="238" t="s">
        <v>2664</v>
      </c>
      <c r="G482" s="239" t="s">
        <v>426</v>
      </c>
      <c r="H482" s="240">
        <v>1</v>
      </c>
      <c r="I482" s="241"/>
      <c r="J482" s="242">
        <f>ROUND(I482*H482,2)</f>
        <v>0</v>
      </c>
      <c r="K482" s="238" t="s">
        <v>221</v>
      </c>
      <c r="L482" s="73"/>
      <c r="M482" s="243" t="s">
        <v>22</v>
      </c>
      <c r="N482" s="244" t="s">
        <v>44</v>
      </c>
      <c r="O482" s="48"/>
      <c r="P482" s="245">
        <f>O482*H482</f>
        <v>0</v>
      </c>
      <c r="Q482" s="245">
        <v>0.00024000000000000001</v>
      </c>
      <c r="R482" s="245">
        <f>Q482*H482</f>
        <v>0.00024000000000000001</v>
      </c>
      <c r="S482" s="245">
        <v>0</v>
      </c>
      <c r="T482" s="246">
        <f>S482*H482</f>
        <v>0</v>
      </c>
      <c r="AR482" s="25" t="s">
        <v>311</v>
      </c>
      <c r="AT482" s="25" t="s">
        <v>217</v>
      </c>
      <c r="AU482" s="25" t="s">
        <v>82</v>
      </c>
      <c r="AY482" s="25" t="s">
        <v>215</v>
      </c>
      <c r="BE482" s="247">
        <f>IF(N482="základní",J482,0)</f>
        <v>0</v>
      </c>
      <c r="BF482" s="247">
        <f>IF(N482="snížená",J482,0)</f>
        <v>0</v>
      </c>
      <c r="BG482" s="247">
        <f>IF(N482="zákl. přenesená",J482,0)</f>
        <v>0</v>
      </c>
      <c r="BH482" s="247">
        <f>IF(N482="sníž. přenesená",J482,0)</f>
        <v>0</v>
      </c>
      <c r="BI482" s="247">
        <f>IF(N482="nulová",J482,0)</f>
        <v>0</v>
      </c>
      <c r="BJ482" s="25" t="s">
        <v>80</v>
      </c>
      <c r="BK482" s="247">
        <f>ROUND(I482*H482,2)</f>
        <v>0</v>
      </c>
      <c r="BL482" s="25" t="s">
        <v>311</v>
      </c>
      <c r="BM482" s="25" t="s">
        <v>2665</v>
      </c>
    </row>
    <row r="483" s="12" customFormat="1">
      <c r="B483" s="248"/>
      <c r="C483" s="249"/>
      <c r="D483" s="250" t="s">
        <v>224</v>
      </c>
      <c r="E483" s="251" t="s">
        <v>22</v>
      </c>
      <c r="F483" s="252" t="s">
        <v>2666</v>
      </c>
      <c r="G483" s="249"/>
      <c r="H483" s="253">
        <v>1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224</v>
      </c>
      <c r="AU483" s="259" t="s">
        <v>82</v>
      </c>
      <c r="AV483" s="12" t="s">
        <v>82</v>
      </c>
      <c r="AW483" s="12" t="s">
        <v>36</v>
      </c>
      <c r="AX483" s="12" t="s">
        <v>80</v>
      </c>
      <c r="AY483" s="259" t="s">
        <v>215</v>
      </c>
    </row>
    <row r="484" s="1" customFormat="1" ht="38.25" customHeight="1">
      <c r="B484" s="47"/>
      <c r="C484" s="292" t="s">
        <v>868</v>
      </c>
      <c r="D484" s="292" t="s">
        <v>289</v>
      </c>
      <c r="E484" s="293" t="s">
        <v>2667</v>
      </c>
      <c r="F484" s="294" t="s">
        <v>2668</v>
      </c>
      <c r="G484" s="295" t="s">
        <v>426</v>
      </c>
      <c r="H484" s="296">
        <v>1</v>
      </c>
      <c r="I484" s="297"/>
      <c r="J484" s="298">
        <f>ROUND(I484*H484,2)</f>
        <v>0</v>
      </c>
      <c r="K484" s="294" t="s">
        <v>951</v>
      </c>
      <c r="L484" s="299"/>
      <c r="M484" s="300" t="s">
        <v>22</v>
      </c>
      <c r="N484" s="301" t="s">
        <v>44</v>
      </c>
      <c r="O484" s="48"/>
      <c r="P484" s="245">
        <f>O484*H484</f>
        <v>0</v>
      </c>
      <c r="Q484" s="245">
        <v>0.16900000000000001</v>
      </c>
      <c r="R484" s="245">
        <f>Q484*H484</f>
        <v>0.16900000000000001</v>
      </c>
      <c r="S484" s="245">
        <v>0</v>
      </c>
      <c r="T484" s="246">
        <f>S484*H484</f>
        <v>0</v>
      </c>
      <c r="AR484" s="25" t="s">
        <v>405</v>
      </c>
      <c r="AT484" s="25" t="s">
        <v>289</v>
      </c>
      <c r="AU484" s="25" t="s">
        <v>82</v>
      </c>
      <c r="AY484" s="25" t="s">
        <v>215</v>
      </c>
      <c r="BE484" s="247">
        <f>IF(N484="základní",J484,0)</f>
        <v>0</v>
      </c>
      <c r="BF484" s="247">
        <f>IF(N484="snížená",J484,0)</f>
        <v>0</v>
      </c>
      <c r="BG484" s="247">
        <f>IF(N484="zákl. přenesená",J484,0)</f>
        <v>0</v>
      </c>
      <c r="BH484" s="247">
        <f>IF(N484="sníž. přenesená",J484,0)</f>
        <v>0</v>
      </c>
      <c r="BI484" s="247">
        <f>IF(N484="nulová",J484,0)</f>
        <v>0</v>
      </c>
      <c r="BJ484" s="25" t="s">
        <v>80</v>
      </c>
      <c r="BK484" s="247">
        <f>ROUND(I484*H484,2)</f>
        <v>0</v>
      </c>
      <c r="BL484" s="25" t="s">
        <v>311</v>
      </c>
      <c r="BM484" s="25" t="s">
        <v>2669</v>
      </c>
    </row>
    <row r="485" s="12" customFormat="1">
      <c r="B485" s="248"/>
      <c r="C485" s="249"/>
      <c r="D485" s="250" t="s">
        <v>224</v>
      </c>
      <c r="E485" s="251" t="s">
        <v>22</v>
      </c>
      <c r="F485" s="252" t="s">
        <v>2670</v>
      </c>
      <c r="G485" s="249"/>
      <c r="H485" s="253">
        <v>1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224</v>
      </c>
      <c r="AU485" s="259" t="s">
        <v>82</v>
      </c>
      <c r="AV485" s="12" t="s">
        <v>82</v>
      </c>
      <c r="AW485" s="12" t="s">
        <v>36</v>
      </c>
      <c r="AX485" s="12" t="s">
        <v>80</v>
      </c>
      <c r="AY485" s="259" t="s">
        <v>215</v>
      </c>
    </row>
    <row r="486" s="1" customFormat="1" ht="25.5" customHeight="1">
      <c r="B486" s="47"/>
      <c r="C486" s="236" t="s">
        <v>873</v>
      </c>
      <c r="D486" s="236" t="s">
        <v>217</v>
      </c>
      <c r="E486" s="237" t="s">
        <v>2671</v>
      </c>
      <c r="F486" s="238" t="s">
        <v>2672</v>
      </c>
      <c r="G486" s="239" t="s">
        <v>426</v>
      </c>
      <c r="H486" s="240">
        <v>1</v>
      </c>
      <c r="I486" s="241"/>
      <c r="J486" s="242">
        <f>ROUND(I486*H486,2)</f>
        <v>0</v>
      </c>
      <c r="K486" s="238" t="s">
        <v>221</v>
      </c>
      <c r="L486" s="73"/>
      <c r="M486" s="243" t="s">
        <v>22</v>
      </c>
      <c r="N486" s="244" t="s">
        <v>44</v>
      </c>
      <c r="O486" s="48"/>
      <c r="P486" s="245">
        <f>O486*H486</f>
        <v>0</v>
      </c>
      <c r="Q486" s="245">
        <v>0.00087000000000000001</v>
      </c>
      <c r="R486" s="245">
        <f>Q486*H486</f>
        <v>0.00087000000000000001</v>
      </c>
      <c r="S486" s="245">
        <v>0</v>
      </c>
      <c r="T486" s="246">
        <f>S486*H486</f>
        <v>0</v>
      </c>
      <c r="AR486" s="25" t="s">
        <v>311</v>
      </c>
      <c r="AT486" s="25" t="s">
        <v>217</v>
      </c>
      <c r="AU486" s="25" t="s">
        <v>82</v>
      </c>
      <c r="AY486" s="25" t="s">
        <v>215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25" t="s">
        <v>80</v>
      </c>
      <c r="BK486" s="247">
        <f>ROUND(I486*H486,2)</f>
        <v>0</v>
      </c>
      <c r="BL486" s="25" t="s">
        <v>311</v>
      </c>
      <c r="BM486" s="25" t="s">
        <v>2673</v>
      </c>
    </row>
    <row r="487" s="12" customFormat="1">
      <c r="B487" s="248"/>
      <c r="C487" s="249"/>
      <c r="D487" s="250" t="s">
        <v>224</v>
      </c>
      <c r="E487" s="251" t="s">
        <v>22</v>
      </c>
      <c r="F487" s="252" t="s">
        <v>2674</v>
      </c>
      <c r="G487" s="249"/>
      <c r="H487" s="253">
        <v>1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AT487" s="259" t="s">
        <v>224</v>
      </c>
      <c r="AU487" s="259" t="s">
        <v>82</v>
      </c>
      <c r="AV487" s="12" t="s">
        <v>82</v>
      </c>
      <c r="AW487" s="12" t="s">
        <v>36</v>
      </c>
      <c r="AX487" s="12" t="s">
        <v>80</v>
      </c>
      <c r="AY487" s="259" t="s">
        <v>215</v>
      </c>
    </row>
    <row r="488" s="1" customFormat="1" ht="38.25" customHeight="1">
      <c r="B488" s="47"/>
      <c r="C488" s="292" t="s">
        <v>880</v>
      </c>
      <c r="D488" s="292" t="s">
        <v>289</v>
      </c>
      <c r="E488" s="293" t="s">
        <v>2675</v>
      </c>
      <c r="F488" s="294" t="s">
        <v>2676</v>
      </c>
      <c r="G488" s="295" t="s">
        <v>426</v>
      </c>
      <c r="H488" s="296">
        <v>1</v>
      </c>
      <c r="I488" s="297"/>
      <c r="J488" s="298">
        <f>ROUND(I488*H488,2)</f>
        <v>0</v>
      </c>
      <c r="K488" s="294" t="s">
        <v>951</v>
      </c>
      <c r="L488" s="299"/>
      <c r="M488" s="300" t="s">
        <v>22</v>
      </c>
      <c r="N488" s="301" t="s">
        <v>44</v>
      </c>
      <c r="O488" s="48"/>
      <c r="P488" s="245">
        <f>O488*H488</f>
        <v>0</v>
      </c>
      <c r="Q488" s="245">
        <v>0.036999999999999998</v>
      </c>
      <c r="R488" s="245">
        <f>Q488*H488</f>
        <v>0.036999999999999998</v>
      </c>
      <c r="S488" s="245">
        <v>0</v>
      </c>
      <c r="T488" s="246">
        <f>S488*H488</f>
        <v>0</v>
      </c>
      <c r="AR488" s="25" t="s">
        <v>405</v>
      </c>
      <c r="AT488" s="25" t="s">
        <v>289</v>
      </c>
      <c r="AU488" s="25" t="s">
        <v>82</v>
      </c>
      <c r="AY488" s="25" t="s">
        <v>215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25" t="s">
        <v>80</v>
      </c>
      <c r="BK488" s="247">
        <f>ROUND(I488*H488,2)</f>
        <v>0</v>
      </c>
      <c r="BL488" s="25" t="s">
        <v>311</v>
      </c>
      <c r="BM488" s="25" t="s">
        <v>2677</v>
      </c>
    </row>
    <row r="489" s="12" customFormat="1">
      <c r="B489" s="248"/>
      <c r="C489" s="249"/>
      <c r="D489" s="250" t="s">
        <v>224</v>
      </c>
      <c r="E489" s="251" t="s">
        <v>22</v>
      </c>
      <c r="F489" s="252" t="s">
        <v>2678</v>
      </c>
      <c r="G489" s="249"/>
      <c r="H489" s="253">
        <v>1</v>
      </c>
      <c r="I489" s="254"/>
      <c r="J489" s="249"/>
      <c r="K489" s="249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224</v>
      </c>
      <c r="AU489" s="259" t="s">
        <v>82</v>
      </c>
      <c r="AV489" s="12" t="s">
        <v>82</v>
      </c>
      <c r="AW489" s="12" t="s">
        <v>36</v>
      </c>
      <c r="AX489" s="12" t="s">
        <v>80</v>
      </c>
      <c r="AY489" s="259" t="s">
        <v>215</v>
      </c>
    </row>
    <row r="490" s="1" customFormat="1" ht="38.25" customHeight="1">
      <c r="B490" s="47"/>
      <c r="C490" s="236" t="s">
        <v>891</v>
      </c>
      <c r="D490" s="236" t="s">
        <v>217</v>
      </c>
      <c r="E490" s="237" t="s">
        <v>2679</v>
      </c>
      <c r="F490" s="238" t="s">
        <v>2680</v>
      </c>
      <c r="G490" s="239" t="s">
        <v>426</v>
      </c>
      <c r="H490" s="240">
        <v>1</v>
      </c>
      <c r="I490" s="241"/>
      <c r="J490" s="242">
        <f>ROUND(I490*H490,2)</f>
        <v>0</v>
      </c>
      <c r="K490" s="238" t="s">
        <v>221</v>
      </c>
      <c r="L490" s="73"/>
      <c r="M490" s="243" t="s">
        <v>22</v>
      </c>
      <c r="N490" s="244" t="s">
        <v>44</v>
      </c>
      <c r="O490" s="48"/>
      <c r="P490" s="245">
        <f>O490*H490</f>
        <v>0</v>
      </c>
      <c r="Q490" s="245">
        <v>0</v>
      </c>
      <c r="R490" s="245">
        <f>Q490*H490</f>
        <v>0</v>
      </c>
      <c r="S490" s="245">
        <v>0</v>
      </c>
      <c r="T490" s="246">
        <f>S490*H490</f>
        <v>0</v>
      </c>
      <c r="AR490" s="25" t="s">
        <v>311</v>
      </c>
      <c r="AT490" s="25" t="s">
        <v>217</v>
      </c>
      <c r="AU490" s="25" t="s">
        <v>82</v>
      </c>
      <c r="AY490" s="25" t="s">
        <v>215</v>
      </c>
      <c r="BE490" s="247">
        <f>IF(N490="základní",J490,0)</f>
        <v>0</v>
      </c>
      <c r="BF490" s="247">
        <f>IF(N490="snížená",J490,0)</f>
        <v>0</v>
      </c>
      <c r="BG490" s="247">
        <f>IF(N490="zákl. přenesená",J490,0)</f>
        <v>0</v>
      </c>
      <c r="BH490" s="247">
        <f>IF(N490="sníž. přenesená",J490,0)</f>
        <v>0</v>
      </c>
      <c r="BI490" s="247">
        <f>IF(N490="nulová",J490,0)</f>
        <v>0</v>
      </c>
      <c r="BJ490" s="25" t="s">
        <v>80</v>
      </c>
      <c r="BK490" s="247">
        <f>ROUND(I490*H490,2)</f>
        <v>0</v>
      </c>
      <c r="BL490" s="25" t="s">
        <v>311</v>
      </c>
      <c r="BM490" s="25" t="s">
        <v>2681</v>
      </c>
    </row>
    <row r="491" s="12" customFormat="1">
      <c r="B491" s="248"/>
      <c r="C491" s="249"/>
      <c r="D491" s="250" t="s">
        <v>224</v>
      </c>
      <c r="E491" s="251" t="s">
        <v>22</v>
      </c>
      <c r="F491" s="252" t="s">
        <v>2682</v>
      </c>
      <c r="G491" s="249"/>
      <c r="H491" s="253">
        <v>1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224</v>
      </c>
      <c r="AU491" s="259" t="s">
        <v>82</v>
      </c>
      <c r="AV491" s="12" t="s">
        <v>82</v>
      </c>
      <c r="AW491" s="12" t="s">
        <v>36</v>
      </c>
      <c r="AX491" s="12" t="s">
        <v>80</v>
      </c>
      <c r="AY491" s="259" t="s">
        <v>215</v>
      </c>
    </row>
    <row r="492" s="1" customFormat="1" ht="25.5" customHeight="1">
      <c r="B492" s="47"/>
      <c r="C492" s="292" t="s">
        <v>896</v>
      </c>
      <c r="D492" s="292" t="s">
        <v>289</v>
      </c>
      <c r="E492" s="293" t="s">
        <v>2683</v>
      </c>
      <c r="F492" s="294" t="s">
        <v>2684</v>
      </c>
      <c r="G492" s="295" t="s">
        <v>426</v>
      </c>
      <c r="H492" s="296">
        <v>1</v>
      </c>
      <c r="I492" s="297"/>
      <c r="J492" s="298">
        <f>ROUND(I492*H492,2)</f>
        <v>0</v>
      </c>
      <c r="K492" s="294" t="s">
        <v>951</v>
      </c>
      <c r="L492" s="299"/>
      <c r="M492" s="300" t="s">
        <v>22</v>
      </c>
      <c r="N492" s="301" t="s">
        <v>44</v>
      </c>
      <c r="O492" s="48"/>
      <c r="P492" s="245">
        <f>O492*H492</f>
        <v>0</v>
      </c>
      <c r="Q492" s="245">
        <v>0.028000000000000001</v>
      </c>
      <c r="R492" s="245">
        <f>Q492*H492</f>
        <v>0.028000000000000001</v>
      </c>
      <c r="S492" s="245">
        <v>0</v>
      </c>
      <c r="T492" s="246">
        <f>S492*H492</f>
        <v>0</v>
      </c>
      <c r="AR492" s="25" t="s">
        <v>405</v>
      </c>
      <c r="AT492" s="25" t="s">
        <v>289</v>
      </c>
      <c r="AU492" s="25" t="s">
        <v>82</v>
      </c>
      <c r="AY492" s="25" t="s">
        <v>215</v>
      </c>
      <c r="BE492" s="247">
        <f>IF(N492="základní",J492,0)</f>
        <v>0</v>
      </c>
      <c r="BF492" s="247">
        <f>IF(N492="snížená",J492,0)</f>
        <v>0</v>
      </c>
      <c r="BG492" s="247">
        <f>IF(N492="zákl. přenesená",J492,0)</f>
        <v>0</v>
      </c>
      <c r="BH492" s="247">
        <f>IF(N492="sníž. přenesená",J492,0)</f>
        <v>0</v>
      </c>
      <c r="BI492" s="247">
        <f>IF(N492="nulová",J492,0)</f>
        <v>0</v>
      </c>
      <c r="BJ492" s="25" t="s">
        <v>80</v>
      </c>
      <c r="BK492" s="247">
        <f>ROUND(I492*H492,2)</f>
        <v>0</v>
      </c>
      <c r="BL492" s="25" t="s">
        <v>311</v>
      </c>
      <c r="BM492" s="25" t="s">
        <v>2685</v>
      </c>
    </row>
    <row r="493" s="12" customFormat="1">
      <c r="B493" s="248"/>
      <c r="C493" s="249"/>
      <c r="D493" s="250" t="s">
        <v>224</v>
      </c>
      <c r="E493" s="251" t="s">
        <v>22</v>
      </c>
      <c r="F493" s="252" t="s">
        <v>2686</v>
      </c>
      <c r="G493" s="249"/>
      <c r="H493" s="253">
        <v>1</v>
      </c>
      <c r="I493" s="254"/>
      <c r="J493" s="249"/>
      <c r="K493" s="249"/>
      <c r="L493" s="255"/>
      <c r="M493" s="256"/>
      <c r="N493" s="257"/>
      <c r="O493" s="257"/>
      <c r="P493" s="257"/>
      <c r="Q493" s="257"/>
      <c r="R493" s="257"/>
      <c r="S493" s="257"/>
      <c r="T493" s="258"/>
      <c r="AT493" s="259" t="s">
        <v>224</v>
      </c>
      <c r="AU493" s="259" t="s">
        <v>82</v>
      </c>
      <c r="AV493" s="12" t="s">
        <v>82</v>
      </c>
      <c r="AW493" s="12" t="s">
        <v>36</v>
      </c>
      <c r="AX493" s="12" t="s">
        <v>73</v>
      </c>
      <c r="AY493" s="259" t="s">
        <v>215</v>
      </c>
    </row>
    <row r="494" s="13" customFormat="1">
      <c r="B494" s="260"/>
      <c r="C494" s="261"/>
      <c r="D494" s="250" t="s">
        <v>224</v>
      </c>
      <c r="E494" s="262" t="s">
        <v>22</v>
      </c>
      <c r="F494" s="263" t="s">
        <v>231</v>
      </c>
      <c r="G494" s="261"/>
      <c r="H494" s="264">
        <v>1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AT494" s="270" t="s">
        <v>224</v>
      </c>
      <c r="AU494" s="270" t="s">
        <v>82</v>
      </c>
      <c r="AV494" s="13" t="s">
        <v>222</v>
      </c>
      <c r="AW494" s="13" t="s">
        <v>36</v>
      </c>
      <c r="AX494" s="13" t="s">
        <v>80</v>
      </c>
      <c r="AY494" s="270" t="s">
        <v>215</v>
      </c>
    </row>
    <row r="495" s="1" customFormat="1" ht="25.5" customHeight="1">
      <c r="B495" s="47"/>
      <c r="C495" s="236" t="s">
        <v>901</v>
      </c>
      <c r="D495" s="236" t="s">
        <v>217</v>
      </c>
      <c r="E495" s="237" t="s">
        <v>2687</v>
      </c>
      <c r="F495" s="238" t="s">
        <v>2688</v>
      </c>
      <c r="G495" s="239" t="s">
        <v>426</v>
      </c>
      <c r="H495" s="240">
        <v>1</v>
      </c>
      <c r="I495" s="241"/>
      <c r="J495" s="242">
        <f>ROUND(I495*H495,2)</f>
        <v>0</v>
      </c>
      <c r="K495" s="238" t="s">
        <v>221</v>
      </c>
      <c r="L495" s="73"/>
      <c r="M495" s="243" t="s">
        <v>22</v>
      </c>
      <c r="N495" s="244" t="s">
        <v>44</v>
      </c>
      <c r="O495" s="48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AR495" s="25" t="s">
        <v>311</v>
      </c>
      <c r="AT495" s="25" t="s">
        <v>217</v>
      </c>
      <c r="AU495" s="25" t="s">
        <v>82</v>
      </c>
      <c r="AY495" s="25" t="s">
        <v>215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25" t="s">
        <v>80</v>
      </c>
      <c r="BK495" s="247">
        <f>ROUND(I495*H495,2)</f>
        <v>0</v>
      </c>
      <c r="BL495" s="25" t="s">
        <v>311</v>
      </c>
      <c r="BM495" s="25" t="s">
        <v>2689</v>
      </c>
    </row>
    <row r="496" s="12" customFormat="1">
      <c r="B496" s="248"/>
      <c r="C496" s="249"/>
      <c r="D496" s="250" t="s">
        <v>224</v>
      </c>
      <c r="E496" s="251" t="s">
        <v>22</v>
      </c>
      <c r="F496" s="252" t="s">
        <v>2690</v>
      </c>
      <c r="G496" s="249"/>
      <c r="H496" s="253">
        <v>1</v>
      </c>
      <c r="I496" s="254"/>
      <c r="J496" s="249"/>
      <c r="K496" s="249"/>
      <c r="L496" s="255"/>
      <c r="M496" s="256"/>
      <c r="N496" s="257"/>
      <c r="O496" s="257"/>
      <c r="P496" s="257"/>
      <c r="Q496" s="257"/>
      <c r="R496" s="257"/>
      <c r="S496" s="257"/>
      <c r="T496" s="258"/>
      <c r="AT496" s="259" t="s">
        <v>224</v>
      </c>
      <c r="AU496" s="259" t="s">
        <v>82</v>
      </c>
      <c r="AV496" s="12" t="s">
        <v>82</v>
      </c>
      <c r="AW496" s="12" t="s">
        <v>36</v>
      </c>
      <c r="AX496" s="12" t="s">
        <v>73</v>
      </c>
      <c r="AY496" s="259" t="s">
        <v>215</v>
      </c>
    </row>
    <row r="497" s="13" customFormat="1">
      <c r="B497" s="260"/>
      <c r="C497" s="261"/>
      <c r="D497" s="250" t="s">
        <v>224</v>
      </c>
      <c r="E497" s="262" t="s">
        <v>22</v>
      </c>
      <c r="F497" s="263" t="s">
        <v>231</v>
      </c>
      <c r="G497" s="261"/>
      <c r="H497" s="264">
        <v>1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AT497" s="270" t="s">
        <v>224</v>
      </c>
      <c r="AU497" s="270" t="s">
        <v>82</v>
      </c>
      <c r="AV497" s="13" t="s">
        <v>222</v>
      </c>
      <c r="AW497" s="13" t="s">
        <v>36</v>
      </c>
      <c r="AX497" s="13" t="s">
        <v>80</v>
      </c>
      <c r="AY497" s="270" t="s">
        <v>215</v>
      </c>
    </row>
    <row r="498" s="1" customFormat="1" ht="38.25" customHeight="1">
      <c r="B498" s="47"/>
      <c r="C498" s="292" t="s">
        <v>906</v>
      </c>
      <c r="D498" s="292" t="s">
        <v>289</v>
      </c>
      <c r="E498" s="293" t="s">
        <v>2691</v>
      </c>
      <c r="F498" s="294" t="s">
        <v>2692</v>
      </c>
      <c r="G498" s="295" t="s">
        <v>426</v>
      </c>
      <c r="H498" s="296">
        <v>1</v>
      </c>
      <c r="I498" s="297"/>
      <c r="J498" s="298">
        <f>ROUND(I498*H498,2)</f>
        <v>0</v>
      </c>
      <c r="K498" s="294" t="s">
        <v>951</v>
      </c>
      <c r="L498" s="299"/>
      <c r="M498" s="300" t="s">
        <v>22</v>
      </c>
      <c r="N498" s="301" t="s">
        <v>44</v>
      </c>
      <c r="O498" s="48"/>
      <c r="P498" s="245">
        <f>O498*H498</f>
        <v>0</v>
      </c>
      <c r="Q498" s="245">
        <v>0.017500000000000002</v>
      </c>
      <c r="R498" s="245">
        <f>Q498*H498</f>
        <v>0.017500000000000002</v>
      </c>
      <c r="S498" s="245">
        <v>0</v>
      </c>
      <c r="T498" s="246">
        <f>S498*H498</f>
        <v>0</v>
      </c>
      <c r="AR498" s="25" t="s">
        <v>405</v>
      </c>
      <c r="AT498" s="25" t="s">
        <v>289</v>
      </c>
      <c r="AU498" s="25" t="s">
        <v>82</v>
      </c>
      <c r="AY498" s="25" t="s">
        <v>215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25" t="s">
        <v>80</v>
      </c>
      <c r="BK498" s="247">
        <f>ROUND(I498*H498,2)</f>
        <v>0</v>
      </c>
      <c r="BL498" s="25" t="s">
        <v>311</v>
      </c>
      <c r="BM498" s="25" t="s">
        <v>2693</v>
      </c>
    </row>
    <row r="499" s="12" customFormat="1">
      <c r="B499" s="248"/>
      <c r="C499" s="249"/>
      <c r="D499" s="250" t="s">
        <v>224</v>
      </c>
      <c r="E499" s="251" t="s">
        <v>22</v>
      </c>
      <c r="F499" s="252" t="s">
        <v>2690</v>
      </c>
      <c r="G499" s="249"/>
      <c r="H499" s="253">
        <v>1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224</v>
      </c>
      <c r="AU499" s="259" t="s">
        <v>82</v>
      </c>
      <c r="AV499" s="12" t="s">
        <v>82</v>
      </c>
      <c r="AW499" s="12" t="s">
        <v>36</v>
      </c>
      <c r="AX499" s="12" t="s">
        <v>73</v>
      </c>
      <c r="AY499" s="259" t="s">
        <v>215</v>
      </c>
    </row>
    <row r="500" s="13" customFormat="1">
      <c r="B500" s="260"/>
      <c r="C500" s="261"/>
      <c r="D500" s="250" t="s">
        <v>224</v>
      </c>
      <c r="E500" s="262" t="s">
        <v>22</v>
      </c>
      <c r="F500" s="263" t="s">
        <v>231</v>
      </c>
      <c r="G500" s="261"/>
      <c r="H500" s="264">
        <v>1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AT500" s="270" t="s">
        <v>224</v>
      </c>
      <c r="AU500" s="270" t="s">
        <v>82</v>
      </c>
      <c r="AV500" s="13" t="s">
        <v>222</v>
      </c>
      <c r="AW500" s="13" t="s">
        <v>36</v>
      </c>
      <c r="AX500" s="13" t="s">
        <v>80</v>
      </c>
      <c r="AY500" s="270" t="s">
        <v>215</v>
      </c>
    </row>
    <row r="501" s="1" customFormat="1" ht="25.5" customHeight="1">
      <c r="B501" s="47"/>
      <c r="C501" s="236" t="s">
        <v>912</v>
      </c>
      <c r="D501" s="236" t="s">
        <v>217</v>
      </c>
      <c r="E501" s="237" t="s">
        <v>2694</v>
      </c>
      <c r="F501" s="238" t="s">
        <v>2695</v>
      </c>
      <c r="G501" s="239" t="s">
        <v>426</v>
      </c>
      <c r="H501" s="240">
        <v>1</v>
      </c>
      <c r="I501" s="241"/>
      <c r="J501" s="242">
        <f>ROUND(I501*H501,2)</f>
        <v>0</v>
      </c>
      <c r="K501" s="238" t="s">
        <v>221</v>
      </c>
      <c r="L501" s="73"/>
      <c r="M501" s="243" t="s">
        <v>22</v>
      </c>
      <c r="N501" s="244" t="s">
        <v>44</v>
      </c>
      <c r="O501" s="48"/>
      <c r="P501" s="245">
        <f>O501*H501</f>
        <v>0</v>
      </c>
      <c r="Q501" s="245">
        <v>0</v>
      </c>
      <c r="R501" s="245">
        <f>Q501*H501</f>
        <v>0</v>
      </c>
      <c r="S501" s="245">
        <v>0</v>
      </c>
      <c r="T501" s="246">
        <f>S501*H501</f>
        <v>0</v>
      </c>
      <c r="AR501" s="25" t="s">
        <v>311</v>
      </c>
      <c r="AT501" s="25" t="s">
        <v>217</v>
      </c>
      <c r="AU501" s="25" t="s">
        <v>82</v>
      </c>
      <c r="AY501" s="25" t="s">
        <v>215</v>
      </c>
      <c r="BE501" s="247">
        <f>IF(N501="základní",J501,0)</f>
        <v>0</v>
      </c>
      <c r="BF501" s="247">
        <f>IF(N501="snížená",J501,0)</f>
        <v>0</v>
      </c>
      <c r="BG501" s="247">
        <f>IF(N501="zákl. přenesená",J501,0)</f>
        <v>0</v>
      </c>
      <c r="BH501" s="247">
        <f>IF(N501="sníž. přenesená",J501,0)</f>
        <v>0</v>
      </c>
      <c r="BI501" s="247">
        <f>IF(N501="nulová",J501,0)</f>
        <v>0</v>
      </c>
      <c r="BJ501" s="25" t="s">
        <v>80</v>
      </c>
      <c r="BK501" s="247">
        <f>ROUND(I501*H501,2)</f>
        <v>0</v>
      </c>
      <c r="BL501" s="25" t="s">
        <v>311</v>
      </c>
      <c r="BM501" s="25" t="s">
        <v>2696</v>
      </c>
    </row>
    <row r="502" s="12" customFormat="1">
      <c r="B502" s="248"/>
      <c r="C502" s="249"/>
      <c r="D502" s="250" t="s">
        <v>224</v>
      </c>
      <c r="E502" s="251" t="s">
        <v>22</v>
      </c>
      <c r="F502" s="252" t="s">
        <v>2697</v>
      </c>
      <c r="G502" s="249"/>
      <c r="H502" s="253">
        <v>1</v>
      </c>
      <c r="I502" s="254"/>
      <c r="J502" s="249"/>
      <c r="K502" s="249"/>
      <c r="L502" s="255"/>
      <c r="M502" s="256"/>
      <c r="N502" s="257"/>
      <c r="O502" s="257"/>
      <c r="P502" s="257"/>
      <c r="Q502" s="257"/>
      <c r="R502" s="257"/>
      <c r="S502" s="257"/>
      <c r="T502" s="258"/>
      <c r="AT502" s="259" t="s">
        <v>224</v>
      </c>
      <c r="AU502" s="259" t="s">
        <v>82</v>
      </c>
      <c r="AV502" s="12" t="s">
        <v>82</v>
      </c>
      <c r="AW502" s="12" t="s">
        <v>36</v>
      </c>
      <c r="AX502" s="12" t="s">
        <v>73</v>
      </c>
      <c r="AY502" s="259" t="s">
        <v>215</v>
      </c>
    </row>
    <row r="503" s="13" customFormat="1">
      <c r="B503" s="260"/>
      <c r="C503" s="261"/>
      <c r="D503" s="250" t="s">
        <v>224</v>
      </c>
      <c r="E503" s="262" t="s">
        <v>22</v>
      </c>
      <c r="F503" s="263" t="s">
        <v>231</v>
      </c>
      <c r="G503" s="261"/>
      <c r="H503" s="264">
        <v>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AT503" s="270" t="s">
        <v>224</v>
      </c>
      <c r="AU503" s="270" t="s">
        <v>82</v>
      </c>
      <c r="AV503" s="13" t="s">
        <v>222</v>
      </c>
      <c r="AW503" s="13" t="s">
        <v>36</v>
      </c>
      <c r="AX503" s="13" t="s">
        <v>80</v>
      </c>
      <c r="AY503" s="270" t="s">
        <v>215</v>
      </c>
    </row>
    <row r="504" s="1" customFormat="1" ht="38.25" customHeight="1">
      <c r="B504" s="47"/>
      <c r="C504" s="292" t="s">
        <v>917</v>
      </c>
      <c r="D504" s="292" t="s">
        <v>289</v>
      </c>
      <c r="E504" s="293" t="s">
        <v>2698</v>
      </c>
      <c r="F504" s="294" t="s">
        <v>2699</v>
      </c>
      <c r="G504" s="295" t="s">
        <v>426</v>
      </c>
      <c r="H504" s="296">
        <v>1</v>
      </c>
      <c r="I504" s="297"/>
      <c r="J504" s="298">
        <f>ROUND(I504*H504,2)</f>
        <v>0</v>
      </c>
      <c r="K504" s="294" t="s">
        <v>951</v>
      </c>
      <c r="L504" s="299"/>
      <c r="M504" s="300" t="s">
        <v>22</v>
      </c>
      <c r="N504" s="301" t="s">
        <v>44</v>
      </c>
      <c r="O504" s="48"/>
      <c r="P504" s="245">
        <f>O504*H504</f>
        <v>0</v>
      </c>
      <c r="Q504" s="245">
        <v>0.017500000000000002</v>
      </c>
      <c r="R504" s="245">
        <f>Q504*H504</f>
        <v>0.017500000000000002</v>
      </c>
      <c r="S504" s="245">
        <v>0</v>
      </c>
      <c r="T504" s="246">
        <f>S504*H504</f>
        <v>0</v>
      </c>
      <c r="AR504" s="25" t="s">
        <v>405</v>
      </c>
      <c r="AT504" s="25" t="s">
        <v>289</v>
      </c>
      <c r="AU504" s="25" t="s">
        <v>82</v>
      </c>
      <c r="AY504" s="25" t="s">
        <v>215</v>
      </c>
      <c r="BE504" s="247">
        <f>IF(N504="základní",J504,0)</f>
        <v>0</v>
      </c>
      <c r="BF504" s="247">
        <f>IF(N504="snížená",J504,0)</f>
        <v>0</v>
      </c>
      <c r="BG504" s="247">
        <f>IF(N504="zákl. přenesená",J504,0)</f>
        <v>0</v>
      </c>
      <c r="BH504" s="247">
        <f>IF(N504="sníž. přenesená",J504,0)</f>
        <v>0</v>
      </c>
      <c r="BI504" s="247">
        <f>IF(N504="nulová",J504,0)</f>
        <v>0</v>
      </c>
      <c r="BJ504" s="25" t="s">
        <v>80</v>
      </c>
      <c r="BK504" s="247">
        <f>ROUND(I504*H504,2)</f>
        <v>0</v>
      </c>
      <c r="BL504" s="25" t="s">
        <v>311</v>
      </c>
      <c r="BM504" s="25" t="s">
        <v>2700</v>
      </c>
    </row>
    <row r="505" s="12" customFormat="1">
      <c r="B505" s="248"/>
      <c r="C505" s="249"/>
      <c r="D505" s="250" t="s">
        <v>224</v>
      </c>
      <c r="E505" s="251" t="s">
        <v>22</v>
      </c>
      <c r="F505" s="252" t="s">
        <v>2701</v>
      </c>
      <c r="G505" s="249"/>
      <c r="H505" s="253">
        <v>1</v>
      </c>
      <c r="I505" s="254"/>
      <c r="J505" s="249"/>
      <c r="K505" s="249"/>
      <c r="L505" s="255"/>
      <c r="M505" s="256"/>
      <c r="N505" s="257"/>
      <c r="O505" s="257"/>
      <c r="P505" s="257"/>
      <c r="Q505" s="257"/>
      <c r="R505" s="257"/>
      <c r="S505" s="257"/>
      <c r="T505" s="258"/>
      <c r="AT505" s="259" t="s">
        <v>224</v>
      </c>
      <c r="AU505" s="259" t="s">
        <v>82</v>
      </c>
      <c r="AV505" s="12" t="s">
        <v>82</v>
      </c>
      <c r="AW505" s="12" t="s">
        <v>36</v>
      </c>
      <c r="AX505" s="12" t="s">
        <v>73</v>
      </c>
      <c r="AY505" s="259" t="s">
        <v>215</v>
      </c>
    </row>
    <row r="506" s="13" customFormat="1">
      <c r="B506" s="260"/>
      <c r="C506" s="261"/>
      <c r="D506" s="250" t="s">
        <v>224</v>
      </c>
      <c r="E506" s="262" t="s">
        <v>22</v>
      </c>
      <c r="F506" s="263" t="s">
        <v>231</v>
      </c>
      <c r="G506" s="261"/>
      <c r="H506" s="264">
        <v>1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AT506" s="270" t="s">
        <v>224</v>
      </c>
      <c r="AU506" s="270" t="s">
        <v>82</v>
      </c>
      <c r="AV506" s="13" t="s">
        <v>222</v>
      </c>
      <c r="AW506" s="13" t="s">
        <v>36</v>
      </c>
      <c r="AX506" s="13" t="s">
        <v>80</v>
      </c>
      <c r="AY506" s="270" t="s">
        <v>215</v>
      </c>
    </row>
    <row r="507" s="1" customFormat="1" ht="25.5" customHeight="1">
      <c r="B507" s="47"/>
      <c r="C507" s="236" t="s">
        <v>922</v>
      </c>
      <c r="D507" s="236" t="s">
        <v>217</v>
      </c>
      <c r="E507" s="237" t="s">
        <v>991</v>
      </c>
      <c r="F507" s="238" t="s">
        <v>992</v>
      </c>
      <c r="G507" s="239" t="s">
        <v>426</v>
      </c>
      <c r="H507" s="240">
        <v>1</v>
      </c>
      <c r="I507" s="241"/>
      <c r="J507" s="242">
        <f>ROUND(I507*H507,2)</f>
        <v>0</v>
      </c>
      <c r="K507" s="238" t="s">
        <v>221</v>
      </c>
      <c r="L507" s="73"/>
      <c r="M507" s="243" t="s">
        <v>22</v>
      </c>
      <c r="N507" s="244" t="s">
        <v>44</v>
      </c>
      <c r="O507" s="48"/>
      <c r="P507" s="245">
        <f>O507*H507</f>
        <v>0</v>
      </c>
      <c r="Q507" s="245">
        <v>0.00044999999999999999</v>
      </c>
      <c r="R507" s="245">
        <f>Q507*H507</f>
        <v>0.00044999999999999999</v>
      </c>
      <c r="S507" s="245">
        <v>0</v>
      </c>
      <c r="T507" s="246">
        <f>S507*H507</f>
        <v>0</v>
      </c>
      <c r="AR507" s="25" t="s">
        <v>311</v>
      </c>
      <c r="AT507" s="25" t="s">
        <v>217</v>
      </c>
      <c r="AU507" s="25" t="s">
        <v>82</v>
      </c>
      <c r="AY507" s="25" t="s">
        <v>215</v>
      </c>
      <c r="BE507" s="247">
        <f>IF(N507="základní",J507,0)</f>
        <v>0</v>
      </c>
      <c r="BF507" s="247">
        <f>IF(N507="snížená",J507,0)</f>
        <v>0</v>
      </c>
      <c r="BG507" s="247">
        <f>IF(N507="zákl. přenesená",J507,0)</f>
        <v>0</v>
      </c>
      <c r="BH507" s="247">
        <f>IF(N507="sníž. přenesená",J507,0)</f>
        <v>0</v>
      </c>
      <c r="BI507" s="247">
        <f>IF(N507="nulová",J507,0)</f>
        <v>0</v>
      </c>
      <c r="BJ507" s="25" t="s">
        <v>80</v>
      </c>
      <c r="BK507" s="247">
        <f>ROUND(I507*H507,2)</f>
        <v>0</v>
      </c>
      <c r="BL507" s="25" t="s">
        <v>311</v>
      </c>
      <c r="BM507" s="25" t="s">
        <v>2702</v>
      </c>
    </row>
    <row r="508" s="12" customFormat="1">
      <c r="B508" s="248"/>
      <c r="C508" s="249"/>
      <c r="D508" s="250" t="s">
        <v>224</v>
      </c>
      <c r="E508" s="251" t="s">
        <v>22</v>
      </c>
      <c r="F508" s="252" t="s">
        <v>80</v>
      </c>
      <c r="G508" s="249"/>
      <c r="H508" s="253">
        <v>1</v>
      </c>
      <c r="I508" s="254"/>
      <c r="J508" s="249"/>
      <c r="K508" s="249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224</v>
      </c>
      <c r="AU508" s="259" t="s">
        <v>82</v>
      </c>
      <c r="AV508" s="12" t="s">
        <v>82</v>
      </c>
      <c r="AW508" s="12" t="s">
        <v>36</v>
      </c>
      <c r="AX508" s="12" t="s">
        <v>80</v>
      </c>
      <c r="AY508" s="259" t="s">
        <v>215</v>
      </c>
    </row>
    <row r="509" s="1" customFormat="1" ht="25.5" customHeight="1">
      <c r="B509" s="47"/>
      <c r="C509" s="236" t="s">
        <v>928</v>
      </c>
      <c r="D509" s="236" t="s">
        <v>217</v>
      </c>
      <c r="E509" s="237" t="s">
        <v>2703</v>
      </c>
      <c r="F509" s="238" t="s">
        <v>2704</v>
      </c>
      <c r="G509" s="239" t="s">
        <v>426</v>
      </c>
      <c r="H509" s="240">
        <v>1</v>
      </c>
      <c r="I509" s="241"/>
      <c r="J509" s="242">
        <f>ROUND(I509*H509,2)</f>
        <v>0</v>
      </c>
      <c r="K509" s="238" t="s">
        <v>2454</v>
      </c>
      <c r="L509" s="73"/>
      <c r="M509" s="243" t="s">
        <v>22</v>
      </c>
      <c r="N509" s="244" t="s">
        <v>44</v>
      </c>
      <c r="O509" s="48"/>
      <c r="P509" s="245">
        <f>O509*H509</f>
        <v>0</v>
      </c>
      <c r="Q509" s="245">
        <v>0.00040000000000000002</v>
      </c>
      <c r="R509" s="245">
        <f>Q509*H509</f>
        <v>0.00040000000000000002</v>
      </c>
      <c r="S509" s="245">
        <v>0</v>
      </c>
      <c r="T509" s="246">
        <f>S509*H509</f>
        <v>0</v>
      </c>
      <c r="AR509" s="25" t="s">
        <v>311</v>
      </c>
      <c r="AT509" s="25" t="s">
        <v>217</v>
      </c>
      <c r="AU509" s="25" t="s">
        <v>82</v>
      </c>
      <c r="AY509" s="25" t="s">
        <v>215</v>
      </c>
      <c r="BE509" s="247">
        <f>IF(N509="základní",J509,0)</f>
        <v>0</v>
      </c>
      <c r="BF509" s="247">
        <f>IF(N509="snížená",J509,0)</f>
        <v>0</v>
      </c>
      <c r="BG509" s="247">
        <f>IF(N509="zákl. přenesená",J509,0)</f>
        <v>0</v>
      </c>
      <c r="BH509" s="247">
        <f>IF(N509="sníž. přenesená",J509,0)</f>
        <v>0</v>
      </c>
      <c r="BI509" s="247">
        <f>IF(N509="nulová",J509,0)</f>
        <v>0</v>
      </c>
      <c r="BJ509" s="25" t="s">
        <v>80</v>
      </c>
      <c r="BK509" s="247">
        <f>ROUND(I509*H509,2)</f>
        <v>0</v>
      </c>
      <c r="BL509" s="25" t="s">
        <v>311</v>
      </c>
      <c r="BM509" s="25" t="s">
        <v>2705</v>
      </c>
    </row>
    <row r="510" s="12" customFormat="1">
      <c r="B510" s="248"/>
      <c r="C510" s="249"/>
      <c r="D510" s="250" t="s">
        <v>224</v>
      </c>
      <c r="E510" s="251" t="s">
        <v>22</v>
      </c>
      <c r="F510" s="252" t="s">
        <v>2706</v>
      </c>
      <c r="G510" s="249"/>
      <c r="H510" s="253">
        <v>1</v>
      </c>
      <c r="I510" s="254"/>
      <c r="J510" s="249"/>
      <c r="K510" s="249"/>
      <c r="L510" s="255"/>
      <c r="M510" s="256"/>
      <c r="N510" s="257"/>
      <c r="O510" s="257"/>
      <c r="P510" s="257"/>
      <c r="Q510" s="257"/>
      <c r="R510" s="257"/>
      <c r="S510" s="257"/>
      <c r="T510" s="258"/>
      <c r="AT510" s="259" t="s">
        <v>224</v>
      </c>
      <c r="AU510" s="259" t="s">
        <v>82</v>
      </c>
      <c r="AV510" s="12" t="s">
        <v>82</v>
      </c>
      <c r="AW510" s="12" t="s">
        <v>36</v>
      </c>
      <c r="AX510" s="12" t="s">
        <v>73</v>
      </c>
      <c r="AY510" s="259" t="s">
        <v>215</v>
      </c>
    </row>
    <row r="511" s="13" customFormat="1">
      <c r="B511" s="260"/>
      <c r="C511" s="261"/>
      <c r="D511" s="250" t="s">
        <v>224</v>
      </c>
      <c r="E511" s="262" t="s">
        <v>22</v>
      </c>
      <c r="F511" s="263" t="s">
        <v>231</v>
      </c>
      <c r="G511" s="261"/>
      <c r="H511" s="264">
        <v>1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AT511" s="270" t="s">
        <v>224</v>
      </c>
      <c r="AU511" s="270" t="s">
        <v>82</v>
      </c>
      <c r="AV511" s="13" t="s">
        <v>222</v>
      </c>
      <c r="AW511" s="13" t="s">
        <v>36</v>
      </c>
      <c r="AX511" s="13" t="s">
        <v>80</v>
      </c>
      <c r="AY511" s="270" t="s">
        <v>215</v>
      </c>
    </row>
    <row r="512" s="1" customFormat="1" ht="25.5" customHeight="1">
      <c r="B512" s="47"/>
      <c r="C512" s="292" t="s">
        <v>933</v>
      </c>
      <c r="D512" s="292" t="s">
        <v>289</v>
      </c>
      <c r="E512" s="293" t="s">
        <v>2707</v>
      </c>
      <c r="F512" s="294" t="s">
        <v>2708</v>
      </c>
      <c r="G512" s="295" t="s">
        <v>426</v>
      </c>
      <c r="H512" s="296">
        <v>1</v>
      </c>
      <c r="I512" s="297"/>
      <c r="J512" s="298">
        <f>ROUND(I512*H512,2)</f>
        <v>0</v>
      </c>
      <c r="K512" s="294" t="s">
        <v>221</v>
      </c>
      <c r="L512" s="299"/>
      <c r="M512" s="300" t="s">
        <v>22</v>
      </c>
      <c r="N512" s="301" t="s">
        <v>44</v>
      </c>
      <c r="O512" s="48"/>
      <c r="P512" s="245">
        <f>O512*H512</f>
        <v>0</v>
      </c>
      <c r="Q512" s="245">
        <v>0.017000000000000001</v>
      </c>
      <c r="R512" s="245">
        <f>Q512*H512</f>
        <v>0.017000000000000001</v>
      </c>
      <c r="S512" s="245">
        <v>0</v>
      </c>
      <c r="T512" s="246">
        <f>S512*H512</f>
        <v>0</v>
      </c>
      <c r="AR512" s="25" t="s">
        <v>405</v>
      </c>
      <c r="AT512" s="25" t="s">
        <v>289</v>
      </c>
      <c r="AU512" s="25" t="s">
        <v>82</v>
      </c>
      <c r="AY512" s="25" t="s">
        <v>215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25" t="s">
        <v>80</v>
      </c>
      <c r="BK512" s="247">
        <f>ROUND(I512*H512,2)</f>
        <v>0</v>
      </c>
      <c r="BL512" s="25" t="s">
        <v>311</v>
      </c>
      <c r="BM512" s="25" t="s">
        <v>2709</v>
      </c>
    </row>
    <row r="513" s="12" customFormat="1">
      <c r="B513" s="248"/>
      <c r="C513" s="249"/>
      <c r="D513" s="250" t="s">
        <v>224</v>
      </c>
      <c r="E513" s="251" t="s">
        <v>22</v>
      </c>
      <c r="F513" s="252" t="s">
        <v>80</v>
      </c>
      <c r="G513" s="249"/>
      <c r="H513" s="253">
        <v>1</v>
      </c>
      <c r="I513" s="254"/>
      <c r="J513" s="249"/>
      <c r="K513" s="249"/>
      <c r="L513" s="255"/>
      <c r="M513" s="256"/>
      <c r="N513" s="257"/>
      <c r="O513" s="257"/>
      <c r="P513" s="257"/>
      <c r="Q513" s="257"/>
      <c r="R513" s="257"/>
      <c r="S513" s="257"/>
      <c r="T513" s="258"/>
      <c r="AT513" s="259" t="s">
        <v>224</v>
      </c>
      <c r="AU513" s="259" t="s">
        <v>82</v>
      </c>
      <c r="AV513" s="12" t="s">
        <v>82</v>
      </c>
      <c r="AW513" s="12" t="s">
        <v>36</v>
      </c>
      <c r="AX513" s="12" t="s">
        <v>80</v>
      </c>
      <c r="AY513" s="259" t="s">
        <v>215</v>
      </c>
    </row>
    <row r="514" s="1" customFormat="1" ht="25.5" customHeight="1">
      <c r="B514" s="47"/>
      <c r="C514" s="236" t="s">
        <v>938</v>
      </c>
      <c r="D514" s="236" t="s">
        <v>217</v>
      </c>
      <c r="E514" s="237" t="s">
        <v>2710</v>
      </c>
      <c r="F514" s="238" t="s">
        <v>2711</v>
      </c>
      <c r="G514" s="239" t="s">
        <v>426</v>
      </c>
      <c r="H514" s="240">
        <v>1</v>
      </c>
      <c r="I514" s="241"/>
      <c r="J514" s="242">
        <f>ROUND(I514*H514,2)</f>
        <v>0</v>
      </c>
      <c r="K514" s="238" t="s">
        <v>221</v>
      </c>
      <c r="L514" s="73"/>
      <c r="M514" s="243" t="s">
        <v>22</v>
      </c>
      <c r="N514" s="244" t="s">
        <v>44</v>
      </c>
      <c r="O514" s="48"/>
      <c r="P514" s="245">
        <f>O514*H514</f>
        <v>0</v>
      </c>
      <c r="Q514" s="245">
        <v>0.00046000000000000001</v>
      </c>
      <c r="R514" s="245">
        <f>Q514*H514</f>
        <v>0.00046000000000000001</v>
      </c>
      <c r="S514" s="245">
        <v>0</v>
      </c>
      <c r="T514" s="246">
        <f>S514*H514</f>
        <v>0</v>
      </c>
      <c r="AR514" s="25" t="s">
        <v>311</v>
      </c>
      <c r="AT514" s="25" t="s">
        <v>217</v>
      </c>
      <c r="AU514" s="25" t="s">
        <v>82</v>
      </c>
      <c r="AY514" s="25" t="s">
        <v>215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25" t="s">
        <v>80</v>
      </c>
      <c r="BK514" s="247">
        <f>ROUND(I514*H514,2)</f>
        <v>0</v>
      </c>
      <c r="BL514" s="25" t="s">
        <v>311</v>
      </c>
      <c r="BM514" s="25" t="s">
        <v>2712</v>
      </c>
    </row>
    <row r="515" s="12" customFormat="1">
      <c r="B515" s="248"/>
      <c r="C515" s="249"/>
      <c r="D515" s="250" t="s">
        <v>224</v>
      </c>
      <c r="E515" s="251" t="s">
        <v>22</v>
      </c>
      <c r="F515" s="252" t="s">
        <v>2682</v>
      </c>
      <c r="G515" s="249"/>
      <c r="H515" s="253">
        <v>1</v>
      </c>
      <c r="I515" s="254"/>
      <c r="J515" s="249"/>
      <c r="K515" s="249"/>
      <c r="L515" s="255"/>
      <c r="M515" s="256"/>
      <c r="N515" s="257"/>
      <c r="O515" s="257"/>
      <c r="P515" s="257"/>
      <c r="Q515" s="257"/>
      <c r="R515" s="257"/>
      <c r="S515" s="257"/>
      <c r="T515" s="258"/>
      <c r="AT515" s="259" t="s">
        <v>224</v>
      </c>
      <c r="AU515" s="259" t="s">
        <v>82</v>
      </c>
      <c r="AV515" s="12" t="s">
        <v>82</v>
      </c>
      <c r="AW515" s="12" t="s">
        <v>36</v>
      </c>
      <c r="AX515" s="12" t="s">
        <v>80</v>
      </c>
      <c r="AY515" s="259" t="s">
        <v>215</v>
      </c>
    </row>
    <row r="516" s="1" customFormat="1" ht="25.5" customHeight="1">
      <c r="B516" s="47"/>
      <c r="C516" s="292" t="s">
        <v>944</v>
      </c>
      <c r="D516" s="292" t="s">
        <v>289</v>
      </c>
      <c r="E516" s="293" t="s">
        <v>2713</v>
      </c>
      <c r="F516" s="294" t="s">
        <v>2714</v>
      </c>
      <c r="G516" s="295" t="s">
        <v>426</v>
      </c>
      <c r="H516" s="296">
        <v>1</v>
      </c>
      <c r="I516" s="297"/>
      <c r="J516" s="298">
        <f>ROUND(I516*H516,2)</f>
        <v>0</v>
      </c>
      <c r="K516" s="294" t="s">
        <v>221</v>
      </c>
      <c r="L516" s="299"/>
      <c r="M516" s="300" t="s">
        <v>22</v>
      </c>
      <c r="N516" s="301" t="s">
        <v>44</v>
      </c>
      <c r="O516" s="48"/>
      <c r="P516" s="245">
        <f>O516*H516</f>
        <v>0</v>
      </c>
      <c r="Q516" s="245">
        <v>0.035000000000000003</v>
      </c>
      <c r="R516" s="245">
        <f>Q516*H516</f>
        <v>0.035000000000000003</v>
      </c>
      <c r="S516" s="245">
        <v>0</v>
      </c>
      <c r="T516" s="246">
        <f>S516*H516</f>
        <v>0</v>
      </c>
      <c r="AR516" s="25" t="s">
        <v>405</v>
      </c>
      <c r="AT516" s="25" t="s">
        <v>289</v>
      </c>
      <c r="AU516" s="25" t="s">
        <v>82</v>
      </c>
      <c r="AY516" s="25" t="s">
        <v>215</v>
      </c>
      <c r="BE516" s="247">
        <f>IF(N516="základní",J516,0)</f>
        <v>0</v>
      </c>
      <c r="BF516" s="247">
        <f>IF(N516="snížená",J516,0)</f>
        <v>0</v>
      </c>
      <c r="BG516" s="247">
        <f>IF(N516="zákl. přenesená",J516,0)</f>
        <v>0</v>
      </c>
      <c r="BH516" s="247">
        <f>IF(N516="sníž. přenesená",J516,0)</f>
        <v>0</v>
      </c>
      <c r="BI516" s="247">
        <f>IF(N516="nulová",J516,0)</f>
        <v>0</v>
      </c>
      <c r="BJ516" s="25" t="s">
        <v>80</v>
      </c>
      <c r="BK516" s="247">
        <f>ROUND(I516*H516,2)</f>
        <v>0</v>
      </c>
      <c r="BL516" s="25" t="s">
        <v>311</v>
      </c>
      <c r="BM516" s="25" t="s">
        <v>2715</v>
      </c>
    </row>
    <row r="517" s="12" customFormat="1">
      <c r="B517" s="248"/>
      <c r="C517" s="249"/>
      <c r="D517" s="250" t="s">
        <v>224</v>
      </c>
      <c r="E517" s="251" t="s">
        <v>22</v>
      </c>
      <c r="F517" s="252" t="s">
        <v>80</v>
      </c>
      <c r="G517" s="249"/>
      <c r="H517" s="253">
        <v>1</v>
      </c>
      <c r="I517" s="254"/>
      <c r="J517" s="249"/>
      <c r="K517" s="249"/>
      <c r="L517" s="255"/>
      <c r="M517" s="256"/>
      <c r="N517" s="257"/>
      <c r="O517" s="257"/>
      <c r="P517" s="257"/>
      <c r="Q517" s="257"/>
      <c r="R517" s="257"/>
      <c r="S517" s="257"/>
      <c r="T517" s="258"/>
      <c r="AT517" s="259" t="s">
        <v>224</v>
      </c>
      <c r="AU517" s="259" t="s">
        <v>82</v>
      </c>
      <c r="AV517" s="12" t="s">
        <v>82</v>
      </c>
      <c r="AW517" s="12" t="s">
        <v>36</v>
      </c>
      <c r="AX517" s="12" t="s">
        <v>80</v>
      </c>
      <c r="AY517" s="259" t="s">
        <v>215</v>
      </c>
    </row>
    <row r="518" s="1" customFormat="1" ht="25.5" customHeight="1">
      <c r="B518" s="47"/>
      <c r="C518" s="236" t="s">
        <v>948</v>
      </c>
      <c r="D518" s="236" t="s">
        <v>217</v>
      </c>
      <c r="E518" s="237" t="s">
        <v>2716</v>
      </c>
      <c r="F518" s="238" t="s">
        <v>2717</v>
      </c>
      <c r="G518" s="239" t="s">
        <v>426</v>
      </c>
      <c r="H518" s="240">
        <v>1</v>
      </c>
      <c r="I518" s="241"/>
      <c r="J518" s="242">
        <f>ROUND(I518*H518,2)</f>
        <v>0</v>
      </c>
      <c r="K518" s="238" t="s">
        <v>221</v>
      </c>
      <c r="L518" s="73"/>
      <c r="M518" s="243" t="s">
        <v>22</v>
      </c>
      <c r="N518" s="244" t="s">
        <v>44</v>
      </c>
      <c r="O518" s="48"/>
      <c r="P518" s="245">
        <f>O518*H518</f>
        <v>0</v>
      </c>
      <c r="Q518" s="245">
        <v>0.00040999999999999999</v>
      </c>
      <c r="R518" s="245">
        <f>Q518*H518</f>
        <v>0.00040999999999999999</v>
      </c>
      <c r="S518" s="245">
        <v>0</v>
      </c>
      <c r="T518" s="246">
        <f>S518*H518</f>
        <v>0</v>
      </c>
      <c r="AR518" s="25" t="s">
        <v>311</v>
      </c>
      <c r="AT518" s="25" t="s">
        <v>217</v>
      </c>
      <c r="AU518" s="25" t="s">
        <v>82</v>
      </c>
      <c r="AY518" s="25" t="s">
        <v>215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25" t="s">
        <v>80</v>
      </c>
      <c r="BK518" s="247">
        <f>ROUND(I518*H518,2)</f>
        <v>0</v>
      </c>
      <c r="BL518" s="25" t="s">
        <v>311</v>
      </c>
      <c r="BM518" s="25" t="s">
        <v>2718</v>
      </c>
    </row>
    <row r="519" s="12" customFormat="1">
      <c r="B519" s="248"/>
      <c r="C519" s="249"/>
      <c r="D519" s="250" t="s">
        <v>224</v>
      </c>
      <c r="E519" s="251" t="s">
        <v>22</v>
      </c>
      <c r="F519" s="252" t="s">
        <v>80</v>
      </c>
      <c r="G519" s="249"/>
      <c r="H519" s="253">
        <v>1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AT519" s="259" t="s">
        <v>224</v>
      </c>
      <c r="AU519" s="259" t="s">
        <v>82</v>
      </c>
      <c r="AV519" s="12" t="s">
        <v>82</v>
      </c>
      <c r="AW519" s="12" t="s">
        <v>36</v>
      </c>
      <c r="AX519" s="12" t="s">
        <v>80</v>
      </c>
      <c r="AY519" s="259" t="s">
        <v>215</v>
      </c>
    </row>
    <row r="520" s="1" customFormat="1" ht="25.5" customHeight="1">
      <c r="B520" s="47"/>
      <c r="C520" s="292" t="s">
        <v>954</v>
      </c>
      <c r="D520" s="292" t="s">
        <v>289</v>
      </c>
      <c r="E520" s="293" t="s">
        <v>2719</v>
      </c>
      <c r="F520" s="294" t="s">
        <v>2720</v>
      </c>
      <c r="G520" s="295" t="s">
        <v>426</v>
      </c>
      <c r="H520" s="296">
        <v>1</v>
      </c>
      <c r="I520" s="297"/>
      <c r="J520" s="298">
        <f>ROUND(I520*H520,2)</f>
        <v>0</v>
      </c>
      <c r="K520" s="294" t="s">
        <v>221</v>
      </c>
      <c r="L520" s="299"/>
      <c r="M520" s="300" t="s">
        <v>22</v>
      </c>
      <c r="N520" s="301" t="s">
        <v>44</v>
      </c>
      <c r="O520" s="48"/>
      <c r="P520" s="245">
        <f>O520*H520</f>
        <v>0</v>
      </c>
      <c r="Q520" s="245">
        <v>0.019</v>
      </c>
      <c r="R520" s="245">
        <f>Q520*H520</f>
        <v>0.019</v>
      </c>
      <c r="S520" s="245">
        <v>0</v>
      </c>
      <c r="T520" s="246">
        <f>S520*H520</f>
        <v>0</v>
      </c>
      <c r="AR520" s="25" t="s">
        <v>405</v>
      </c>
      <c r="AT520" s="25" t="s">
        <v>289</v>
      </c>
      <c r="AU520" s="25" t="s">
        <v>82</v>
      </c>
      <c r="AY520" s="25" t="s">
        <v>215</v>
      </c>
      <c r="BE520" s="247">
        <f>IF(N520="základní",J520,0)</f>
        <v>0</v>
      </c>
      <c r="BF520" s="247">
        <f>IF(N520="snížená",J520,0)</f>
        <v>0</v>
      </c>
      <c r="BG520" s="247">
        <f>IF(N520="zákl. přenesená",J520,0)</f>
        <v>0</v>
      </c>
      <c r="BH520" s="247">
        <f>IF(N520="sníž. přenesená",J520,0)</f>
        <v>0</v>
      </c>
      <c r="BI520" s="247">
        <f>IF(N520="nulová",J520,0)</f>
        <v>0</v>
      </c>
      <c r="BJ520" s="25" t="s">
        <v>80</v>
      </c>
      <c r="BK520" s="247">
        <f>ROUND(I520*H520,2)</f>
        <v>0</v>
      </c>
      <c r="BL520" s="25" t="s">
        <v>311</v>
      </c>
      <c r="BM520" s="25" t="s">
        <v>2721</v>
      </c>
    </row>
    <row r="521" s="12" customFormat="1">
      <c r="B521" s="248"/>
      <c r="C521" s="249"/>
      <c r="D521" s="250" t="s">
        <v>224</v>
      </c>
      <c r="E521" s="251" t="s">
        <v>22</v>
      </c>
      <c r="F521" s="252" t="s">
        <v>80</v>
      </c>
      <c r="G521" s="249"/>
      <c r="H521" s="253">
        <v>1</v>
      </c>
      <c r="I521" s="254"/>
      <c r="J521" s="249"/>
      <c r="K521" s="249"/>
      <c r="L521" s="255"/>
      <c r="M521" s="256"/>
      <c r="N521" s="257"/>
      <c r="O521" s="257"/>
      <c r="P521" s="257"/>
      <c r="Q521" s="257"/>
      <c r="R521" s="257"/>
      <c r="S521" s="257"/>
      <c r="T521" s="258"/>
      <c r="AT521" s="259" t="s">
        <v>224</v>
      </c>
      <c r="AU521" s="259" t="s">
        <v>82</v>
      </c>
      <c r="AV521" s="12" t="s">
        <v>82</v>
      </c>
      <c r="AW521" s="12" t="s">
        <v>36</v>
      </c>
      <c r="AX521" s="12" t="s">
        <v>80</v>
      </c>
      <c r="AY521" s="259" t="s">
        <v>215</v>
      </c>
    </row>
    <row r="522" s="1" customFormat="1" ht="25.5" customHeight="1">
      <c r="B522" s="47"/>
      <c r="C522" s="236" t="s">
        <v>960</v>
      </c>
      <c r="D522" s="236" t="s">
        <v>217</v>
      </c>
      <c r="E522" s="237" t="s">
        <v>2722</v>
      </c>
      <c r="F522" s="238" t="s">
        <v>2723</v>
      </c>
      <c r="G522" s="239" t="s">
        <v>426</v>
      </c>
      <c r="H522" s="240">
        <v>1</v>
      </c>
      <c r="I522" s="241"/>
      <c r="J522" s="242">
        <f>ROUND(I522*H522,2)</f>
        <v>0</v>
      </c>
      <c r="K522" s="238" t="s">
        <v>221</v>
      </c>
      <c r="L522" s="73"/>
      <c r="M522" s="243" t="s">
        <v>22</v>
      </c>
      <c r="N522" s="244" t="s">
        <v>44</v>
      </c>
      <c r="O522" s="48"/>
      <c r="P522" s="245">
        <f>O522*H522</f>
        <v>0</v>
      </c>
      <c r="Q522" s="245">
        <v>0</v>
      </c>
      <c r="R522" s="245">
        <f>Q522*H522</f>
        <v>0</v>
      </c>
      <c r="S522" s="245">
        <v>0</v>
      </c>
      <c r="T522" s="246">
        <f>S522*H522</f>
        <v>0</v>
      </c>
      <c r="AR522" s="25" t="s">
        <v>311</v>
      </c>
      <c r="AT522" s="25" t="s">
        <v>217</v>
      </c>
      <c r="AU522" s="25" t="s">
        <v>82</v>
      </c>
      <c r="AY522" s="25" t="s">
        <v>215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25" t="s">
        <v>80</v>
      </c>
      <c r="BK522" s="247">
        <f>ROUND(I522*H522,2)</f>
        <v>0</v>
      </c>
      <c r="BL522" s="25" t="s">
        <v>311</v>
      </c>
      <c r="BM522" s="25" t="s">
        <v>2724</v>
      </c>
    </row>
    <row r="523" s="12" customFormat="1">
      <c r="B523" s="248"/>
      <c r="C523" s="249"/>
      <c r="D523" s="250" t="s">
        <v>224</v>
      </c>
      <c r="E523" s="251" t="s">
        <v>22</v>
      </c>
      <c r="F523" s="252" t="s">
        <v>80</v>
      </c>
      <c r="G523" s="249"/>
      <c r="H523" s="253">
        <v>1</v>
      </c>
      <c r="I523" s="254"/>
      <c r="J523" s="249"/>
      <c r="K523" s="249"/>
      <c r="L523" s="255"/>
      <c r="M523" s="256"/>
      <c r="N523" s="257"/>
      <c r="O523" s="257"/>
      <c r="P523" s="257"/>
      <c r="Q523" s="257"/>
      <c r="R523" s="257"/>
      <c r="S523" s="257"/>
      <c r="T523" s="258"/>
      <c r="AT523" s="259" t="s">
        <v>224</v>
      </c>
      <c r="AU523" s="259" t="s">
        <v>82</v>
      </c>
      <c r="AV523" s="12" t="s">
        <v>82</v>
      </c>
      <c r="AW523" s="12" t="s">
        <v>36</v>
      </c>
      <c r="AX523" s="12" t="s">
        <v>80</v>
      </c>
      <c r="AY523" s="259" t="s">
        <v>215</v>
      </c>
    </row>
    <row r="524" s="1" customFormat="1" ht="25.5" customHeight="1">
      <c r="B524" s="47"/>
      <c r="C524" s="236" t="s">
        <v>966</v>
      </c>
      <c r="D524" s="236" t="s">
        <v>217</v>
      </c>
      <c r="E524" s="237" t="s">
        <v>999</v>
      </c>
      <c r="F524" s="238" t="s">
        <v>1000</v>
      </c>
      <c r="G524" s="239" t="s">
        <v>426</v>
      </c>
      <c r="H524" s="240">
        <v>4</v>
      </c>
      <c r="I524" s="241"/>
      <c r="J524" s="242">
        <f>ROUND(I524*H524,2)</f>
        <v>0</v>
      </c>
      <c r="K524" s="238" t="s">
        <v>221</v>
      </c>
      <c r="L524" s="73"/>
      <c r="M524" s="243" t="s">
        <v>22</v>
      </c>
      <c r="N524" s="244" t="s">
        <v>44</v>
      </c>
      <c r="O524" s="48"/>
      <c r="P524" s="245">
        <f>O524*H524</f>
        <v>0</v>
      </c>
      <c r="Q524" s="245">
        <v>0</v>
      </c>
      <c r="R524" s="245">
        <f>Q524*H524</f>
        <v>0</v>
      </c>
      <c r="S524" s="245">
        <v>0</v>
      </c>
      <c r="T524" s="246">
        <f>S524*H524</f>
        <v>0</v>
      </c>
      <c r="AR524" s="25" t="s">
        <v>311</v>
      </c>
      <c r="AT524" s="25" t="s">
        <v>217</v>
      </c>
      <c r="AU524" s="25" t="s">
        <v>82</v>
      </c>
      <c r="AY524" s="25" t="s">
        <v>215</v>
      </c>
      <c r="BE524" s="247">
        <f>IF(N524="základní",J524,0)</f>
        <v>0</v>
      </c>
      <c r="BF524" s="247">
        <f>IF(N524="snížená",J524,0)</f>
        <v>0</v>
      </c>
      <c r="BG524" s="247">
        <f>IF(N524="zákl. přenesená",J524,0)</f>
        <v>0</v>
      </c>
      <c r="BH524" s="247">
        <f>IF(N524="sníž. přenesená",J524,0)</f>
        <v>0</v>
      </c>
      <c r="BI524" s="247">
        <f>IF(N524="nulová",J524,0)</f>
        <v>0</v>
      </c>
      <c r="BJ524" s="25" t="s">
        <v>80</v>
      </c>
      <c r="BK524" s="247">
        <f>ROUND(I524*H524,2)</f>
        <v>0</v>
      </c>
      <c r="BL524" s="25" t="s">
        <v>311</v>
      </c>
      <c r="BM524" s="25" t="s">
        <v>2725</v>
      </c>
    </row>
    <row r="525" s="12" customFormat="1">
      <c r="B525" s="248"/>
      <c r="C525" s="249"/>
      <c r="D525" s="250" t="s">
        <v>224</v>
      </c>
      <c r="E525" s="251" t="s">
        <v>22</v>
      </c>
      <c r="F525" s="252" t="s">
        <v>2726</v>
      </c>
      <c r="G525" s="249"/>
      <c r="H525" s="253">
        <v>4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AT525" s="259" t="s">
        <v>224</v>
      </c>
      <c r="AU525" s="259" t="s">
        <v>82</v>
      </c>
      <c r="AV525" s="12" t="s">
        <v>82</v>
      </c>
      <c r="AW525" s="12" t="s">
        <v>36</v>
      </c>
      <c r="AX525" s="12" t="s">
        <v>80</v>
      </c>
      <c r="AY525" s="259" t="s">
        <v>215</v>
      </c>
    </row>
    <row r="526" s="1" customFormat="1" ht="16.5" customHeight="1">
      <c r="B526" s="47"/>
      <c r="C526" s="236" t="s">
        <v>974</v>
      </c>
      <c r="D526" s="236" t="s">
        <v>217</v>
      </c>
      <c r="E526" s="237" t="s">
        <v>1003</v>
      </c>
      <c r="F526" s="238" t="s">
        <v>2727</v>
      </c>
      <c r="G526" s="239" t="s">
        <v>298</v>
      </c>
      <c r="H526" s="240">
        <v>5.9500000000000002</v>
      </c>
      <c r="I526" s="241"/>
      <c r="J526" s="242">
        <f>ROUND(I526*H526,2)</f>
        <v>0</v>
      </c>
      <c r="K526" s="238" t="s">
        <v>2728</v>
      </c>
      <c r="L526" s="73"/>
      <c r="M526" s="243" t="s">
        <v>22</v>
      </c>
      <c r="N526" s="244" t="s">
        <v>44</v>
      </c>
      <c r="O526" s="48"/>
      <c r="P526" s="245">
        <f>O526*H526</f>
        <v>0</v>
      </c>
      <c r="Q526" s="245">
        <v>0</v>
      </c>
      <c r="R526" s="245">
        <f>Q526*H526</f>
        <v>0</v>
      </c>
      <c r="S526" s="245">
        <v>0</v>
      </c>
      <c r="T526" s="246">
        <f>S526*H526</f>
        <v>0</v>
      </c>
      <c r="AR526" s="25" t="s">
        <v>311</v>
      </c>
      <c r="AT526" s="25" t="s">
        <v>217</v>
      </c>
      <c r="AU526" s="25" t="s">
        <v>82</v>
      </c>
      <c r="AY526" s="25" t="s">
        <v>215</v>
      </c>
      <c r="BE526" s="247">
        <f>IF(N526="základní",J526,0)</f>
        <v>0</v>
      </c>
      <c r="BF526" s="247">
        <f>IF(N526="snížená",J526,0)</f>
        <v>0</v>
      </c>
      <c r="BG526" s="247">
        <f>IF(N526="zákl. přenesená",J526,0)</f>
        <v>0</v>
      </c>
      <c r="BH526" s="247">
        <f>IF(N526="sníž. přenesená",J526,0)</f>
        <v>0</v>
      </c>
      <c r="BI526" s="247">
        <f>IF(N526="nulová",J526,0)</f>
        <v>0</v>
      </c>
      <c r="BJ526" s="25" t="s">
        <v>80</v>
      </c>
      <c r="BK526" s="247">
        <f>ROUND(I526*H526,2)</f>
        <v>0</v>
      </c>
      <c r="BL526" s="25" t="s">
        <v>311</v>
      </c>
      <c r="BM526" s="25" t="s">
        <v>2729</v>
      </c>
    </row>
    <row r="527" s="12" customFormat="1">
      <c r="B527" s="248"/>
      <c r="C527" s="249"/>
      <c r="D527" s="250" t="s">
        <v>224</v>
      </c>
      <c r="E527" s="251" t="s">
        <v>22</v>
      </c>
      <c r="F527" s="252" t="s">
        <v>2730</v>
      </c>
      <c r="G527" s="249"/>
      <c r="H527" s="253">
        <v>0.94999999999999996</v>
      </c>
      <c r="I527" s="254"/>
      <c r="J527" s="249"/>
      <c r="K527" s="249"/>
      <c r="L527" s="255"/>
      <c r="M527" s="256"/>
      <c r="N527" s="257"/>
      <c r="O527" s="257"/>
      <c r="P527" s="257"/>
      <c r="Q527" s="257"/>
      <c r="R527" s="257"/>
      <c r="S527" s="257"/>
      <c r="T527" s="258"/>
      <c r="AT527" s="259" t="s">
        <v>224</v>
      </c>
      <c r="AU527" s="259" t="s">
        <v>82</v>
      </c>
      <c r="AV527" s="12" t="s">
        <v>82</v>
      </c>
      <c r="AW527" s="12" t="s">
        <v>36</v>
      </c>
      <c r="AX527" s="12" t="s">
        <v>73</v>
      </c>
      <c r="AY527" s="259" t="s">
        <v>215</v>
      </c>
    </row>
    <row r="528" s="12" customFormat="1">
      <c r="B528" s="248"/>
      <c r="C528" s="249"/>
      <c r="D528" s="250" t="s">
        <v>224</v>
      </c>
      <c r="E528" s="251" t="s">
        <v>22</v>
      </c>
      <c r="F528" s="252" t="s">
        <v>2731</v>
      </c>
      <c r="G528" s="249"/>
      <c r="H528" s="253">
        <v>2.2999999999999998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224</v>
      </c>
      <c r="AU528" s="259" t="s">
        <v>82</v>
      </c>
      <c r="AV528" s="12" t="s">
        <v>82</v>
      </c>
      <c r="AW528" s="12" t="s">
        <v>36</v>
      </c>
      <c r="AX528" s="12" t="s">
        <v>73</v>
      </c>
      <c r="AY528" s="259" t="s">
        <v>215</v>
      </c>
    </row>
    <row r="529" s="12" customFormat="1">
      <c r="B529" s="248"/>
      <c r="C529" s="249"/>
      <c r="D529" s="250" t="s">
        <v>224</v>
      </c>
      <c r="E529" s="251" t="s">
        <v>22</v>
      </c>
      <c r="F529" s="252" t="s">
        <v>2732</v>
      </c>
      <c r="G529" s="249"/>
      <c r="H529" s="253">
        <v>2.7000000000000002</v>
      </c>
      <c r="I529" s="254"/>
      <c r="J529" s="249"/>
      <c r="K529" s="249"/>
      <c r="L529" s="255"/>
      <c r="M529" s="256"/>
      <c r="N529" s="257"/>
      <c r="O529" s="257"/>
      <c r="P529" s="257"/>
      <c r="Q529" s="257"/>
      <c r="R529" s="257"/>
      <c r="S529" s="257"/>
      <c r="T529" s="258"/>
      <c r="AT529" s="259" t="s">
        <v>224</v>
      </c>
      <c r="AU529" s="259" t="s">
        <v>82</v>
      </c>
      <c r="AV529" s="12" t="s">
        <v>82</v>
      </c>
      <c r="AW529" s="12" t="s">
        <v>36</v>
      </c>
      <c r="AX529" s="12" t="s">
        <v>73</v>
      </c>
      <c r="AY529" s="259" t="s">
        <v>215</v>
      </c>
    </row>
    <row r="530" s="13" customFormat="1">
      <c r="B530" s="260"/>
      <c r="C530" s="261"/>
      <c r="D530" s="250" t="s">
        <v>224</v>
      </c>
      <c r="E530" s="262" t="s">
        <v>22</v>
      </c>
      <c r="F530" s="263" t="s">
        <v>231</v>
      </c>
      <c r="G530" s="261"/>
      <c r="H530" s="264">
        <v>5.9500000000000002</v>
      </c>
      <c r="I530" s="265"/>
      <c r="J530" s="261"/>
      <c r="K530" s="261"/>
      <c r="L530" s="266"/>
      <c r="M530" s="267"/>
      <c r="N530" s="268"/>
      <c r="O530" s="268"/>
      <c r="P530" s="268"/>
      <c r="Q530" s="268"/>
      <c r="R530" s="268"/>
      <c r="S530" s="268"/>
      <c r="T530" s="269"/>
      <c r="AT530" s="270" t="s">
        <v>224</v>
      </c>
      <c r="AU530" s="270" t="s">
        <v>82</v>
      </c>
      <c r="AV530" s="13" t="s">
        <v>222</v>
      </c>
      <c r="AW530" s="13" t="s">
        <v>36</v>
      </c>
      <c r="AX530" s="13" t="s">
        <v>80</v>
      </c>
      <c r="AY530" s="270" t="s">
        <v>215</v>
      </c>
    </row>
    <row r="531" s="1" customFormat="1" ht="25.5" customHeight="1">
      <c r="B531" s="47"/>
      <c r="C531" s="236" t="s">
        <v>981</v>
      </c>
      <c r="D531" s="236" t="s">
        <v>217</v>
      </c>
      <c r="E531" s="237" t="s">
        <v>2733</v>
      </c>
      <c r="F531" s="238" t="s">
        <v>2734</v>
      </c>
      <c r="G531" s="239" t="s">
        <v>1010</v>
      </c>
      <c r="H531" s="240">
        <v>1</v>
      </c>
      <c r="I531" s="241"/>
      <c r="J531" s="242">
        <f>ROUND(I531*H531,2)</f>
        <v>0</v>
      </c>
      <c r="K531" s="238" t="s">
        <v>951</v>
      </c>
      <c r="L531" s="73"/>
      <c r="M531" s="243" t="s">
        <v>22</v>
      </c>
      <c r="N531" s="244" t="s">
        <v>44</v>
      </c>
      <c r="O531" s="48"/>
      <c r="P531" s="245">
        <f>O531*H531</f>
        <v>0</v>
      </c>
      <c r="Q531" s="245">
        <v>0</v>
      </c>
      <c r="R531" s="245">
        <f>Q531*H531</f>
        <v>0</v>
      </c>
      <c r="S531" s="245">
        <v>0</v>
      </c>
      <c r="T531" s="246">
        <f>S531*H531</f>
        <v>0</v>
      </c>
      <c r="AR531" s="25" t="s">
        <v>311</v>
      </c>
      <c r="AT531" s="25" t="s">
        <v>217</v>
      </c>
      <c r="AU531" s="25" t="s">
        <v>82</v>
      </c>
      <c r="AY531" s="25" t="s">
        <v>215</v>
      </c>
      <c r="BE531" s="247">
        <f>IF(N531="základní",J531,0)</f>
        <v>0</v>
      </c>
      <c r="BF531" s="247">
        <f>IF(N531="snížená",J531,0)</f>
        <v>0</v>
      </c>
      <c r="BG531" s="247">
        <f>IF(N531="zákl. přenesená",J531,0)</f>
        <v>0</v>
      </c>
      <c r="BH531" s="247">
        <f>IF(N531="sníž. přenesená",J531,0)</f>
        <v>0</v>
      </c>
      <c r="BI531" s="247">
        <f>IF(N531="nulová",J531,0)</f>
        <v>0</v>
      </c>
      <c r="BJ531" s="25" t="s">
        <v>80</v>
      </c>
      <c r="BK531" s="247">
        <f>ROUND(I531*H531,2)</f>
        <v>0</v>
      </c>
      <c r="BL531" s="25" t="s">
        <v>311</v>
      </c>
      <c r="BM531" s="25" t="s">
        <v>2735</v>
      </c>
    </row>
    <row r="532" s="12" customFormat="1">
      <c r="B532" s="248"/>
      <c r="C532" s="249"/>
      <c r="D532" s="250" t="s">
        <v>224</v>
      </c>
      <c r="E532" s="251" t="s">
        <v>22</v>
      </c>
      <c r="F532" s="252" t="s">
        <v>80</v>
      </c>
      <c r="G532" s="249"/>
      <c r="H532" s="253">
        <v>1</v>
      </c>
      <c r="I532" s="254"/>
      <c r="J532" s="249"/>
      <c r="K532" s="249"/>
      <c r="L532" s="255"/>
      <c r="M532" s="256"/>
      <c r="N532" s="257"/>
      <c r="O532" s="257"/>
      <c r="P532" s="257"/>
      <c r="Q532" s="257"/>
      <c r="R532" s="257"/>
      <c r="S532" s="257"/>
      <c r="T532" s="258"/>
      <c r="AT532" s="259" t="s">
        <v>224</v>
      </c>
      <c r="AU532" s="259" t="s">
        <v>82</v>
      </c>
      <c r="AV532" s="12" t="s">
        <v>82</v>
      </c>
      <c r="AW532" s="12" t="s">
        <v>36</v>
      </c>
      <c r="AX532" s="12" t="s">
        <v>73</v>
      </c>
      <c r="AY532" s="259" t="s">
        <v>215</v>
      </c>
    </row>
    <row r="533" s="13" customFormat="1">
      <c r="B533" s="260"/>
      <c r="C533" s="261"/>
      <c r="D533" s="250" t="s">
        <v>224</v>
      </c>
      <c r="E533" s="262" t="s">
        <v>22</v>
      </c>
      <c r="F533" s="263" t="s">
        <v>231</v>
      </c>
      <c r="G533" s="261"/>
      <c r="H533" s="264">
        <v>1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AT533" s="270" t="s">
        <v>224</v>
      </c>
      <c r="AU533" s="270" t="s">
        <v>82</v>
      </c>
      <c r="AV533" s="13" t="s">
        <v>222</v>
      </c>
      <c r="AW533" s="13" t="s">
        <v>36</v>
      </c>
      <c r="AX533" s="13" t="s">
        <v>80</v>
      </c>
      <c r="AY533" s="270" t="s">
        <v>215</v>
      </c>
    </row>
    <row r="534" s="1" customFormat="1" ht="25.5" customHeight="1">
      <c r="B534" s="47"/>
      <c r="C534" s="236" t="s">
        <v>986</v>
      </c>
      <c r="D534" s="236" t="s">
        <v>217</v>
      </c>
      <c r="E534" s="237" t="s">
        <v>2736</v>
      </c>
      <c r="F534" s="238" t="s">
        <v>2737</v>
      </c>
      <c r="G534" s="239" t="s">
        <v>1010</v>
      </c>
      <c r="H534" s="240">
        <v>1</v>
      </c>
      <c r="I534" s="241"/>
      <c r="J534" s="242">
        <f>ROUND(I534*H534,2)</f>
        <v>0</v>
      </c>
      <c r="K534" s="238" t="s">
        <v>951</v>
      </c>
      <c r="L534" s="73"/>
      <c r="M534" s="243" t="s">
        <v>22</v>
      </c>
      <c r="N534" s="244" t="s">
        <v>44</v>
      </c>
      <c r="O534" s="48"/>
      <c r="P534" s="245">
        <f>O534*H534</f>
        <v>0</v>
      </c>
      <c r="Q534" s="245">
        <v>0</v>
      </c>
      <c r="R534" s="245">
        <f>Q534*H534</f>
        <v>0</v>
      </c>
      <c r="S534" s="245">
        <v>0</v>
      </c>
      <c r="T534" s="246">
        <f>S534*H534</f>
        <v>0</v>
      </c>
      <c r="AR534" s="25" t="s">
        <v>311</v>
      </c>
      <c r="AT534" s="25" t="s">
        <v>217</v>
      </c>
      <c r="AU534" s="25" t="s">
        <v>82</v>
      </c>
      <c r="AY534" s="25" t="s">
        <v>215</v>
      </c>
      <c r="BE534" s="247">
        <f>IF(N534="základní",J534,0)</f>
        <v>0</v>
      </c>
      <c r="BF534" s="247">
        <f>IF(N534="snížená",J534,0)</f>
        <v>0</v>
      </c>
      <c r="BG534" s="247">
        <f>IF(N534="zákl. přenesená",J534,0)</f>
        <v>0</v>
      </c>
      <c r="BH534" s="247">
        <f>IF(N534="sníž. přenesená",J534,0)</f>
        <v>0</v>
      </c>
      <c r="BI534" s="247">
        <f>IF(N534="nulová",J534,0)</f>
        <v>0</v>
      </c>
      <c r="BJ534" s="25" t="s">
        <v>80</v>
      </c>
      <c r="BK534" s="247">
        <f>ROUND(I534*H534,2)</f>
        <v>0</v>
      </c>
      <c r="BL534" s="25" t="s">
        <v>311</v>
      </c>
      <c r="BM534" s="25" t="s">
        <v>2738</v>
      </c>
    </row>
    <row r="535" s="12" customFormat="1">
      <c r="B535" s="248"/>
      <c r="C535" s="249"/>
      <c r="D535" s="250" t="s">
        <v>224</v>
      </c>
      <c r="E535" s="251" t="s">
        <v>22</v>
      </c>
      <c r="F535" s="252" t="s">
        <v>80</v>
      </c>
      <c r="G535" s="249"/>
      <c r="H535" s="253">
        <v>1</v>
      </c>
      <c r="I535" s="254"/>
      <c r="J535" s="249"/>
      <c r="K535" s="249"/>
      <c r="L535" s="255"/>
      <c r="M535" s="256"/>
      <c r="N535" s="257"/>
      <c r="O535" s="257"/>
      <c r="P535" s="257"/>
      <c r="Q535" s="257"/>
      <c r="R535" s="257"/>
      <c r="S535" s="257"/>
      <c r="T535" s="258"/>
      <c r="AT535" s="259" t="s">
        <v>224</v>
      </c>
      <c r="AU535" s="259" t="s">
        <v>82</v>
      </c>
      <c r="AV535" s="12" t="s">
        <v>82</v>
      </c>
      <c r="AW535" s="12" t="s">
        <v>36</v>
      </c>
      <c r="AX535" s="12" t="s">
        <v>73</v>
      </c>
      <c r="AY535" s="259" t="s">
        <v>215</v>
      </c>
    </row>
    <row r="536" s="13" customFormat="1">
      <c r="B536" s="260"/>
      <c r="C536" s="261"/>
      <c r="D536" s="250" t="s">
        <v>224</v>
      </c>
      <c r="E536" s="262" t="s">
        <v>22</v>
      </c>
      <c r="F536" s="263" t="s">
        <v>231</v>
      </c>
      <c r="G536" s="261"/>
      <c r="H536" s="264">
        <v>1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AT536" s="270" t="s">
        <v>224</v>
      </c>
      <c r="AU536" s="270" t="s">
        <v>82</v>
      </c>
      <c r="AV536" s="13" t="s">
        <v>222</v>
      </c>
      <c r="AW536" s="13" t="s">
        <v>36</v>
      </c>
      <c r="AX536" s="13" t="s">
        <v>80</v>
      </c>
      <c r="AY536" s="270" t="s">
        <v>215</v>
      </c>
    </row>
    <row r="537" s="1" customFormat="1" ht="38.25" customHeight="1">
      <c r="B537" s="47"/>
      <c r="C537" s="292" t="s">
        <v>990</v>
      </c>
      <c r="D537" s="292" t="s">
        <v>289</v>
      </c>
      <c r="E537" s="293" t="s">
        <v>1021</v>
      </c>
      <c r="F537" s="294" t="s">
        <v>2739</v>
      </c>
      <c r="G537" s="295" t="s">
        <v>426</v>
      </c>
      <c r="H537" s="296">
        <v>1</v>
      </c>
      <c r="I537" s="297"/>
      <c r="J537" s="298">
        <f>ROUND(I537*H537,2)</f>
        <v>0</v>
      </c>
      <c r="K537" s="294" t="s">
        <v>951</v>
      </c>
      <c r="L537" s="299"/>
      <c r="M537" s="300" t="s">
        <v>22</v>
      </c>
      <c r="N537" s="301" t="s">
        <v>44</v>
      </c>
      <c r="O537" s="48"/>
      <c r="P537" s="245">
        <f>O537*H537</f>
        <v>0</v>
      </c>
      <c r="Q537" s="245">
        <v>0.028000000000000001</v>
      </c>
      <c r="R537" s="245">
        <f>Q537*H537</f>
        <v>0.028000000000000001</v>
      </c>
      <c r="S537" s="245">
        <v>0</v>
      </c>
      <c r="T537" s="246">
        <f>S537*H537</f>
        <v>0</v>
      </c>
      <c r="AR537" s="25" t="s">
        <v>405</v>
      </c>
      <c r="AT537" s="25" t="s">
        <v>289</v>
      </c>
      <c r="AU537" s="25" t="s">
        <v>82</v>
      </c>
      <c r="AY537" s="25" t="s">
        <v>215</v>
      </c>
      <c r="BE537" s="247">
        <f>IF(N537="základní",J537,0)</f>
        <v>0</v>
      </c>
      <c r="BF537" s="247">
        <f>IF(N537="snížená",J537,0)</f>
        <v>0</v>
      </c>
      <c r="BG537" s="247">
        <f>IF(N537="zákl. přenesená",J537,0)</f>
        <v>0</v>
      </c>
      <c r="BH537" s="247">
        <f>IF(N537="sníž. přenesená",J537,0)</f>
        <v>0</v>
      </c>
      <c r="BI537" s="247">
        <f>IF(N537="nulová",J537,0)</f>
        <v>0</v>
      </c>
      <c r="BJ537" s="25" t="s">
        <v>80</v>
      </c>
      <c r="BK537" s="247">
        <f>ROUND(I537*H537,2)</f>
        <v>0</v>
      </c>
      <c r="BL537" s="25" t="s">
        <v>311</v>
      </c>
      <c r="BM537" s="25" t="s">
        <v>2740</v>
      </c>
    </row>
    <row r="538" s="12" customFormat="1">
      <c r="B538" s="248"/>
      <c r="C538" s="249"/>
      <c r="D538" s="250" t="s">
        <v>224</v>
      </c>
      <c r="E538" s="251" t="s">
        <v>22</v>
      </c>
      <c r="F538" s="252" t="s">
        <v>80</v>
      </c>
      <c r="G538" s="249"/>
      <c r="H538" s="253">
        <v>1</v>
      </c>
      <c r="I538" s="254"/>
      <c r="J538" s="249"/>
      <c r="K538" s="249"/>
      <c r="L538" s="255"/>
      <c r="M538" s="256"/>
      <c r="N538" s="257"/>
      <c r="O538" s="257"/>
      <c r="P538" s="257"/>
      <c r="Q538" s="257"/>
      <c r="R538" s="257"/>
      <c r="S538" s="257"/>
      <c r="T538" s="258"/>
      <c r="AT538" s="259" t="s">
        <v>224</v>
      </c>
      <c r="AU538" s="259" t="s">
        <v>82</v>
      </c>
      <c r="AV538" s="12" t="s">
        <v>82</v>
      </c>
      <c r="AW538" s="12" t="s">
        <v>36</v>
      </c>
      <c r="AX538" s="12" t="s">
        <v>80</v>
      </c>
      <c r="AY538" s="259" t="s">
        <v>215</v>
      </c>
    </row>
    <row r="539" s="1" customFormat="1" ht="25.5" customHeight="1">
      <c r="B539" s="47"/>
      <c r="C539" s="236" t="s">
        <v>994</v>
      </c>
      <c r="D539" s="236" t="s">
        <v>217</v>
      </c>
      <c r="E539" s="237" t="s">
        <v>1049</v>
      </c>
      <c r="F539" s="238" t="s">
        <v>1050</v>
      </c>
      <c r="G539" s="239" t="s">
        <v>876</v>
      </c>
      <c r="H539" s="302"/>
      <c r="I539" s="241"/>
      <c r="J539" s="242">
        <f>ROUND(I539*H539,2)</f>
        <v>0</v>
      </c>
      <c r="K539" s="238" t="s">
        <v>221</v>
      </c>
      <c r="L539" s="73"/>
      <c r="M539" s="243" t="s">
        <v>22</v>
      </c>
      <c r="N539" s="244" t="s">
        <v>44</v>
      </c>
      <c r="O539" s="48"/>
      <c r="P539" s="245">
        <f>O539*H539</f>
        <v>0</v>
      </c>
      <c r="Q539" s="245">
        <v>0</v>
      </c>
      <c r="R539" s="245">
        <f>Q539*H539</f>
        <v>0</v>
      </c>
      <c r="S539" s="245">
        <v>0</v>
      </c>
      <c r="T539" s="246">
        <f>S539*H539</f>
        <v>0</v>
      </c>
      <c r="AR539" s="25" t="s">
        <v>311</v>
      </c>
      <c r="AT539" s="25" t="s">
        <v>217</v>
      </c>
      <c r="AU539" s="25" t="s">
        <v>82</v>
      </c>
      <c r="AY539" s="25" t="s">
        <v>215</v>
      </c>
      <c r="BE539" s="247">
        <f>IF(N539="základní",J539,0)</f>
        <v>0</v>
      </c>
      <c r="BF539" s="247">
        <f>IF(N539="snížená",J539,0)</f>
        <v>0</v>
      </c>
      <c r="BG539" s="247">
        <f>IF(N539="zákl. přenesená",J539,0)</f>
        <v>0</v>
      </c>
      <c r="BH539" s="247">
        <f>IF(N539="sníž. přenesená",J539,0)</f>
        <v>0</v>
      </c>
      <c r="BI539" s="247">
        <f>IF(N539="nulová",J539,0)</f>
        <v>0</v>
      </c>
      <c r="BJ539" s="25" t="s">
        <v>80</v>
      </c>
      <c r="BK539" s="247">
        <f>ROUND(I539*H539,2)</f>
        <v>0</v>
      </c>
      <c r="BL539" s="25" t="s">
        <v>311</v>
      </c>
      <c r="BM539" s="25" t="s">
        <v>2741</v>
      </c>
    </row>
    <row r="540" s="11" customFormat="1" ht="29.88" customHeight="1">
      <c r="B540" s="220"/>
      <c r="C540" s="221"/>
      <c r="D540" s="222" t="s">
        <v>72</v>
      </c>
      <c r="E540" s="234" t="s">
        <v>2742</v>
      </c>
      <c r="F540" s="234" t="s">
        <v>2743</v>
      </c>
      <c r="G540" s="221"/>
      <c r="H540" s="221"/>
      <c r="I540" s="224"/>
      <c r="J540" s="235">
        <f>BK540</f>
        <v>0</v>
      </c>
      <c r="K540" s="221"/>
      <c r="L540" s="226"/>
      <c r="M540" s="227"/>
      <c r="N540" s="228"/>
      <c r="O540" s="228"/>
      <c r="P540" s="229">
        <f>SUM(P541:P548)</f>
        <v>0</v>
      </c>
      <c r="Q540" s="228"/>
      <c r="R540" s="229">
        <f>SUM(R541:R548)</f>
        <v>0.018094000000000002</v>
      </c>
      <c r="S540" s="228"/>
      <c r="T540" s="230">
        <f>SUM(T541:T548)</f>
        <v>0</v>
      </c>
      <c r="AR540" s="231" t="s">
        <v>82</v>
      </c>
      <c r="AT540" s="232" t="s">
        <v>72</v>
      </c>
      <c r="AU540" s="232" t="s">
        <v>80</v>
      </c>
      <c r="AY540" s="231" t="s">
        <v>215</v>
      </c>
      <c r="BK540" s="233">
        <f>SUM(BK541:BK548)</f>
        <v>0</v>
      </c>
    </row>
    <row r="541" s="1" customFormat="1" ht="25.5" customHeight="1">
      <c r="B541" s="47"/>
      <c r="C541" s="236" t="s">
        <v>998</v>
      </c>
      <c r="D541" s="236" t="s">
        <v>217</v>
      </c>
      <c r="E541" s="237" t="s">
        <v>2744</v>
      </c>
      <c r="F541" s="238" t="s">
        <v>2745</v>
      </c>
      <c r="G541" s="239" t="s">
        <v>298</v>
      </c>
      <c r="H541" s="240">
        <v>4.4000000000000004</v>
      </c>
      <c r="I541" s="241"/>
      <c r="J541" s="242">
        <f>ROUND(I541*H541,2)</f>
        <v>0</v>
      </c>
      <c r="K541" s="238" t="s">
        <v>951</v>
      </c>
      <c r="L541" s="73"/>
      <c r="M541" s="243" t="s">
        <v>22</v>
      </c>
      <c r="N541" s="244" t="s">
        <v>44</v>
      </c>
      <c r="O541" s="48"/>
      <c r="P541" s="245">
        <f>O541*H541</f>
        <v>0</v>
      </c>
      <c r="Q541" s="245">
        <v>6.0000000000000002E-05</v>
      </c>
      <c r="R541" s="245">
        <f>Q541*H541</f>
        <v>0.00026400000000000002</v>
      </c>
      <c r="S541" s="245">
        <v>0</v>
      </c>
      <c r="T541" s="246">
        <f>S541*H541</f>
        <v>0</v>
      </c>
      <c r="AR541" s="25" t="s">
        <v>311</v>
      </c>
      <c r="AT541" s="25" t="s">
        <v>217</v>
      </c>
      <c r="AU541" s="25" t="s">
        <v>82</v>
      </c>
      <c r="AY541" s="25" t="s">
        <v>215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25" t="s">
        <v>80</v>
      </c>
      <c r="BK541" s="247">
        <f>ROUND(I541*H541,2)</f>
        <v>0</v>
      </c>
      <c r="BL541" s="25" t="s">
        <v>311</v>
      </c>
      <c r="BM541" s="25" t="s">
        <v>2746</v>
      </c>
    </row>
    <row r="542" s="12" customFormat="1">
      <c r="B542" s="248"/>
      <c r="C542" s="249"/>
      <c r="D542" s="250" t="s">
        <v>224</v>
      </c>
      <c r="E542" s="251" t="s">
        <v>22</v>
      </c>
      <c r="F542" s="252" t="s">
        <v>2747</v>
      </c>
      <c r="G542" s="249"/>
      <c r="H542" s="253">
        <v>4.4000000000000004</v>
      </c>
      <c r="I542" s="254"/>
      <c r="J542" s="249"/>
      <c r="K542" s="249"/>
      <c r="L542" s="255"/>
      <c r="M542" s="256"/>
      <c r="N542" s="257"/>
      <c r="O542" s="257"/>
      <c r="P542" s="257"/>
      <c r="Q542" s="257"/>
      <c r="R542" s="257"/>
      <c r="S542" s="257"/>
      <c r="T542" s="258"/>
      <c r="AT542" s="259" t="s">
        <v>224</v>
      </c>
      <c r="AU542" s="259" t="s">
        <v>82</v>
      </c>
      <c r="AV542" s="12" t="s">
        <v>82</v>
      </c>
      <c r="AW542" s="12" t="s">
        <v>36</v>
      </c>
      <c r="AX542" s="12" t="s">
        <v>80</v>
      </c>
      <c r="AY542" s="259" t="s">
        <v>215</v>
      </c>
    </row>
    <row r="543" s="1" customFormat="1" ht="16.5" customHeight="1">
      <c r="B543" s="47"/>
      <c r="C543" s="236" t="s">
        <v>1002</v>
      </c>
      <c r="D543" s="236" t="s">
        <v>217</v>
      </c>
      <c r="E543" s="237" t="s">
        <v>2748</v>
      </c>
      <c r="F543" s="238" t="s">
        <v>2749</v>
      </c>
      <c r="G543" s="239" t="s">
        <v>426</v>
      </c>
      <c r="H543" s="240">
        <v>1</v>
      </c>
      <c r="I543" s="241"/>
      <c r="J543" s="242">
        <f>ROUND(I543*H543,2)</f>
        <v>0</v>
      </c>
      <c r="K543" s="238" t="s">
        <v>2454</v>
      </c>
      <c r="L543" s="73"/>
      <c r="M543" s="243" t="s">
        <v>22</v>
      </c>
      <c r="N543" s="244" t="s">
        <v>44</v>
      </c>
      <c r="O543" s="48"/>
      <c r="P543" s="245">
        <f>O543*H543</f>
        <v>0</v>
      </c>
      <c r="Q543" s="245">
        <v>0.00033</v>
      </c>
      <c r="R543" s="245">
        <f>Q543*H543</f>
        <v>0.00033</v>
      </c>
      <c r="S543" s="245">
        <v>0</v>
      </c>
      <c r="T543" s="246">
        <f>S543*H543</f>
        <v>0</v>
      </c>
      <c r="AR543" s="25" t="s">
        <v>222</v>
      </c>
      <c r="AT543" s="25" t="s">
        <v>217</v>
      </c>
      <c r="AU543" s="25" t="s">
        <v>82</v>
      </c>
      <c r="AY543" s="25" t="s">
        <v>215</v>
      </c>
      <c r="BE543" s="247">
        <f>IF(N543="základní",J543,0)</f>
        <v>0</v>
      </c>
      <c r="BF543" s="247">
        <f>IF(N543="snížená",J543,0)</f>
        <v>0</v>
      </c>
      <c r="BG543" s="247">
        <f>IF(N543="zákl. přenesená",J543,0)</f>
        <v>0</v>
      </c>
      <c r="BH543" s="247">
        <f>IF(N543="sníž. přenesená",J543,0)</f>
        <v>0</v>
      </c>
      <c r="BI543" s="247">
        <f>IF(N543="nulová",J543,0)</f>
        <v>0</v>
      </c>
      <c r="BJ543" s="25" t="s">
        <v>80</v>
      </c>
      <c r="BK543" s="247">
        <f>ROUND(I543*H543,2)</f>
        <v>0</v>
      </c>
      <c r="BL543" s="25" t="s">
        <v>222</v>
      </c>
      <c r="BM543" s="25" t="s">
        <v>2750</v>
      </c>
    </row>
    <row r="544" s="12" customFormat="1">
      <c r="B544" s="248"/>
      <c r="C544" s="249"/>
      <c r="D544" s="250" t="s">
        <v>224</v>
      </c>
      <c r="E544" s="251" t="s">
        <v>22</v>
      </c>
      <c r="F544" s="252" t="s">
        <v>80</v>
      </c>
      <c r="G544" s="249"/>
      <c r="H544" s="253">
        <v>1</v>
      </c>
      <c r="I544" s="254"/>
      <c r="J544" s="249"/>
      <c r="K544" s="249"/>
      <c r="L544" s="255"/>
      <c r="M544" s="256"/>
      <c r="N544" s="257"/>
      <c r="O544" s="257"/>
      <c r="P544" s="257"/>
      <c r="Q544" s="257"/>
      <c r="R544" s="257"/>
      <c r="S544" s="257"/>
      <c r="T544" s="258"/>
      <c r="AT544" s="259" t="s">
        <v>224</v>
      </c>
      <c r="AU544" s="259" t="s">
        <v>82</v>
      </c>
      <c r="AV544" s="12" t="s">
        <v>82</v>
      </c>
      <c r="AW544" s="12" t="s">
        <v>36</v>
      </c>
      <c r="AX544" s="12" t="s">
        <v>80</v>
      </c>
      <c r="AY544" s="259" t="s">
        <v>215</v>
      </c>
    </row>
    <row r="545" s="1" customFormat="1" ht="25.5" customHeight="1">
      <c r="B545" s="47"/>
      <c r="C545" s="292" t="s">
        <v>1007</v>
      </c>
      <c r="D545" s="292" t="s">
        <v>289</v>
      </c>
      <c r="E545" s="293" t="s">
        <v>2751</v>
      </c>
      <c r="F545" s="294" t="s">
        <v>2752</v>
      </c>
      <c r="G545" s="295" t="s">
        <v>426</v>
      </c>
      <c r="H545" s="296">
        <v>1</v>
      </c>
      <c r="I545" s="297"/>
      <c r="J545" s="298">
        <f>ROUND(I545*H545,2)</f>
        <v>0</v>
      </c>
      <c r="K545" s="294" t="s">
        <v>22</v>
      </c>
      <c r="L545" s="299"/>
      <c r="M545" s="300" t="s">
        <v>22</v>
      </c>
      <c r="N545" s="301" t="s">
        <v>44</v>
      </c>
      <c r="O545" s="48"/>
      <c r="P545" s="245">
        <f>O545*H545</f>
        <v>0</v>
      </c>
      <c r="Q545" s="245">
        <v>0.017500000000000002</v>
      </c>
      <c r="R545" s="245">
        <f>Q545*H545</f>
        <v>0.017500000000000002</v>
      </c>
      <c r="S545" s="245">
        <v>0</v>
      </c>
      <c r="T545" s="246">
        <f>S545*H545</f>
        <v>0</v>
      </c>
      <c r="AR545" s="25" t="s">
        <v>405</v>
      </c>
      <c r="AT545" s="25" t="s">
        <v>289</v>
      </c>
      <c r="AU545" s="25" t="s">
        <v>82</v>
      </c>
      <c r="AY545" s="25" t="s">
        <v>215</v>
      </c>
      <c r="BE545" s="247">
        <f>IF(N545="základní",J545,0)</f>
        <v>0</v>
      </c>
      <c r="BF545" s="247">
        <f>IF(N545="snížená",J545,0)</f>
        <v>0</v>
      </c>
      <c r="BG545" s="247">
        <f>IF(N545="zákl. přenesená",J545,0)</f>
        <v>0</v>
      </c>
      <c r="BH545" s="247">
        <f>IF(N545="sníž. přenesená",J545,0)</f>
        <v>0</v>
      </c>
      <c r="BI545" s="247">
        <f>IF(N545="nulová",J545,0)</f>
        <v>0</v>
      </c>
      <c r="BJ545" s="25" t="s">
        <v>80</v>
      </c>
      <c r="BK545" s="247">
        <f>ROUND(I545*H545,2)</f>
        <v>0</v>
      </c>
      <c r="BL545" s="25" t="s">
        <v>311</v>
      </c>
      <c r="BM545" s="25" t="s">
        <v>2753</v>
      </c>
    </row>
    <row r="546" s="12" customFormat="1">
      <c r="B546" s="248"/>
      <c r="C546" s="249"/>
      <c r="D546" s="250" t="s">
        <v>224</v>
      </c>
      <c r="E546" s="251" t="s">
        <v>22</v>
      </c>
      <c r="F546" s="252" t="s">
        <v>2701</v>
      </c>
      <c r="G546" s="249"/>
      <c r="H546" s="253">
        <v>1</v>
      </c>
      <c r="I546" s="254"/>
      <c r="J546" s="249"/>
      <c r="K546" s="249"/>
      <c r="L546" s="255"/>
      <c r="M546" s="256"/>
      <c r="N546" s="257"/>
      <c r="O546" s="257"/>
      <c r="P546" s="257"/>
      <c r="Q546" s="257"/>
      <c r="R546" s="257"/>
      <c r="S546" s="257"/>
      <c r="T546" s="258"/>
      <c r="AT546" s="259" t="s">
        <v>224</v>
      </c>
      <c r="AU546" s="259" t="s">
        <v>82</v>
      </c>
      <c r="AV546" s="12" t="s">
        <v>82</v>
      </c>
      <c r="AW546" s="12" t="s">
        <v>36</v>
      </c>
      <c r="AX546" s="12" t="s">
        <v>73</v>
      </c>
      <c r="AY546" s="259" t="s">
        <v>215</v>
      </c>
    </row>
    <row r="547" s="13" customFormat="1">
      <c r="B547" s="260"/>
      <c r="C547" s="261"/>
      <c r="D547" s="250" t="s">
        <v>224</v>
      </c>
      <c r="E547" s="262" t="s">
        <v>22</v>
      </c>
      <c r="F547" s="263" t="s">
        <v>231</v>
      </c>
      <c r="G547" s="261"/>
      <c r="H547" s="264">
        <v>1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AT547" s="270" t="s">
        <v>224</v>
      </c>
      <c r="AU547" s="270" t="s">
        <v>82</v>
      </c>
      <c r="AV547" s="13" t="s">
        <v>222</v>
      </c>
      <c r="AW547" s="13" t="s">
        <v>36</v>
      </c>
      <c r="AX547" s="13" t="s">
        <v>80</v>
      </c>
      <c r="AY547" s="270" t="s">
        <v>215</v>
      </c>
    </row>
    <row r="548" s="1" customFormat="1" ht="25.5" customHeight="1">
      <c r="B548" s="47"/>
      <c r="C548" s="236" t="s">
        <v>1012</v>
      </c>
      <c r="D548" s="236" t="s">
        <v>217</v>
      </c>
      <c r="E548" s="237" t="s">
        <v>2754</v>
      </c>
      <c r="F548" s="238" t="s">
        <v>2755</v>
      </c>
      <c r="G548" s="239" t="s">
        <v>876</v>
      </c>
      <c r="H548" s="302"/>
      <c r="I548" s="241"/>
      <c r="J548" s="242">
        <f>ROUND(I548*H548,2)</f>
        <v>0</v>
      </c>
      <c r="K548" s="238" t="s">
        <v>221</v>
      </c>
      <c r="L548" s="73"/>
      <c r="M548" s="243" t="s">
        <v>22</v>
      </c>
      <c r="N548" s="244" t="s">
        <v>44</v>
      </c>
      <c r="O548" s="48"/>
      <c r="P548" s="245">
        <f>O548*H548</f>
        <v>0</v>
      </c>
      <c r="Q548" s="245">
        <v>0</v>
      </c>
      <c r="R548" s="245">
        <f>Q548*H548</f>
        <v>0</v>
      </c>
      <c r="S548" s="245">
        <v>0</v>
      </c>
      <c r="T548" s="246">
        <f>S548*H548</f>
        <v>0</v>
      </c>
      <c r="AR548" s="25" t="s">
        <v>311</v>
      </c>
      <c r="AT548" s="25" t="s">
        <v>217</v>
      </c>
      <c r="AU548" s="25" t="s">
        <v>82</v>
      </c>
      <c r="AY548" s="25" t="s">
        <v>215</v>
      </c>
      <c r="BE548" s="247">
        <f>IF(N548="základní",J548,0)</f>
        <v>0</v>
      </c>
      <c r="BF548" s="247">
        <f>IF(N548="snížená",J548,0)</f>
        <v>0</v>
      </c>
      <c r="BG548" s="247">
        <f>IF(N548="zákl. přenesená",J548,0)</f>
        <v>0</v>
      </c>
      <c r="BH548" s="247">
        <f>IF(N548="sníž. přenesená",J548,0)</f>
        <v>0</v>
      </c>
      <c r="BI548" s="247">
        <f>IF(N548="nulová",J548,0)</f>
        <v>0</v>
      </c>
      <c r="BJ548" s="25" t="s">
        <v>80</v>
      </c>
      <c r="BK548" s="247">
        <f>ROUND(I548*H548,2)</f>
        <v>0</v>
      </c>
      <c r="BL548" s="25" t="s">
        <v>311</v>
      </c>
      <c r="BM548" s="25" t="s">
        <v>2756</v>
      </c>
    </row>
    <row r="549" s="11" customFormat="1" ht="29.88" customHeight="1">
      <c r="B549" s="220"/>
      <c r="C549" s="221"/>
      <c r="D549" s="222" t="s">
        <v>72</v>
      </c>
      <c r="E549" s="234" t="s">
        <v>1052</v>
      </c>
      <c r="F549" s="234" t="s">
        <v>2757</v>
      </c>
      <c r="G549" s="221"/>
      <c r="H549" s="221"/>
      <c r="I549" s="224"/>
      <c r="J549" s="235">
        <f>BK549</f>
        <v>0</v>
      </c>
      <c r="K549" s="221"/>
      <c r="L549" s="226"/>
      <c r="M549" s="227"/>
      <c r="N549" s="228"/>
      <c r="O549" s="228"/>
      <c r="P549" s="229">
        <f>SUM(P550:P574)</f>
        <v>0</v>
      </c>
      <c r="Q549" s="228"/>
      <c r="R549" s="229">
        <f>SUM(R550:R574)</f>
        <v>1.7170428</v>
      </c>
      <c r="S549" s="228"/>
      <c r="T549" s="230">
        <f>SUM(T550:T574)</f>
        <v>0</v>
      </c>
      <c r="AR549" s="231" t="s">
        <v>82</v>
      </c>
      <c r="AT549" s="232" t="s">
        <v>72</v>
      </c>
      <c r="AU549" s="232" t="s">
        <v>80</v>
      </c>
      <c r="AY549" s="231" t="s">
        <v>215</v>
      </c>
      <c r="BK549" s="233">
        <f>SUM(BK550:BK574)</f>
        <v>0</v>
      </c>
    </row>
    <row r="550" s="1" customFormat="1" ht="25.5" customHeight="1">
      <c r="B550" s="47"/>
      <c r="C550" s="236" t="s">
        <v>1016</v>
      </c>
      <c r="D550" s="236" t="s">
        <v>217</v>
      </c>
      <c r="E550" s="237" t="s">
        <v>2758</v>
      </c>
      <c r="F550" s="238" t="s">
        <v>2759</v>
      </c>
      <c r="G550" s="239" t="s">
        <v>298</v>
      </c>
      <c r="H550" s="240">
        <v>15.43</v>
      </c>
      <c r="I550" s="241"/>
      <c r="J550" s="242">
        <f>ROUND(I550*H550,2)</f>
        <v>0</v>
      </c>
      <c r="K550" s="238" t="s">
        <v>221</v>
      </c>
      <c r="L550" s="73"/>
      <c r="M550" s="243" t="s">
        <v>22</v>
      </c>
      <c r="N550" s="244" t="s">
        <v>44</v>
      </c>
      <c r="O550" s="48"/>
      <c r="P550" s="245">
        <f>O550*H550</f>
        <v>0</v>
      </c>
      <c r="Q550" s="245">
        <v>0.00046000000000000001</v>
      </c>
      <c r="R550" s="245">
        <f>Q550*H550</f>
        <v>0.0070978000000000005</v>
      </c>
      <c r="S550" s="245">
        <v>0</v>
      </c>
      <c r="T550" s="246">
        <f>S550*H550</f>
        <v>0</v>
      </c>
      <c r="AR550" s="25" t="s">
        <v>311</v>
      </c>
      <c r="AT550" s="25" t="s">
        <v>217</v>
      </c>
      <c r="AU550" s="25" t="s">
        <v>82</v>
      </c>
      <c r="AY550" s="25" t="s">
        <v>215</v>
      </c>
      <c r="BE550" s="247">
        <f>IF(N550="základní",J550,0)</f>
        <v>0</v>
      </c>
      <c r="BF550" s="247">
        <f>IF(N550="snížená",J550,0)</f>
        <v>0</v>
      </c>
      <c r="BG550" s="247">
        <f>IF(N550="zákl. přenesená",J550,0)</f>
        <v>0</v>
      </c>
      <c r="BH550" s="247">
        <f>IF(N550="sníž. přenesená",J550,0)</f>
        <v>0</v>
      </c>
      <c r="BI550" s="247">
        <f>IF(N550="nulová",J550,0)</f>
        <v>0</v>
      </c>
      <c r="BJ550" s="25" t="s">
        <v>80</v>
      </c>
      <c r="BK550" s="247">
        <f>ROUND(I550*H550,2)</f>
        <v>0</v>
      </c>
      <c r="BL550" s="25" t="s">
        <v>311</v>
      </c>
      <c r="BM550" s="25" t="s">
        <v>2760</v>
      </c>
    </row>
    <row r="551" s="12" customFormat="1">
      <c r="B551" s="248"/>
      <c r="C551" s="249"/>
      <c r="D551" s="250" t="s">
        <v>224</v>
      </c>
      <c r="E551" s="251" t="s">
        <v>22</v>
      </c>
      <c r="F551" s="252" t="s">
        <v>2761</v>
      </c>
      <c r="G551" s="249"/>
      <c r="H551" s="253">
        <v>2.8999999999999999</v>
      </c>
      <c r="I551" s="254"/>
      <c r="J551" s="249"/>
      <c r="K551" s="249"/>
      <c r="L551" s="255"/>
      <c r="M551" s="256"/>
      <c r="N551" s="257"/>
      <c r="O551" s="257"/>
      <c r="P551" s="257"/>
      <c r="Q551" s="257"/>
      <c r="R551" s="257"/>
      <c r="S551" s="257"/>
      <c r="T551" s="258"/>
      <c r="AT551" s="259" t="s">
        <v>224</v>
      </c>
      <c r="AU551" s="259" t="s">
        <v>82</v>
      </c>
      <c r="AV551" s="12" t="s">
        <v>82</v>
      </c>
      <c r="AW551" s="12" t="s">
        <v>36</v>
      </c>
      <c r="AX551" s="12" t="s">
        <v>73</v>
      </c>
      <c r="AY551" s="259" t="s">
        <v>215</v>
      </c>
    </row>
    <row r="552" s="12" customFormat="1">
      <c r="B552" s="248"/>
      <c r="C552" s="249"/>
      <c r="D552" s="250" t="s">
        <v>224</v>
      </c>
      <c r="E552" s="251" t="s">
        <v>22</v>
      </c>
      <c r="F552" s="252" t="s">
        <v>2762</v>
      </c>
      <c r="G552" s="249"/>
      <c r="H552" s="253">
        <v>9.1199999999999992</v>
      </c>
      <c r="I552" s="254"/>
      <c r="J552" s="249"/>
      <c r="K552" s="249"/>
      <c r="L552" s="255"/>
      <c r="M552" s="256"/>
      <c r="N552" s="257"/>
      <c r="O552" s="257"/>
      <c r="P552" s="257"/>
      <c r="Q552" s="257"/>
      <c r="R552" s="257"/>
      <c r="S552" s="257"/>
      <c r="T552" s="258"/>
      <c r="AT552" s="259" t="s">
        <v>224</v>
      </c>
      <c r="AU552" s="259" t="s">
        <v>82</v>
      </c>
      <c r="AV552" s="12" t="s">
        <v>82</v>
      </c>
      <c r="AW552" s="12" t="s">
        <v>36</v>
      </c>
      <c r="AX552" s="12" t="s">
        <v>73</v>
      </c>
      <c r="AY552" s="259" t="s">
        <v>215</v>
      </c>
    </row>
    <row r="553" s="12" customFormat="1">
      <c r="B553" s="248"/>
      <c r="C553" s="249"/>
      <c r="D553" s="250" t="s">
        <v>224</v>
      </c>
      <c r="E553" s="251" t="s">
        <v>22</v>
      </c>
      <c r="F553" s="252" t="s">
        <v>2763</v>
      </c>
      <c r="G553" s="249"/>
      <c r="H553" s="253">
        <v>3.4100000000000001</v>
      </c>
      <c r="I553" s="254"/>
      <c r="J553" s="249"/>
      <c r="K553" s="249"/>
      <c r="L553" s="255"/>
      <c r="M553" s="256"/>
      <c r="N553" s="257"/>
      <c r="O553" s="257"/>
      <c r="P553" s="257"/>
      <c r="Q553" s="257"/>
      <c r="R553" s="257"/>
      <c r="S553" s="257"/>
      <c r="T553" s="258"/>
      <c r="AT553" s="259" t="s">
        <v>224</v>
      </c>
      <c r="AU553" s="259" t="s">
        <v>82</v>
      </c>
      <c r="AV553" s="12" t="s">
        <v>82</v>
      </c>
      <c r="AW553" s="12" t="s">
        <v>36</v>
      </c>
      <c r="AX553" s="12" t="s">
        <v>73</v>
      </c>
      <c r="AY553" s="259" t="s">
        <v>215</v>
      </c>
    </row>
    <row r="554" s="13" customFormat="1">
      <c r="B554" s="260"/>
      <c r="C554" s="261"/>
      <c r="D554" s="250" t="s">
        <v>224</v>
      </c>
      <c r="E554" s="262" t="s">
        <v>22</v>
      </c>
      <c r="F554" s="263" t="s">
        <v>231</v>
      </c>
      <c r="G554" s="261"/>
      <c r="H554" s="264">
        <v>15.43</v>
      </c>
      <c r="I554" s="265"/>
      <c r="J554" s="261"/>
      <c r="K554" s="261"/>
      <c r="L554" s="266"/>
      <c r="M554" s="267"/>
      <c r="N554" s="268"/>
      <c r="O554" s="268"/>
      <c r="P554" s="268"/>
      <c r="Q554" s="268"/>
      <c r="R554" s="268"/>
      <c r="S554" s="268"/>
      <c r="T554" s="269"/>
      <c r="AT554" s="270" t="s">
        <v>224</v>
      </c>
      <c r="AU554" s="270" t="s">
        <v>82</v>
      </c>
      <c r="AV554" s="13" t="s">
        <v>222</v>
      </c>
      <c r="AW554" s="13" t="s">
        <v>36</v>
      </c>
      <c r="AX554" s="13" t="s">
        <v>80</v>
      </c>
      <c r="AY554" s="270" t="s">
        <v>215</v>
      </c>
    </row>
    <row r="555" s="1" customFormat="1" ht="16.5" customHeight="1">
      <c r="B555" s="47"/>
      <c r="C555" s="292" t="s">
        <v>1020</v>
      </c>
      <c r="D555" s="292" t="s">
        <v>289</v>
      </c>
      <c r="E555" s="293" t="s">
        <v>1061</v>
      </c>
      <c r="F555" s="294" t="s">
        <v>2764</v>
      </c>
      <c r="G555" s="295" t="s">
        <v>426</v>
      </c>
      <c r="H555" s="296">
        <v>56.100000000000001</v>
      </c>
      <c r="I555" s="297"/>
      <c r="J555" s="298">
        <f>ROUND(I555*H555,2)</f>
        <v>0</v>
      </c>
      <c r="K555" s="294" t="s">
        <v>221</v>
      </c>
      <c r="L555" s="299"/>
      <c r="M555" s="300" t="s">
        <v>22</v>
      </c>
      <c r="N555" s="301" t="s">
        <v>44</v>
      </c>
      <c r="O555" s="48"/>
      <c r="P555" s="245">
        <f>O555*H555</f>
        <v>0</v>
      </c>
      <c r="Q555" s="245">
        <v>0.00036000000000000002</v>
      </c>
      <c r="R555" s="245">
        <f>Q555*H555</f>
        <v>0.020196000000000002</v>
      </c>
      <c r="S555" s="245">
        <v>0</v>
      </c>
      <c r="T555" s="246">
        <f>S555*H555</f>
        <v>0</v>
      </c>
      <c r="AR555" s="25" t="s">
        <v>405</v>
      </c>
      <c r="AT555" s="25" t="s">
        <v>289</v>
      </c>
      <c r="AU555" s="25" t="s">
        <v>82</v>
      </c>
      <c r="AY555" s="25" t="s">
        <v>215</v>
      </c>
      <c r="BE555" s="247">
        <f>IF(N555="základní",J555,0)</f>
        <v>0</v>
      </c>
      <c r="BF555" s="247">
        <f>IF(N555="snížená",J555,0)</f>
        <v>0</v>
      </c>
      <c r="BG555" s="247">
        <f>IF(N555="zákl. přenesená",J555,0)</f>
        <v>0</v>
      </c>
      <c r="BH555" s="247">
        <f>IF(N555="sníž. přenesená",J555,0)</f>
        <v>0</v>
      </c>
      <c r="BI555" s="247">
        <f>IF(N555="nulová",J555,0)</f>
        <v>0</v>
      </c>
      <c r="BJ555" s="25" t="s">
        <v>80</v>
      </c>
      <c r="BK555" s="247">
        <f>ROUND(I555*H555,2)</f>
        <v>0</v>
      </c>
      <c r="BL555" s="25" t="s">
        <v>311</v>
      </c>
      <c r="BM555" s="25" t="s">
        <v>2765</v>
      </c>
    </row>
    <row r="556" s="12" customFormat="1">
      <c r="B556" s="248"/>
      <c r="C556" s="249"/>
      <c r="D556" s="250" t="s">
        <v>224</v>
      </c>
      <c r="E556" s="251" t="s">
        <v>22</v>
      </c>
      <c r="F556" s="252" t="s">
        <v>2766</v>
      </c>
      <c r="G556" s="249"/>
      <c r="H556" s="253">
        <v>56.100000000000001</v>
      </c>
      <c r="I556" s="254"/>
      <c r="J556" s="249"/>
      <c r="K556" s="249"/>
      <c r="L556" s="255"/>
      <c r="M556" s="256"/>
      <c r="N556" s="257"/>
      <c r="O556" s="257"/>
      <c r="P556" s="257"/>
      <c r="Q556" s="257"/>
      <c r="R556" s="257"/>
      <c r="S556" s="257"/>
      <c r="T556" s="258"/>
      <c r="AT556" s="259" t="s">
        <v>224</v>
      </c>
      <c r="AU556" s="259" t="s">
        <v>82</v>
      </c>
      <c r="AV556" s="12" t="s">
        <v>82</v>
      </c>
      <c r="AW556" s="12" t="s">
        <v>36</v>
      </c>
      <c r="AX556" s="12" t="s">
        <v>80</v>
      </c>
      <c r="AY556" s="259" t="s">
        <v>215</v>
      </c>
    </row>
    <row r="557" s="1" customFormat="1" ht="25.5" customHeight="1">
      <c r="B557" s="47"/>
      <c r="C557" s="236" t="s">
        <v>1024</v>
      </c>
      <c r="D557" s="236" t="s">
        <v>217</v>
      </c>
      <c r="E557" s="237" t="s">
        <v>1066</v>
      </c>
      <c r="F557" s="238" t="s">
        <v>1067</v>
      </c>
      <c r="G557" s="239" t="s">
        <v>304</v>
      </c>
      <c r="H557" s="240">
        <v>17.100000000000001</v>
      </c>
      <c r="I557" s="241"/>
      <c r="J557" s="242">
        <f>ROUND(I557*H557,2)</f>
        <v>0</v>
      </c>
      <c r="K557" s="238" t="s">
        <v>221</v>
      </c>
      <c r="L557" s="73"/>
      <c r="M557" s="243" t="s">
        <v>22</v>
      </c>
      <c r="N557" s="244" t="s">
        <v>44</v>
      </c>
      <c r="O557" s="48"/>
      <c r="P557" s="245">
        <f>O557*H557</f>
        <v>0</v>
      </c>
      <c r="Q557" s="245">
        <v>0.0036700000000000001</v>
      </c>
      <c r="R557" s="245">
        <f>Q557*H557</f>
        <v>0.062757000000000007</v>
      </c>
      <c r="S557" s="245">
        <v>0</v>
      </c>
      <c r="T557" s="246">
        <f>S557*H557</f>
        <v>0</v>
      </c>
      <c r="AR557" s="25" t="s">
        <v>311</v>
      </c>
      <c r="AT557" s="25" t="s">
        <v>217</v>
      </c>
      <c r="AU557" s="25" t="s">
        <v>82</v>
      </c>
      <c r="AY557" s="25" t="s">
        <v>215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25" t="s">
        <v>80</v>
      </c>
      <c r="BK557" s="247">
        <f>ROUND(I557*H557,2)</f>
        <v>0</v>
      </c>
      <c r="BL557" s="25" t="s">
        <v>311</v>
      </c>
      <c r="BM557" s="25" t="s">
        <v>2767</v>
      </c>
    </row>
    <row r="558" s="12" customFormat="1">
      <c r="B558" s="248"/>
      <c r="C558" s="249"/>
      <c r="D558" s="250" t="s">
        <v>224</v>
      </c>
      <c r="E558" s="251" t="s">
        <v>22</v>
      </c>
      <c r="F558" s="252" t="s">
        <v>2333</v>
      </c>
      <c r="G558" s="249"/>
      <c r="H558" s="253">
        <v>1.6000000000000001</v>
      </c>
      <c r="I558" s="254"/>
      <c r="J558" s="249"/>
      <c r="K558" s="249"/>
      <c r="L558" s="255"/>
      <c r="M558" s="256"/>
      <c r="N558" s="257"/>
      <c r="O558" s="257"/>
      <c r="P558" s="257"/>
      <c r="Q558" s="257"/>
      <c r="R558" s="257"/>
      <c r="S558" s="257"/>
      <c r="T558" s="258"/>
      <c r="AT558" s="259" t="s">
        <v>224</v>
      </c>
      <c r="AU558" s="259" t="s">
        <v>82</v>
      </c>
      <c r="AV558" s="12" t="s">
        <v>82</v>
      </c>
      <c r="AW558" s="12" t="s">
        <v>36</v>
      </c>
      <c r="AX558" s="12" t="s">
        <v>73</v>
      </c>
      <c r="AY558" s="259" t="s">
        <v>215</v>
      </c>
    </row>
    <row r="559" s="12" customFormat="1">
      <c r="B559" s="248"/>
      <c r="C559" s="249"/>
      <c r="D559" s="250" t="s">
        <v>224</v>
      </c>
      <c r="E559" s="251" t="s">
        <v>22</v>
      </c>
      <c r="F559" s="252" t="s">
        <v>2768</v>
      </c>
      <c r="G559" s="249"/>
      <c r="H559" s="253">
        <v>9.5500000000000007</v>
      </c>
      <c r="I559" s="254"/>
      <c r="J559" s="249"/>
      <c r="K559" s="249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224</v>
      </c>
      <c r="AU559" s="259" t="s">
        <v>82</v>
      </c>
      <c r="AV559" s="12" t="s">
        <v>82</v>
      </c>
      <c r="AW559" s="12" t="s">
        <v>36</v>
      </c>
      <c r="AX559" s="12" t="s">
        <v>73</v>
      </c>
      <c r="AY559" s="259" t="s">
        <v>215</v>
      </c>
    </row>
    <row r="560" s="12" customFormat="1">
      <c r="B560" s="248"/>
      <c r="C560" s="249"/>
      <c r="D560" s="250" t="s">
        <v>224</v>
      </c>
      <c r="E560" s="251" t="s">
        <v>22</v>
      </c>
      <c r="F560" s="252" t="s">
        <v>2542</v>
      </c>
      <c r="G560" s="249"/>
      <c r="H560" s="253">
        <v>5.9500000000000002</v>
      </c>
      <c r="I560" s="254"/>
      <c r="J560" s="249"/>
      <c r="K560" s="249"/>
      <c r="L560" s="255"/>
      <c r="M560" s="256"/>
      <c r="N560" s="257"/>
      <c r="O560" s="257"/>
      <c r="P560" s="257"/>
      <c r="Q560" s="257"/>
      <c r="R560" s="257"/>
      <c r="S560" s="257"/>
      <c r="T560" s="258"/>
      <c r="AT560" s="259" t="s">
        <v>224</v>
      </c>
      <c r="AU560" s="259" t="s">
        <v>82</v>
      </c>
      <c r="AV560" s="12" t="s">
        <v>82</v>
      </c>
      <c r="AW560" s="12" t="s">
        <v>36</v>
      </c>
      <c r="AX560" s="12" t="s">
        <v>73</v>
      </c>
      <c r="AY560" s="259" t="s">
        <v>215</v>
      </c>
    </row>
    <row r="561" s="13" customFormat="1">
      <c r="B561" s="260"/>
      <c r="C561" s="261"/>
      <c r="D561" s="250" t="s">
        <v>224</v>
      </c>
      <c r="E561" s="262" t="s">
        <v>22</v>
      </c>
      <c r="F561" s="263" t="s">
        <v>231</v>
      </c>
      <c r="G561" s="261"/>
      <c r="H561" s="264">
        <v>17.100000000000001</v>
      </c>
      <c r="I561" s="265"/>
      <c r="J561" s="261"/>
      <c r="K561" s="261"/>
      <c r="L561" s="266"/>
      <c r="M561" s="267"/>
      <c r="N561" s="268"/>
      <c r="O561" s="268"/>
      <c r="P561" s="268"/>
      <c r="Q561" s="268"/>
      <c r="R561" s="268"/>
      <c r="S561" s="268"/>
      <c r="T561" s="269"/>
      <c r="AT561" s="270" t="s">
        <v>224</v>
      </c>
      <c r="AU561" s="270" t="s">
        <v>82</v>
      </c>
      <c r="AV561" s="13" t="s">
        <v>222</v>
      </c>
      <c r="AW561" s="13" t="s">
        <v>36</v>
      </c>
      <c r="AX561" s="13" t="s">
        <v>80</v>
      </c>
      <c r="AY561" s="270" t="s">
        <v>215</v>
      </c>
    </row>
    <row r="562" s="1" customFormat="1" ht="25.5" customHeight="1">
      <c r="B562" s="47"/>
      <c r="C562" s="292" t="s">
        <v>1029</v>
      </c>
      <c r="D562" s="292" t="s">
        <v>289</v>
      </c>
      <c r="E562" s="293" t="s">
        <v>1071</v>
      </c>
      <c r="F562" s="294" t="s">
        <v>2769</v>
      </c>
      <c r="G562" s="295" t="s">
        <v>304</v>
      </c>
      <c r="H562" s="296">
        <v>18.809999999999999</v>
      </c>
      <c r="I562" s="297"/>
      <c r="J562" s="298">
        <f>ROUND(I562*H562,2)</f>
        <v>0</v>
      </c>
      <c r="K562" s="294" t="s">
        <v>951</v>
      </c>
      <c r="L562" s="299"/>
      <c r="M562" s="300" t="s">
        <v>22</v>
      </c>
      <c r="N562" s="301" t="s">
        <v>44</v>
      </c>
      <c r="O562" s="48"/>
      <c r="P562" s="245">
        <f>O562*H562</f>
        <v>0</v>
      </c>
      <c r="Q562" s="245">
        <v>0.019199999999999998</v>
      </c>
      <c r="R562" s="245">
        <f>Q562*H562</f>
        <v>0.36115199999999992</v>
      </c>
      <c r="S562" s="245">
        <v>0</v>
      </c>
      <c r="T562" s="246">
        <f>S562*H562</f>
        <v>0</v>
      </c>
      <c r="AR562" s="25" t="s">
        <v>405</v>
      </c>
      <c r="AT562" s="25" t="s">
        <v>289</v>
      </c>
      <c r="AU562" s="25" t="s">
        <v>82</v>
      </c>
      <c r="AY562" s="25" t="s">
        <v>215</v>
      </c>
      <c r="BE562" s="247">
        <f>IF(N562="základní",J562,0)</f>
        <v>0</v>
      </c>
      <c r="BF562" s="247">
        <f>IF(N562="snížená",J562,0)</f>
        <v>0</v>
      </c>
      <c r="BG562" s="247">
        <f>IF(N562="zákl. přenesená",J562,0)</f>
        <v>0</v>
      </c>
      <c r="BH562" s="247">
        <f>IF(N562="sníž. přenesená",J562,0)</f>
        <v>0</v>
      </c>
      <c r="BI562" s="247">
        <f>IF(N562="nulová",J562,0)</f>
        <v>0</v>
      </c>
      <c r="BJ562" s="25" t="s">
        <v>80</v>
      </c>
      <c r="BK562" s="247">
        <f>ROUND(I562*H562,2)</f>
        <v>0</v>
      </c>
      <c r="BL562" s="25" t="s">
        <v>311</v>
      </c>
      <c r="BM562" s="25" t="s">
        <v>2770</v>
      </c>
    </row>
    <row r="563" s="12" customFormat="1">
      <c r="B563" s="248"/>
      <c r="C563" s="249"/>
      <c r="D563" s="250" t="s">
        <v>224</v>
      </c>
      <c r="E563" s="251" t="s">
        <v>22</v>
      </c>
      <c r="F563" s="252" t="s">
        <v>2771</v>
      </c>
      <c r="G563" s="249"/>
      <c r="H563" s="253">
        <v>18.809999999999999</v>
      </c>
      <c r="I563" s="254"/>
      <c r="J563" s="249"/>
      <c r="K563" s="249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224</v>
      </c>
      <c r="AU563" s="259" t="s">
        <v>82</v>
      </c>
      <c r="AV563" s="12" t="s">
        <v>82</v>
      </c>
      <c r="AW563" s="12" t="s">
        <v>36</v>
      </c>
      <c r="AX563" s="12" t="s">
        <v>80</v>
      </c>
      <c r="AY563" s="259" t="s">
        <v>215</v>
      </c>
    </row>
    <row r="564" s="1" customFormat="1" ht="25.5" customHeight="1">
      <c r="B564" s="47"/>
      <c r="C564" s="236" t="s">
        <v>1036</v>
      </c>
      <c r="D564" s="236" t="s">
        <v>217</v>
      </c>
      <c r="E564" s="237" t="s">
        <v>1076</v>
      </c>
      <c r="F564" s="238" t="s">
        <v>1077</v>
      </c>
      <c r="G564" s="239" t="s">
        <v>304</v>
      </c>
      <c r="H564" s="240">
        <v>18.507000000000001</v>
      </c>
      <c r="I564" s="241"/>
      <c r="J564" s="242">
        <f>ROUND(I564*H564,2)</f>
        <v>0</v>
      </c>
      <c r="K564" s="238" t="s">
        <v>221</v>
      </c>
      <c r="L564" s="73"/>
      <c r="M564" s="243" t="s">
        <v>22</v>
      </c>
      <c r="N564" s="244" t="s">
        <v>44</v>
      </c>
      <c r="O564" s="48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AR564" s="25" t="s">
        <v>311</v>
      </c>
      <c r="AT564" s="25" t="s">
        <v>217</v>
      </c>
      <c r="AU564" s="25" t="s">
        <v>82</v>
      </c>
      <c r="AY564" s="25" t="s">
        <v>215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25" t="s">
        <v>80</v>
      </c>
      <c r="BK564" s="247">
        <f>ROUND(I564*H564,2)</f>
        <v>0</v>
      </c>
      <c r="BL564" s="25" t="s">
        <v>311</v>
      </c>
      <c r="BM564" s="25" t="s">
        <v>2772</v>
      </c>
    </row>
    <row r="565" s="12" customFormat="1">
      <c r="B565" s="248"/>
      <c r="C565" s="249"/>
      <c r="D565" s="250" t="s">
        <v>224</v>
      </c>
      <c r="E565" s="251" t="s">
        <v>22</v>
      </c>
      <c r="F565" s="252" t="s">
        <v>2773</v>
      </c>
      <c r="G565" s="249"/>
      <c r="H565" s="253">
        <v>18.507000000000001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224</v>
      </c>
      <c r="AU565" s="259" t="s">
        <v>82</v>
      </c>
      <c r="AV565" s="12" t="s">
        <v>82</v>
      </c>
      <c r="AW565" s="12" t="s">
        <v>36</v>
      </c>
      <c r="AX565" s="12" t="s">
        <v>80</v>
      </c>
      <c r="AY565" s="259" t="s">
        <v>215</v>
      </c>
    </row>
    <row r="566" s="1" customFormat="1" ht="25.5" customHeight="1">
      <c r="B566" s="47"/>
      <c r="C566" s="236" t="s">
        <v>1040</v>
      </c>
      <c r="D566" s="236" t="s">
        <v>217</v>
      </c>
      <c r="E566" s="237" t="s">
        <v>1081</v>
      </c>
      <c r="F566" s="238" t="s">
        <v>1082</v>
      </c>
      <c r="G566" s="239" t="s">
        <v>304</v>
      </c>
      <c r="H566" s="240">
        <v>18.507000000000001</v>
      </c>
      <c r="I566" s="241"/>
      <c r="J566" s="242">
        <f>ROUND(I566*H566,2)</f>
        <v>0</v>
      </c>
      <c r="K566" s="238" t="s">
        <v>221</v>
      </c>
      <c r="L566" s="73"/>
      <c r="M566" s="243" t="s">
        <v>22</v>
      </c>
      <c r="N566" s="244" t="s">
        <v>44</v>
      </c>
      <c r="O566" s="48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AR566" s="25" t="s">
        <v>311</v>
      </c>
      <c r="AT566" s="25" t="s">
        <v>217</v>
      </c>
      <c r="AU566" s="25" t="s">
        <v>82</v>
      </c>
      <c r="AY566" s="25" t="s">
        <v>215</v>
      </c>
      <c r="BE566" s="247">
        <f>IF(N566="základní",J566,0)</f>
        <v>0</v>
      </c>
      <c r="BF566" s="247">
        <f>IF(N566="snížená",J566,0)</f>
        <v>0</v>
      </c>
      <c r="BG566" s="247">
        <f>IF(N566="zákl. přenesená",J566,0)</f>
        <v>0</v>
      </c>
      <c r="BH566" s="247">
        <f>IF(N566="sníž. přenesená",J566,0)</f>
        <v>0</v>
      </c>
      <c r="BI566" s="247">
        <f>IF(N566="nulová",J566,0)</f>
        <v>0</v>
      </c>
      <c r="BJ566" s="25" t="s">
        <v>80</v>
      </c>
      <c r="BK566" s="247">
        <f>ROUND(I566*H566,2)</f>
        <v>0</v>
      </c>
      <c r="BL566" s="25" t="s">
        <v>311</v>
      </c>
      <c r="BM566" s="25" t="s">
        <v>2774</v>
      </c>
    </row>
    <row r="567" s="12" customFormat="1">
      <c r="B567" s="248"/>
      <c r="C567" s="249"/>
      <c r="D567" s="250" t="s">
        <v>224</v>
      </c>
      <c r="E567" s="251" t="s">
        <v>22</v>
      </c>
      <c r="F567" s="252" t="s">
        <v>2775</v>
      </c>
      <c r="G567" s="249"/>
      <c r="H567" s="253">
        <v>18.507000000000001</v>
      </c>
      <c r="I567" s="254"/>
      <c r="J567" s="249"/>
      <c r="K567" s="249"/>
      <c r="L567" s="255"/>
      <c r="M567" s="256"/>
      <c r="N567" s="257"/>
      <c r="O567" s="257"/>
      <c r="P567" s="257"/>
      <c r="Q567" s="257"/>
      <c r="R567" s="257"/>
      <c r="S567" s="257"/>
      <c r="T567" s="258"/>
      <c r="AT567" s="259" t="s">
        <v>224</v>
      </c>
      <c r="AU567" s="259" t="s">
        <v>82</v>
      </c>
      <c r="AV567" s="12" t="s">
        <v>82</v>
      </c>
      <c r="AW567" s="12" t="s">
        <v>36</v>
      </c>
      <c r="AX567" s="12" t="s">
        <v>80</v>
      </c>
      <c r="AY567" s="259" t="s">
        <v>215</v>
      </c>
    </row>
    <row r="568" s="1" customFormat="1" ht="16.5" customHeight="1">
      <c r="B568" s="47"/>
      <c r="C568" s="236" t="s">
        <v>1044</v>
      </c>
      <c r="D568" s="236" t="s">
        <v>217</v>
      </c>
      <c r="E568" s="237" t="s">
        <v>2776</v>
      </c>
      <c r="F568" s="238" t="s">
        <v>2777</v>
      </c>
      <c r="G568" s="239" t="s">
        <v>426</v>
      </c>
      <c r="H568" s="240">
        <v>1</v>
      </c>
      <c r="I568" s="241"/>
      <c r="J568" s="242">
        <f>ROUND(I568*H568,2)</f>
        <v>0</v>
      </c>
      <c r="K568" s="238" t="s">
        <v>951</v>
      </c>
      <c r="L568" s="73"/>
      <c r="M568" s="243" t="s">
        <v>22</v>
      </c>
      <c r="N568" s="244" t="s">
        <v>44</v>
      </c>
      <c r="O568" s="48"/>
      <c r="P568" s="245">
        <f>O568*H568</f>
        <v>0</v>
      </c>
      <c r="Q568" s="245">
        <v>0.00017000000000000001</v>
      </c>
      <c r="R568" s="245">
        <f>Q568*H568</f>
        <v>0.00017000000000000001</v>
      </c>
      <c r="S568" s="245">
        <v>0</v>
      </c>
      <c r="T568" s="246">
        <f>S568*H568</f>
        <v>0</v>
      </c>
      <c r="AR568" s="25" t="s">
        <v>311</v>
      </c>
      <c r="AT568" s="25" t="s">
        <v>217</v>
      </c>
      <c r="AU568" s="25" t="s">
        <v>82</v>
      </c>
      <c r="AY568" s="25" t="s">
        <v>215</v>
      </c>
      <c r="BE568" s="247">
        <f>IF(N568="základní",J568,0)</f>
        <v>0</v>
      </c>
      <c r="BF568" s="247">
        <f>IF(N568="snížená",J568,0)</f>
        <v>0</v>
      </c>
      <c r="BG568" s="247">
        <f>IF(N568="zákl. přenesená",J568,0)</f>
        <v>0</v>
      </c>
      <c r="BH568" s="247">
        <f>IF(N568="sníž. přenesená",J568,0)</f>
        <v>0</v>
      </c>
      <c r="BI568" s="247">
        <f>IF(N568="nulová",J568,0)</f>
        <v>0</v>
      </c>
      <c r="BJ568" s="25" t="s">
        <v>80</v>
      </c>
      <c r="BK568" s="247">
        <f>ROUND(I568*H568,2)</f>
        <v>0</v>
      </c>
      <c r="BL568" s="25" t="s">
        <v>311</v>
      </c>
      <c r="BM568" s="25" t="s">
        <v>2778</v>
      </c>
    </row>
    <row r="569" s="12" customFormat="1">
      <c r="B569" s="248"/>
      <c r="C569" s="249"/>
      <c r="D569" s="250" t="s">
        <v>224</v>
      </c>
      <c r="E569" s="251" t="s">
        <v>22</v>
      </c>
      <c r="F569" s="252" t="s">
        <v>80</v>
      </c>
      <c r="G569" s="249"/>
      <c r="H569" s="253">
        <v>1</v>
      </c>
      <c r="I569" s="254"/>
      <c r="J569" s="249"/>
      <c r="K569" s="249"/>
      <c r="L569" s="255"/>
      <c r="M569" s="256"/>
      <c r="N569" s="257"/>
      <c r="O569" s="257"/>
      <c r="P569" s="257"/>
      <c r="Q569" s="257"/>
      <c r="R569" s="257"/>
      <c r="S569" s="257"/>
      <c r="T569" s="258"/>
      <c r="AT569" s="259" t="s">
        <v>224</v>
      </c>
      <c r="AU569" s="259" t="s">
        <v>82</v>
      </c>
      <c r="AV569" s="12" t="s">
        <v>82</v>
      </c>
      <c r="AW569" s="12" t="s">
        <v>36</v>
      </c>
      <c r="AX569" s="12" t="s">
        <v>80</v>
      </c>
      <c r="AY569" s="259" t="s">
        <v>215</v>
      </c>
    </row>
    <row r="570" s="1" customFormat="1" ht="25.5" customHeight="1">
      <c r="B570" s="47"/>
      <c r="C570" s="236" t="s">
        <v>1048</v>
      </c>
      <c r="D570" s="236" t="s">
        <v>217</v>
      </c>
      <c r="E570" s="237" t="s">
        <v>1089</v>
      </c>
      <c r="F570" s="238" t="s">
        <v>1090</v>
      </c>
      <c r="G570" s="239" t="s">
        <v>304</v>
      </c>
      <c r="H570" s="240">
        <v>17.100000000000001</v>
      </c>
      <c r="I570" s="241"/>
      <c r="J570" s="242">
        <f>ROUND(I570*H570,2)</f>
        <v>0</v>
      </c>
      <c r="K570" s="238" t="s">
        <v>221</v>
      </c>
      <c r="L570" s="73"/>
      <c r="M570" s="243" t="s">
        <v>22</v>
      </c>
      <c r="N570" s="244" t="s">
        <v>44</v>
      </c>
      <c r="O570" s="48"/>
      <c r="P570" s="245">
        <f>O570*H570</f>
        <v>0</v>
      </c>
      <c r="Q570" s="245">
        <v>0.0077000000000000002</v>
      </c>
      <c r="R570" s="245">
        <f>Q570*H570</f>
        <v>0.13167000000000001</v>
      </c>
      <c r="S570" s="245">
        <v>0</v>
      </c>
      <c r="T570" s="246">
        <f>S570*H570</f>
        <v>0</v>
      </c>
      <c r="AR570" s="25" t="s">
        <v>311</v>
      </c>
      <c r="AT570" s="25" t="s">
        <v>217</v>
      </c>
      <c r="AU570" s="25" t="s">
        <v>82</v>
      </c>
      <c r="AY570" s="25" t="s">
        <v>215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25" t="s">
        <v>80</v>
      </c>
      <c r="BK570" s="247">
        <f>ROUND(I570*H570,2)</f>
        <v>0</v>
      </c>
      <c r="BL570" s="25" t="s">
        <v>311</v>
      </c>
      <c r="BM570" s="25" t="s">
        <v>2779</v>
      </c>
    </row>
    <row r="571" s="12" customFormat="1">
      <c r="B571" s="248"/>
      <c r="C571" s="249"/>
      <c r="D571" s="250" t="s">
        <v>224</v>
      </c>
      <c r="E571" s="251" t="s">
        <v>22</v>
      </c>
      <c r="F571" s="252" t="s">
        <v>2780</v>
      </c>
      <c r="G571" s="249"/>
      <c r="H571" s="253">
        <v>17.100000000000001</v>
      </c>
      <c r="I571" s="254"/>
      <c r="J571" s="249"/>
      <c r="K571" s="249"/>
      <c r="L571" s="255"/>
      <c r="M571" s="256"/>
      <c r="N571" s="257"/>
      <c r="O571" s="257"/>
      <c r="P571" s="257"/>
      <c r="Q571" s="257"/>
      <c r="R571" s="257"/>
      <c r="S571" s="257"/>
      <c r="T571" s="258"/>
      <c r="AT571" s="259" t="s">
        <v>224</v>
      </c>
      <c r="AU571" s="259" t="s">
        <v>82</v>
      </c>
      <c r="AV571" s="12" t="s">
        <v>82</v>
      </c>
      <c r="AW571" s="12" t="s">
        <v>36</v>
      </c>
      <c r="AX571" s="12" t="s">
        <v>80</v>
      </c>
      <c r="AY571" s="259" t="s">
        <v>215</v>
      </c>
    </row>
    <row r="572" s="1" customFormat="1" ht="25.5" customHeight="1">
      <c r="B572" s="47"/>
      <c r="C572" s="236" t="s">
        <v>1054</v>
      </c>
      <c r="D572" s="236" t="s">
        <v>217</v>
      </c>
      <c r="E572" s="237" t="s">
        <v>2781</v>
      </c>
      <c r="F572" s="238" t="s">
        <v>2782</v>
      </c>
      <c r="G572" s="239" t="s">
        <v>298</v>
      </c>
      <c r="H572" s="240">
        <v>16.800000000000001</v>
      </c>
      <c r="I572" s="241"/>
      <c r="J572" s="242">
        <f>ROUND(I572*H572,2)</f>
        <v>0</v>
      </c>
      <c r="K572" s="238" t="s">
        <v>951</v>
      </c>
      <c r="L572" s="73"/>
      <c r="M572" s="243" t="s">
        <v>22</v>
      </c>
      <c r="N572" s="244" t="s">
        <v>44</v>
      </c>
      <c r="O572" s="48"/>
      <c r="P572" s="245">
        <f>O572*H572</f>
        <v>0</v>
      </c>
      <c r="Q572" s="245">
        <v>0.067500000000000004</v>
      </c>
      <c r="R572" s="245">
        <f>Q572*H572</f>
        <v>1.1340000000000001</v>
      </c>
      <c r="S572" s="245">
        <v>0</v>
      </c>
      <c r="T572" s="246">
        <f>S572*H572</f>
        <v>0</v>
      </c>
      <c r="AR572" s="25" t="s">
        <v>311</v>
      </c>
      <c r="AT572" s="25" t="s">
        <v>217</v>
      </c>
      <c r="AU572" s="25" t="s">
        <v>82</v>
      </c>
      <c r="AY572" s="25" t="s">
        <v>215</v>
      </c>
      <c r="BE572" s="247">
        <f>IF(N572="základní",J572,0)</f>
        <v>0</v>
      </c>
      <c r="BF572" s="247">
        <f>IF(N572="snížená",J572,0)</f>
        <v>0</v>
      </c>
      <c r="BG572" s="247">
        <f>IF(N572="zákl. přenesená",J572,0)</f>
        <v>0</v>
      </c>
      <c r="BH572" s="247">
        <f>IF(N572="sníž. přenesená",J572,0)</f>
        <v>0</v>
      </c>
      <c r="BI572" s="247">
        <f>IF(N572="nulová",J572,0)</f>
        <v>0</v>
      </c>
      <c r="BJ572" s="25" t="s">
        <v>80</v>
      </c>
      <c r="BK572" s="247">
        <f>ROUND(I572*H572,2)</f>
        <v>0</v>
      </c>
      <c r="BL572" s="25" t="s">
        <v>311</v>
      </c>
      <c r="BM572" s="25" t="s">
        <v>2783</v>
      </c>
    </row>
    <row r="573" s="12" customFormat="1">
      <c r="B573" s="248"/>
      <c r="C573" s="249"/>
      <c r="D573" s="250" t="s">
        <v>224</v>
      </c>
      <c r="E573" s="251" t="s">
        <v>22</v>
      </c>
      <c r="F573" s="252" t="s">
        <v>2784</v>
      </c>
      <c r="G573" s="249"/>
      <c r="H573" s="253">
        <v>16.800000000000001</v>
      </c>
      <c r="I573" s="254"/>
      <c r="J573" s="249"/>
      <c r="K573" s="249"/>
      <c r="L573" s="255"/>
      <c r="M573" s="256"/>
      <c r="N573" s="257"/>
      <c r="O573" s="257"/>
      <c r="P573" s="257"/>
      <c r="Q573" s="257"/>
      <c r="R573" s="257"/>
      <c r="S573" s="257"/>
      <c r="T573" s="258"/>
      <c r="AT573" s="259" t="s">
        <v>224</v>
      </c>
      <c r="AU573" s="259" t="s">
        <v>82</v>
      </c>
      <c r="AV573" s="12" t="s">
        <v>82</v>
      </c>
      <c r="AW573" s="12" t="s">
        <v>36</v>
      </c>
      <c r="AX573" s="12" t="s">
        <v>80</v>
      </c>
      <c r="AY573" s="259" t="s">
        <v>215</v>
      </c>
    </row>
    <row r="574" s="1" customFormat="1" ht="25.5" customHeight="1">
      <c r="B574" s="47"/>
      <c r="C574" s="236" t="s">
        <v>1060</v>
      </c>
      <c r="D574" s="236" t="s">
        <v>217</v>
      </c>
      <c r="E574" s="237" t="s">
        <v>1093</v>
      </c>
      <c r="F574" s="238" t="s">
        <v>1094</v>
      </c>
      <c r="G574" s="239" t="s">
        <v>876</v>
      </c>
      <c r="H574" s="302"/>
      <c r="I574" s="241"/>
      <c r="J574" s="242">
        <f>ROUND(I574*H574,2)</f>
        <v>0</v>
      </c>
      <c r="K574" s="238" t="s">
        <v>221</v>
      </c>
      <c r="L574" s="73"/>
      <c r="M574" s="243" t="s">
        <v>22</v>
      </c>
      <c r="N574" s="244" t="s">
        <v>44</v>
      </c>
      <c r="O574" s="48"/>
      <c r="P574" s="245">
        <f>O574*H574</f>
        <v>0</v>
      </c>
      <c r="Q574" s="245">
        <v>0</v>
      </c>
      <c r="R574" s="245">
        <f>Q574*H574</f>
        <v>0</v>
      </c>
      <c r="S574" s="245">
        <v>0</v>
      </c>
      <c r="T574" s="246">
        <f>S574*H574</f>
        <v>0</v>
      </c>
      <c r="AR574" s="25" t="s">
        <v>311</v>
      </c>
      <c r="AT574" s="25" t="s">
        <v>217</v>
      </c>
      <c r="AU574" s="25" t="s">
        <v>82</v>
      </c>
      <c r="AY574" s="25" t="s">
        <v>215</v>
      </c>
      <c r="BE574" s="247">
        <f>IF(N574="základní",J574,0)</f>
        <v>0</v>
      </c>
      <c r="BF574" s="247">
        <f>IF(N574="snížená",J574,0)</f>
        <v>0</v>
      </c>
      <c r="BG574" s="247">
        <f>IF(N574="zákl. přenesená",J574,0)</f>
        <v>0</v>
      </c>
      <c r="BH574" s="247">
        <f>IF(N574="sníž. přenesená",J574,0)</f>
        <v>0</v>
      </c>
      <c r="BI574" s="247">
        <f>IF(N574="nulová",J574,0)</f>
        <v>0</v>
      </c>
      <c r="BJ574" s="25" t="s">
        <v>80</v>
      </c>
      <c r="BK574" s="247">
        <f>ROUND(I574*H574,2)</f>
        <v>0</v>
      </c>
      <c r="BL574" s="25" t="s">
        <v>311</v>
      </c>
      <c r="BM574" s="25" t="s">
        <v>2785</v>
      </c>
    </row>
    <row r="575" s="11" customFormat="1" ht="29.88" customHeight="1">
      <c r="B575" s="220"/>
      <c r="C575" s="221"/>
      <c r="D575" s="222" t="s">
        <v>72</v>
      </c>
      <c r="E575" s="234" t="s">
        <v>1096</v>
      </c>
      <c r="F575" s="234" t="s">
        <v>2786</v>
      </c>
      <c r="G575" s="221"/>
      <c r="H575" s="221"/>
      <c r="I575" s="224"/>
      <c r="J575" s="235">
        <f>BK575</f>
        <v>0</v>
      </c>
      <c r="K575" s="221"/>
      <c r="L575" s="226"/>
      <c r="M575" s="227"/>
      <c r="N575" s="228"/>
      <c r="O575" s="228"/>
      <c r="P575" s="229">
        <f>SUM(P576:P599)</f>
        <v>0</v>
      </c>
      <c r="Q575" s="228"/>
      <c r="R575" s="229">
        <f>SUM(R576:R599)</f>
        <v>0.77639771999999996</v>
      </c>
      <c r="S575" s="228"/>
      <c r="T575" s="230">
        <f>SUM(T576:T599)</f>
        <v>0</v>
      </c>
      <c r="AR575" s="231" t="s">
        <v>82</v>
      </c>
      <c r="AT575" s="232" t="s">
        <v>72</v>
      </c>
      <c r="AU575" s="232" t="s">
        <v>80</v>
      </c>
      <c r="AY575" s="231" t="s">
        <v>215</v>
      </c>
      <c r="BK575" s="233">
        <f>SUM(BK576:BK599)</f>
        <v>0</v>
      </c>
    </row>
    <row r="576" s="1" customFormat="1" ht="16.5" customHeight="1">
      <c r="B576" s="47"/>
      <c r="C576" s="236" t="s">
        <v>1065</v>
      </c>
      <c r="D576" s="236" t="s">
        <v>217</v>
      </c>
      <c r="E576" s="237" t="s">
        <v>1099</v>
      </c>
      <c r="F576" s="238" t="s">
        <v>1100</v>
      </c>
      <c r="G576" s="239" t="s">
        <v>304</v>
      </c>
      <c r="H576" s="240">
        <v>87.150000000000006</v>
      </c>
      <c r="I576" s="241"/>
      <c r="J576" s="242">
        <f>ROUND(I576*H576,2)</f>
        <v>0</v>
      </c>
      <c r="K576" s="238" t="s">
        <v>221</v>
      </c>
      <c r="L576" s="73"/>
      <c r="M576" s="243" t="s">
        <v>22</v>
      </c>
      <c r="N576" s="244" t="s">
        <v>44</v>
      </c>
      <c r="O576" s="48"/>
      <c r="P576" s="245">
        <f>O576*H576</f>
        <v>0</v>
      </c>
      <c r="Q576" s="245">
        <v>0</v>
      </c>
      <c r="R576" s="245">
        <f>Q576*H576</f>
        <v>0</v>
      </c>
      <c r="S576" s="245">
        <v>0</v>
      </c>
      <c r="T576" s="246">
        <f>S576*H576</f>
        <v>0</v>
      </c>
      <c r="AR576" s="25" t="s">
        <v>222</v>
      </c>
      <c r="AT576" s="25" t="s">
        <v>217</v>
      </c>
      <c r="AU576" s="25" t="s">
        <v>82</v>
      </c>
      <c r="AY576" s="25" t="s">
        <v>215</v>
      </c>
      <c r="BE576" s="247">
        <f>IF(N576="základní",J576,0)</f>
        <v>0</v>
      </c>
      <c r="BF576" s="247">
        <f>IF(N576="snížená",J576,0)</f>
        <v>0</v>
      </c>
      <c r="BG576" s="247">
        <f>IF(N576="zákl. přenesená",J576,0)</f>
        <v>0</v>
      </c>
      <c r="BH576" s="247">
        <f>IF(N576="sníž. přenesená",J576,0)</f>
        <v>0</v>
      </c>
      <c r="BI576" s="247">
        <f>IF(N576="nulová",J576,0)</f>
        <v>0</v>
      </c>
      <c r="BJ576" s="25" t="s">
        <v>80</v>
      </c>
      <c r="BK576" s="247">
        <f>ROUND(I576*H576,2)</f>
        <v>0</v>
      </c>
      <c r="BL576" s="25" t="s">
        <v>222</v>
      </c>
      <c r="BM576" s="25" t="s">
        <v>2787</v>
      </c>
    </row>
    <row r="577" s="12" customFormat="1">
      <c r="B577" s="248"/>
      <c r="C577" s="249"/>
      <c r="D577" s="250" t="s">
        <v>224</v>
      </c>
      <c r="E577" s="251" t="s">
        <v>22</v>
      </c>
      <c r="F577" s="252" t="s">
        <v>2332</v>
      </c>
      <c r="G577" s="249"/>
      <c r="H577" s="253">
        <v>78.650000000000006</v>
      </c>
      <c r="I577" s="254"/>
      <c r="J577" s="249"/>
      <c r="K577" s="249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224</v>
      </c>
      <c r="AU577" s="259" t="s">
        <v>82</v>
      </c>
      <c r="AV577" s="12" t="s">
        <v>82</v>
      </c>
      <c r="AW577" s="12" t="s">
        <v>36</v>
      </c>
      <c r="AX577" s="12" t="s">
        <v>73</v>
      </c>
      <c r="AY577" s="259" t="s">
        <v>215</v>
      </c>
    </row>
    <row r="578" s="12" customFormat="1">
      <c r="B578" s="248"/>
      <c r="C578" s="249"/>
      <c r="D578" s="250" t="s">
        <v>224</v>
      </c>
      <c r="E578" s="251" t="s">
        <v>22</v>
      </c>
      <c r="F578" s="252" t="s">
        <v>2788</v>
      </c>
      <c r="G578" s="249"/>
      <c r="H578" s="253">
        <v>8.5</v>
      </c>
      <c r="I578" s="254"/>
      <c r="J578" s="249"/>
      <c r="K578" s="249"/>
      <c r="L578" s="255"/>
      <c r="M578" s="256"/>
      <c r="N578" s="257"/>
      <c r="O578" s="257"/>
      <c r="P578" s="257"/>
      <c r="Q578" s="257"/>
      <c r="R578" s="257"/>
      <c r="S578" s="257"/>
      <c r="T578" s="258"/>
      <c r="AT578" s="259" t="s">
        <v>224</v>
      </c>
      <c r="AU578" s="259" t="s">
        <v>82</v>
      </c>
      <c r="AV578" s="12" t="s">
        <v>82</v>
      </c>
      <c r="AW578" s="12" t="s">
        <v>36</v>
      </c>
      <c r="AX578" s="12" t="s">
        <v>73</v>
      </c>
      <c r="AY578" s="259" t="s">
        <v>215</v>
      </c>
    </row>
    <row r="579" s="13" customFormat="1">
      <c r="B579" s="260"/>
      <c r="C579" s="261"/>
      <c r="D579" s="250" t="s">
        <v>224</v>
      </c>
      <c r="E579" s="262" t="s">
        <v>22</v>
      </c>
      <c r="F579" s="263" t="s">
        <v>231</v>
      </c>
      <c r="G579" s="261"/>
      <c r="H579" s="264">
        <v>87.150000000000006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AT579" s="270" t="s">
        <v>224</v>
      </c>
      <c r="AU579" s="270" t="s">
        <v>82</v>
      </c>
      <c r="AV579" s="13" t="s">
        <v>222</v>
      </c>
      <c r="AW579" s="13" t="s">
        <v>36</v>
      </c>
      <c r="AX579" s="13" t="s">
        <v>80</v>
      </c>
      <c r="AY579" s="270" t="s">
        <v>215</v>
      </c>
    </row>
    <row r="580" s="1" customFormat="1" ht="25.5" customHeight="1">
      <c r="B580" s="47"/>
      <c r="C580" s="236" t="s">
        <v>1070</v>
      </c>
      <c r="D580" s="236" t="s">
        <v>217</v>
      </c>
      <c r="E580" s="237" t="s">
        <v>1104</v>
      </c>
      <c r="F580" s="238" t="s">
        <v>1105</v>
      </c>
      <c r="G580" s="239" t="s">
        <v>304</v>
      </c>
      <c r="H580" s="240">
        <v>87.150000000000006</v>
      </c>
      <c r="I580" s="241"/>
      <c r="J580" s="242">
        <f>ROUND(I580*H580,2)</f>
        <v>0</v>
      </c>
      <c r="K580" s="238" t="s">
        <v>221</v>
      </c>
      <c r="L580" s="73"/>
      <c r="M580" s="243" t="s">
        <v>22</v>
      </c>
      <c r="N580" s="244" t="s">
        <v>44</v>
      </c>
      <c r="O580" s="48"/>
      <c r="P580" s="245">
        <f>O580*H580</f>
        <v>0</v>
      </c>
      <c r="Q580" s="245">
        <v>3.0000000000000001E-05</v>
      </c>
      <c r="R580" s="245">
        <f>Q580*H580</f>
        <v>0.0026145000000000001</v>
      </c>
      <c r="S580" s="245">
        <v>0</v>
      </c>
      <c r="T580" s="246">
        <f>S580*H580</f>
        <v>0</v>
      </c>
      <c r="AR580" s="25" t="s">
        <v>311</v>
      </c>
      <c r="AT580" s="25" t="s">
        <v>217</v>
      </c>
      <c r="AU580" s="25" t="s">
        <v>82</v>
      </c>
      <c r="AY580" s="25" t="s">
        <v>215</v>
      </c>
      <c r="BE580" s="247">
        <f>IF(N580="základní",J580,0)</f>
        <v>0</v>
      </c>
      <c r="BF580" s="247">
        <f>IF(N580="snížená",J580,0)</f>
        <v>0</v>
      </c>
      <c r="BG580" s="247">
        <f>IF(N580="zákl. přenesená",J580,0)</f>
        <v>0</v>
      </c>
      <c r="BH580" s="247">
        <f>IF(N580="sníž. přenesená",J580,0)</f>
        <v>0</v>
      </c>
      <c r="BI580" s="247">
        <f>IF(N580="nulová",J580,0)</f>
        <v>0</v>
      </c>
      <c r="BJ580" s="25" t="s">
        <v>80</v>
      </c>
      <c r="BK580" s="247">
        <f>ROUND(I580*H580,2)</f>
        <v>0</v>
      </c>
      <c r="BL580" s="25" t="s">
        <v>311</v>
      </c>
      <c r="BM580" s="25" t="s">
        <v>2789</v>
      </c>
    </row>
    <row r="581" s="12" customFormat="1">
      <c r="B581" s="248"/>
      <c r="C581" s="249"/>
      <c r="D581" s="250" t="s">
        <v>224</v>
      </c>
      <c r="E581" s="251" t="s">
        <v>22</v>
      </c>
      <c r="F581" s="252" t="s">
        <v>2790</v>
      </c>
      <c r="G581" s="249"/>
      <c r="H581" s="253">
        <v>87.150000000000006</v>
      </c>
      <c r="I581" s="254"/>
      <c r="J581" s="249"/>
      <c r="K581" s="249"/>
      <c r="L581" s="255"/>
      <c r="M581" s="256"/>
      <c r="N581" s="257"/>
      <c r="O581" s="257"/>
      <c r="P581" s="257"/>
      <c r="Q581" s="257"/>
      <c r="R581" s="257"/>
      <c r="S581" s="257"/>
      <c r="T581" s="258"/>
      <c r="AT581" s="259" t="s">
        <v>224</v>
      </c>
      <c r="AU581" s="259" t="s">
        <v>82</v>
      </c>
      <c r="AV581" s="12" t="s">
        <v>82</v>
      </c>
      <c r="AW581" s="12" t="s">
        <v>36</v>
      </c>
      <c r="AX581" s="12" t="s">
        <v>80</v>
      </c>
      <c r="AY581" s="259" t="s">
        <v>215</v>
      </c>
    </row>
    <row r="582" s="1" customFormat="1" ht="25.5" customHeight="1">
      <c r="B582" s="47"/>
      <c r="C582" s="236" t="s">
        <v>1075</v>
      </c>
      <c r="D582" s="236" t="s">
        <v>217</v>
      </c>
      <c r="E582" s="237" t="s">
        <v>1143</v>
      </c>
      <c r="F582" s="238" t="s">
        <v>1144</v>
      </c>
      <c r="G582" s="239" t="s">
        <v>304</v>
      </c>
      <c r="H582" s="240">
        <v>88.774000000000001</v>
      </c>
      <c r="I582" s="241"/>
      <c r="J582" s="242">
        <f>ROUND(I582*H582,2)</f>
        <v>0</v>
      </c>
      <c r="K582" s="238" t="s">
        <v>221</v>
      </c>
      <c r="L582" s="73"/>
      <c r="M582" s="243" t="s">
        <v>22</v>
      </c>
      <c r="N582" s="244" t="s">
        <v>44</v>
      </c>
      <c r="O582" s="48"/>
      <c r="P582" s="245">
        <f>O582*H582</f>
        <v>0</v>
      </c>
      <c r="Q582" s="245">
        <v>0.0075799999999999999</v>
      </c>
      <c r="R582" s="245">
        <f>Q582*H582</f>
        <v>0.67290691999999996</v>
      </c>
      <c r="S582" s="245">
        <v>0</v>
      </c>
      <c r="T582" s="246">
        <f>S582*H582</f>
        <v>0</v>
      </c>
      <c r="AR582" s="25" t="s">
        <v>311</v>
      </c>
      <c r="AT582" s="25" t="s">
        <v>217</v>
      </c>
      <c r="AU582" s="25" t="s">
        <v>82</v>
      </c>
      <c r="AY582" s="25" t="s">
        <v>215</v>
      </c>
      <c r="BE582" s="247">
        <f>IF(N582="základní",J582,0)</f>
        <v>0</v>
      </c>
      <c r="BF582" s="247">
        <f>IF(N582="snížená",J582,0)</f>
        <v>0</v>
      </c>
      <c r="BG582" s="247">
        <f>IF(N582="zákl. přenesená",J582,0)</f>
        <v>0</v>
      </c>
      <c r="BH582" s="247">
        <f>IF(N582="sníž. přenesená",J582,0)</f>
        <v>0</v>
      </c>
      <c r="BI582" s="247">
        <f>IF(N582="nulová",J582,0)</f>
        <v>0</v>
      </c>
      <c r="BJ582" s="25" t="s">
        <v>80</v>
      </c>
      <c r="BK582" s="247">
        <f>ROUND(I582*H582,2)</f>
        <v>0</v>
      </c>
      <c r="BL582" s="25" t="s">
        <v>311</v>
      </c>
      <c r="BM582" s="25" t="s">
        <v>2791</v>
      </c>
    </row>
    <row r="583" s="12" customFormat="1">
      <c r="B583" s="248"/>
      <c r="C583" s="249"/>
      <c r="D583" s="250" t="s">
        <v>224</v>
      </c>
      <c r="E583" s="251" t="s">
        <v>22</v>
      </c>
      <c r="F583" s="252" t="s">
        <v>2792</v>
      </c>
      <c r="G583" s="249"/>
      <c r="H583" s="253">
        <v>88.774000000000001</v>
      </c>
      <c r="I583" s="254"/>
      <c r="J583" s="249"/>
      <c r="K583" s="249"/>
      <c r="L583" s="255"/>
      <c r="M583" s="256"/>
      <c r="N583" s="257"/>
      <c r="O583" s="257"/>
      <c r="P583" s="257"/>
      <c r="Q583" s="257"/>
      <c r="R583" s="257"/>
      <c r="S583" s="257"/>
      <c r="T583" s="258"/>
      <c r="AT583" s="259" t="s">
        <v>224</v>
      </c>
      <c r="AU583" s="259" t="s">
        <v>82</v>
      </c>
      <c r="AV583" s="12" t="s">
        <v>82</v>
      </c>
      <c r="AW583" s="12" t="s">
        <v>36</v>
      </c>
      <c r="AX583" s="12" t="s">
        <v>80</v>
      </c>
      <c r="AY583" s="259" t="s">
        <v>215</v>
      </c>
    </row>
    <row r="584" s="1" customFormat="1" ht="25.5" customHeight="1">
      <c r="B584" s="47"/>
      <c r="C584" s="236" t="s">
        <v>1080</v>
      </c>
      <c r="D584" s="236" t="s">
        <v>217</v>
      </c>
      <c r="E584" s="237" t="s">
        <v>1108</v>
      </c>
      <c r="F584" s="238" t="s">
        <v>2793</v>
      </c>
      <c r="G584" s="239" t="s">
        <v>298</v>
      </c>
      <c r="H584" s="240">
        <v>45.399999999999999</v>
      </c>
      <c r="I584" s="241"/>
      <c r="J584" s="242">
        <f>ROUND(I584*H584,2)</f>
        <v>0</v>
      </c>
      <c r="K584" s="238" t="s">
        <v>2603</v>
      </c>
      <c r="L584" s="73"/>
      <c r="M584" s="243" t="s">
        <v>22</v>
      </c>
      <c r="N584" s="244" t="s">
        <v>44</v>
      </c>
      <c r="O584" s="48"/>
      <c r="P584" s="245">
        <f>O584*H584</f>
        <v>0</v>
      </c>
      <c r="Q584" s="245">
        <v>2.0000000000000002E-05</v>
      </c>
      <c r="R584" s="245">
        <f>Q584*H584</f>
        <v>0.00090800000000000006</v>
      </c>
      <c r="S584" s="245">
        <v>0</v>
      </c>
      <c r="T584" s="246">
        <f>S584*H584</f>
        <v>0</v>
      </c>
      <c r="AR584" s="25" t="s">
        <v>311</v>
      </c>
      <c r="AT584" s="25" t="s">
        <v>217</v>
      </c>
      <c r="AU584" s="25" t="s">
        <v>82</v>
      </c>
      <c r="AY584" s="25" t="s">
        <v>215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25" t="s">
        <v>80</v>
      </c>
      <c r="BK584" s="247">
        <f>ROUND(I584*H584,2)</f>
        <v>0</v>
      </c>
      <c r="BL584" s="25" t="s">
        <v>311</v>
      </c>
      <c r="BM584" s="25" t="s">
        <v>2794</v>
      </c>
    </row>
    <row r="585" s="15" customFormat="1">
      <c r="B585" s="282"/>
      <c r="C585" s="283"/>
      <c r="D585" s="250" t="s">
        <v>224</v>
      </c>
      <c r="E585" s="284" t="s">
        <v>22</v>
      </c>
      <c r="F585" s="285" t="s">
        <v>1111</v>
      </c>
      <c r="G585" s="283"/>
      <c r="H585" s="284" t="s">
        <v>22</v>
      </c>
      <c r="I585" s="286"/>
      <c r="J585" s="283"/>
      <c r="K585" s="283"/>
      <c r="L585" s="287"/>
      <c r="M585" s="288"/>
      <c r="N585" s="289"/>
      <c r="O585" s="289"/>
      <c r="P585" s="289"/>
      <c r="Q585" s="289"/>
      <c r="R585" s="289"/>
      <c r="S585" s="289"/>
      <c r="T585" s="290"/>
      <c r="AT585" s="291" t="s">
        <v>224</v>
      </c>
      <c r="AU585" s="291" t="s">
        <v>82</v>
      </c>
      <c r="AV585" s="15" t="s">
        <v>80</v>
      </c>
      <c r="AW585" s="15" t="s">
        <v>36</v>
      </c>
      <c r="AX585" s="15" t="s">
        <v>73</v>
      </c>
      <c r="AY585" s="291" t="s">
        <v>215</v>
      </c>
    </row>
    <row r="586" s="12" customFormat="1">
      <c r="B586" s="248"/>
      <c r="C586" s="249"/>
      <c r="D586" s="250" t="s">
        <v>224</v>
      </c>
      <c r="E586" s="251" t="s">
        <v>22</v>
      </c>
      <c r="F586" s="252" t="s">
        <v>2795</v>
      </c>
      <c r="G586" s="249"/>
      <c r="H586" s="253">
        <v>37.399999999999999</v>
      </c>
      <c r="I586" s="254"/>
      <c r="J586" s="249"/>
      <c r="K586" s="249"/>
      <c r="L586" s="255"/>
      <c r="M586" s="256"/>
      <c r="N586" s="257"/>
      <c r="O586" s="257"/>
      <c r="P586" s="257"/>
      <c r="Q586" s="257"/>
      <c r="R586" s="257"/>
      <c r="S586" s="257"/>
      <c r="T586" s="258"/>
      <c r="AT586" s="259" t="s">
        <v>224</v>
      </c>
      <c r="AU586" s="259" t="s">
        <v>82</v>
      </c>
      <c r="AV586" s="12" t="s">
        <v>82</v>
      </c>
      <c r="AW586" s="12" t="s">
        <v>36</v>
      </c>
      <c r="AX586" s="12" t="s">
        <v>73</v>
      </c>
      <c r="AY586" s="259" t="s">
        <v>215</v>
      </c>
    </row>
    <row r="587" s="12" customFormat="1">
      <c r="B587" s="248"/>
      <c r="C587" s="249"/>
      <c r="D587" s="250" t="s">
        <v>224</v>
      </c>
      <c r="E587" s="251" t="s">
        <v>22</v>
      </c>
      <c r="F587" s="252" t="s">
        <v>2796</v>
      </c>
      <c r="G587" s="249"/>
      <c r="H587" s="253">
        <v>8</v>
      </c>
      <c r="I587" s="254"/>
      <c r="J587" s="249"/>
      <c r="K587" s="249"/>
      <c r="L587" s="255"/>
      <c r="M587" s="256"/>
      <c r="N587" s="257"/>
      <c r="O587" s="257"/>
      <c r="P587" s="257"/>
      <c r="Q587" s="257"/>
      <c r="R587" s="257"/>
      <c r="S587" s="257"/>
      <c r="T587" s="258"/>
      <c r="AT587" s="259" t="s">
        <v>224</v>
      </c>
      <c r="AU587" s="259" t="s">
        <v>82</v>
      </c>
      <c r="AV587" s="12" t="s">
        <v>82</v>
      </c>
      <c r="AW587" s="12" t="s">
        <v>36</v>
      </c>
      <c r="AX587" s="12" t="s">
        <v>73</v>
      </c>
      <c r="AY587" s="259" t="s">
        <v>215</v>
      </c>
    </row>
    <row r="588" s="13" customFormat="1">
      <c r="B588" s="260"/>
      <c r="C588" s="261"/>
      <c r="D588" s="250" t="s">
        <v>224</v>
      </c>
      <c r="E588" s="262" t="s">
        <v>22</v>
      </c>
      <c r="F588" s="263" t="s">
        <v>231</v>
      </c>
      <c r="G588" s="261"/>
      <c r="H588" s="264">
        <v>45.399999999999999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AT588" s="270" t="s">
        <v>224</v>
      </c>
      <c r="AU588" s="270" t="s">
        <v>82</v>
      </c>
      <c r="AV588" s="13" t="s">
        <v>222</v>
      </c>
      <c r="AW588" s="13" t="s">
        <v>36</v>
      </c>
      <c r="AX588" s="13" t="s">
        <v>80</v>
      </c>
      <c r="AY588" s="270" t="s">
        <v>215</v>
      </c>
    </row>
    <row r="589" s="1" customFormat="1" ht="16.5" customHeight="1">
      <c r="B589" s="47"/>
      <c r="C589" s="236" t="s">
        <v>1084</v>
      </c>
      <c r="D589" s="236" t="s">
        <v>217</v>
      </c>
      <c r="E589" s="237" t="s">
        <v>1119</v>
      </c>
      <c r="F589" s="238" t="s">
        <v>1120</v>
      </c>
      <c r="G589" s="239" t="s">
        <v>298</v>
      </c>
      <c r="H589" s="240">
        <v>45.399999999999999</v>
      </c>
      <c r="I589" s="241"/>
      <c r="J589" s="242">
        <f>ROUND(I589*H589,2)</f>
        <v>0</v>
      </c>
      <c r="K589" s="238" t="s">
        <v>2797</v>
      </c>
      <c r="L589" s="73"/>
      <c r="M589" s="243" t="s">
        <v>22</v>
      </c>
      <c r="N589" s="244" t="s">
        <v>44</v>
      </c>
      <c r="O589" s="48"/>
      <c r="P589" s="245">
        <f>O589*H589</f>
        <v>0</v>
      </c>
      <c r="Q589" s="245">
        <v>0.00014999999999999999</v>
      </c>
      <c r="R589" s="245">
        <f>Q589*H589</f>
        <v>0.0068099999999999992</v>
      </c>
      <c r="S589" s="245">
        <v>0</v>
      </c>
      <c r="T589" s="246">
        <f>S589*H589</f>
        <v>0</v>
      </c>
      <c r="AR589" s="25" t="s">
        <v>311</v>
      </c>
      <c r="AT589" s="25" t="s">
        <v>217</v>
      </c>
      <c r="AU589" s="25" t="s">
        <v>82</v>
      </c>
      <c r="AY589" s="25" t="s">
        <v>215</v>
      </c>
      <c r="BE589" s="247">
        <f>IF(N589="základní",J589,0)</f>
        <v>0</v>
      </c>
      <c r="BF589" s="247">
        <f>IF(N589="snížená",J589,0)</f>
        <v>0</v>
      </c>
      <c r="BG589" s="247">
        <f>IF(N589="zákl. přenesená",J589,0)</f>
        <v>0</v>
      </c>
      <c r="BH589" s="247">
        <f>IF(N589="sníž. přenesená",J589,0)</f>
        <v>0</v>
      </c>
      <c r="BI589" s="247">
        <f>IF(N589="nulová",J589,0)</f>
        <v>0</v>
      </c>
      <c r="BJ589" s="25" t="s">
        <v>80</v>
      </c>
      <c r="BK589" s="247">
        <f>ROUND(I589*H589,2)</f>
        <v>0</v>
      </c>
      <c r="BL589" s="25" t="s">
        <v>311</v>
      </c>
      <c r="BM589" s="25" t="s">
        <v>2798</v>
      </c>
    </row>
    <row r="590" s="12" customFormat="1">
      <c r="B590" s="248"/>
      <c r="C590" s="249"/>
      <c r="D590" s="250" t="s">
        <v>224</v>
      </c>
      <c r="E590" s="251" t="s">
        <v>22</v>
      </c>
      <c r="F590" s="252" t="s">
        <v>2799</v>
      </c>
      <c r="G590" s="249"/>
      <c r="H590" s="253">
        <v>45.399999999999999</v>
      </c>
      <c r="I590" s="254"/>
      <c r="J590" s="249"/>
      <c r="K590" s="249"/>
      <c r="L590" s="255"/>
      <c r="M590" s="256"/>
      <c r="N590" s="257"/>
      <c r="O590" s="257"/>
      <c r="P590" s="257"/>
      <c r="Q590" s="257"/>
      <c r="R590" s="257"/>
      <c r="S590" s="257"/>
      <c r="T590" s="258"/>
      <c r="AT590" s="259" t="s">
        <v>224</v>
      </c>
      <c r="AU590" s="259" t="s">
        <v>82</v>
      </c>
      <c r="AV590" s="12" t="s">
        <v>82</v>
      </c>
      <c r="AW590" s="12" t="s">
        <v>36</v>
      </c>
      <c r="AX590" s="12" t="s">
        <v>80</v>
      </c>
      <c r="AY590" s="259" t="s">
        <v>215</v>
      </c>
    </row>
    <row r="591" s="1" customFormat="1" ht="25.5" customHeight="1">
      <c r="B591" s="47"/>
      <c r="C591" s="292" t="s">
        <v>1088</v>
      </c>
      <c r="D591" s="292" t="s">
        <v>289</v>
      </c>
      <c r="E591" s="293" t="s">
        <v>1124</v>
      </c>
      <c r="F591" s="294" t="s">
        <v>2800</v>
      </c>
      <c r="G591" s="295" t="s">
        <v>298</v>
      </c>
      <c r="H591" s="296">
        <v>47.670000000000002</v>
      </c>
      <c r="I591" s="297"/>
      <c r="J591" s="298">
        <f>ROUND(I591*H591,2)</f>
        <v>0</v>
      </c>
      <c r="K591" s="294" t="s">
        <v>951</v>
      </c>
      <c r="L591" s="299"/>
      <c r="M591" s="300" t="s">
        <v>22</v>
      </c>
      <c r="N591" s="301" t="s">
        <v>44</v>
      </c>
      <c r="O591" s="48"/>
      <c r="P591" s="245">
        <f>O591*H591</f>
        <v>0</v>
      </c>
      <c r="Q591" s="245">
        <v>0.00019000000000000001</v>
      </c>
      <c r="R591" s="245">
        <f>Q591*H591</f>
        <v>0.0090573000000000008</v>
      </c>
      <c r="S591" s="245">
        <v>0</v>
      </c>
      <c r="T591" s="246">
        <f>S591*H591</f>
        <v>0</v>
      </c>
      <c r="AR591" s="25" t="s">
        <v>405</v>
      </c>
      <c r="AT591" s="25" t="s">
        <v>289</v>
      </c>
      <c r="AU591" s="25" t="s">
        <v>82</v>
      </c>
      <c r="AY591" s="25" t="s">
        <v>215</v>
      </c>
      <c r="BE591" s="247">
        <f>IF(N591="základní",J591,0)</f>
        <v>0</v>
      </c>
      <c r="BF591" s="247">
        <f>IF(N591="snížená",J591,0)</f>
        <v>0</v>
      </c>
      <c r="BG591" s="247">
        <f>IF(N591="zákl. přenesená",J591,0)</f>
        <v>0</v>
      </c>
      <c r="BH591" s="247">
        <f>IF(N591="sníž. přenesená",J591,0)</f>
        <v>0</v>
      </c>
      <c r="BI591" s="247">
        <f>IF(N591="nulová",J591,0)</f>
        <v>0</v>
      </c>
      <c r="BJ591" s="25" t="s">
        <v>80</v>
      </c>
      <c r="BK591" s="247">
        <f>ROUND(I591*H591,2)</f>
        <v>0</v>
      </c>
      <c r="BL591" s="25" t="s">
        <v>311</v>
      </c>
      <c r="BM591" s="25" t="s">
        <v>2801</v>
      </c>
    </row>
    <row r="592" s="12" customFormat="1">
      <c r="B592" s="248"/>
      <c r="C592" s="249"/>
      <c r="D592" s="250" t="s">
        <v>224</v>
      </c>
      <c r="E592" s="251" t="s">
        <v>22</v>
      </c>
      <c r="F592" s="252" t="s">
        <v>2802</v>
      </c>
      <c r="G592" s="249"/>
      <c r="H592" s="253">
        <v>47.670000000000002</v>
      </c>
      <c r="I592" s="254"/>
      <c r="J592" s="249"/>
      <c r="K592" s="249"/>
      <c r="L592" s="255"/>
      <c r="M592" s="256"/>
      <c r="N592" s="257"/>
      <c r="O592" s="257"/>
      <c r="P592" s="257"/>
      <c r="Q592" s="257"/>
      <c r="R592" s="257"/>
      <c r="S592" s="257"/>
      <c r="T592" s="258"/>
      <c r="AT592" s="259" t="s">
        <v>224</v>
      </c>
      <c r="AU592" s="259" t="s">
        <v>82</v>
      </c>
      <c r="AV592" s="12" t="s">
        <v>82</v>
      </c>
      <c r="AW592" s="12" t="s">
        <v>36</v>
      </c>
      <c r="AX592" s="12" t="s">
        <v>80</v>
      </c>
      <c r="AY592" s="259" t="s">
        <v>215</v>
      </c>
    </row>
    <row r="593" s="1" customFormat="1" ht="25.5" customHeight="1">
      <c r="B593" s="47"/>
      <c r="C593" s="236" t="s">
        <v>1092</v>
      </c>
      <c r="D593" s="236" t="s">
        <v>217</v>
      </c>
      <c r="E593" s="237" t="s">
        <v>2803</v>
      </c>
      <c r="F593" s="238" t="s">
        <v>2804</v>
      </c>
      <c r="G593" s="239" t="s">
        <v>304</v>
      </c>
      <c r="H593" s="240">
        <v>87.150000000000006</v>
      </c>
      <c r="I593" s="241"/>
      <c r="J593" s="242">
        <f>ROUND(I593*H593,2)</f>
        <v>0</v>
      </c>
      <c r="K593" s="238" t="s">
        <v>221</v>
      </c>
      <c r="L593" s="73"/>
      <c r="M593" s="243" t="s">
        <v>22</v>
      </c>
      <c r="N593" s="244" t="s">
        <v>44</v>
      </c>
      <c r="O593" s="48"/>
      <c r="P593" s="245">
        <f>O593*H593</f>
        <v>0</v>
      </c>
      <c r="Q593" s="245">
        <v>0.00040000000000000002</v>
      </c>
      <c r="R593" s="245">
        <f>Q593*H593</f>
        <v>0.034860000000000002</v>
      </c>
      <c r="S593" s="245">
        <v>0</v>
      </c>
      <c r="T593" s="246">
        <f>S593*H593</f>
        <v>0</v>
      </c>
      <c r="AR593" s="25" t="s">
        <v>311</v>
      </c>
      <c r="AT593" s="25" t="s">
        <v>217</v>
      </c>
      <c r="AU593" s="25" t="s">
        <v>82</v>
      </c>
      <c r="AY593" s="25" t="s">
        <v>215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25" t="s">
        <v>80</v>
      </c>
      <c r="BK593" s="247">
        <f>ROUND(I593*H593,2)</f>
        <v>0</v>
      </c>
      <c r="BL593" s="25" t="s">
        <v>311</v>
      </c>
      <c r="BM593" s="25" t="s">
        <v>2805</v>
      </c>
    </row>
    <row r="594" s="12" customFormat="1">
      <c r="B594" s="248"/>
      <c r="C594" s="249"/>
      <c r="D594" s="250" t="s">
        <v>224</v>
      </c>
      <c r="E594" s="251" t="s">
        <v>22</v>
      </c>
      <c r="F594" s="252" t="s">
        <v>2806</v>
      </c>
      <c r="G594" s="249"/>
      <c r="H594" s="253">
        <v>78.650000000000006</v>
      </c>
      <c r="I594" s="254"/>
      <c r="J594" s="249"/>
      <c r="K594" s="249"/>
      <c r="L594" s="255"/>
      <c r="M594" s="256"/>
      <c r="N594" s="257"/>
      <c r="O594" s="257"/>
      <c r="P594" s="257"/>
      <c r="Q594" s="257"/>
      <c r="R594" s="257"/>
      <c r="S594" s="257"/>
      <c r="T594" s="258"/>
      <c r="AT594" s="259" t="s">
        <v>224</v>
      </c>
      <c r="AU594" s="259" t="s">
        <v>82</v>
      </c>
      <c r="AV594" s="12" t="s">
        <v>82</v>
      </c>
      <c r="AW594" s="12" t="s">
        <v>36</v>
      </c>
      <c r="AX594" s="12" t="s">
        <v>73</v>
      </c>
      <c r="AY594" s="259" t="s">
        <v>215</v>
      </c>
    </row>
    <row r="595" s="12" customFormat="1">
      <c r="B595" s="248"/>
      <c r="C595" s="249"/>
      <c r="D595" s="250" t="s">
        <v>224</v>
      </c>
      <c r="E595" s="251" t="s">
        <v>22</v>
      </c>
      <c r="F595" s="252" t="s">
        <v>2537</v>
      </c>
      <c r="G595" s="249"/>
      <c r="H595" s="253">
        <v>8.5</v>
      </c>
      <c r="I595" s="254"/>
      <c r="J595" s="249"/>
      <c r="K595" s="249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224</v>
      </c>
      <c r="AU595" s="259" t="s">
        <v>82</v>
      </c>
      <c r="AV595" s="12" t="s">
        <v>82</v>
      </c>
      <c r="AW595" s="12" t="s">
        <v>36</v>
      </c>
      <c r="AX595" s="12" t="s">
        <v>73</v>
      </c>
      <c r="AY595" s="259" t="s">
        <v>215</v>
      </c>
    </row>
    <row r="596" s="13" customFormat="1">
      <c r="B596" s="260"/>
      <c r="C596" s="261"/>
      <c r="D596" s="250" t="s">
        <v>224</v>
      </c>
      <c r="E596" s="262" t="s">
        <v>22</v>
      </c>
      <c r="F596" s="263" t="s">
        <v>231</v>
      </c>
      <c r="G596" s="261"/>
      <c r="H596" s="264">
        <v>87.150000000000006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AT596" s="270" t="s">
        <v>224</v>
      </c>
      <c r="AU596" s="270" t="s">
        <v>82</v>
      </c>
      <c r="AV596" s="13" t="s">
        <v>222</v>
      </c>
      <c r="AW596" s="13" t="s">
        <v>36</v>
      </c>
      <c r="AX596" s="13" t="s">
        <v>80</v>
      </c>
      <c r="AY596" s="270" t="s">
        <v>215</v>
      </c>
    </row>
    <row r="597" s="1" customFormat="1" ht="25.5" customHeight="1">
      <c r="B597" s="47"/>
      <c r="C597" s="236" t="s">
        <v>1098</v>
      </c>
      <c r="D597" s="236" t="s">
        <v>217</v>
      </c>
      <c r="E597" s="237" t="s">
        <v>1134</v>
      </c>
      <c r="F597" s="238" t="s">
        <v>1135</v>
      </c>
      <c r="G597" s="239" t="s">
        <v>304</v>
      </c>
      <c r="H597" s="240">
        <v>98.481999999999999</v>
      </c>
      <c r="I597" s="241"/>
      <c r="J597" s="242">
        <f>ROUND(I597*H597,2)</f>
        <v>0</v>
      </c>
      <c r="K597" s="238" t="s">
        <v>951</v>
      </c>
      <c r="L597" s="73"/>
      <c r="M597" s="243" t="s">
        <v>22</v>
      </c>
      <c r="N597" s="244" t="s">
        <v>44</v>
      </c>
      <c r="O597" s="48"/>
      <c r="P597" s="245">
        <f>O597*H597</f>
        <v>0</v>
      </c>
      <c r="Q597" s="245">
        <v>0.00050000000000000001</v>
      </c>
      <c r="R597" s="245">
        <f>Q597*H597</f>
        <v>0.049241</v>
      </c>
      <c r="S597" s="245">
        <v>0</v>
      </c>
      <c r="T597" s="246">
        <f>S597*H597</f>
        <v>0</v>
      </c>
      <c r="AR597" s="25" t="s">
        <v>311</v>
      </c>
      <c r="AT597" s="25" t="s">
        <v>217</v>
      </c>
      <c r="AU597" s="25" t="s">
        <v>82</v>
      </c>
      <c r="AY597" s="25" t="s">
        <v>215</v>
      </c>
      <c r="BE597" s="247">
        <f>IF(N597="základní",J597,0)</f>
        <v>0</v>
      </c>
      <c r="BF597" s="247">
        <f>IF(N597="snížená",J597,0)</f>
        <v>0</v>
      </c>
      <c r="BG597" s="247">
        <f>IF(N597="zákl. přenesená",J597,0)</f>
        <v>0</v>
      </c>
      <c r="BH597" s="247">
        <f>IF(N597="sníž. přenesená",J597,0)</f>
        <v>0</v>
      </c>
      <c r="BI597" s="247">
        <f>IF(N597="nulová",J597,0)</f>
        <v>0</v>
      </c>
      <c r="BJ597" s="25" t="s">
        <v>80</v>
      </c>
      <c r="BK597" s="247">
        <f>ROUND(I597*H597,2)</f>
        <v>0</v>
      </c>
      <c r="BL597" s="25" t="s">
        <v>311</v>
      </c>
      <c r="BM597" s="25" t="s">
        <v>2807</v>
      </c>
    </row>
    <row r="598" s="12" customFormat="1">
      <c r="B598" s="248"/>
      <c r="C598" s="249"/>
      <c r="D598" s="250" t="s">
        <v>224</v>
      </c>
      <c r="E598" s="251" t="s">
        <v>22</v>
      </c>
      <c r="F598" s="252" t="s">
        <v>2808</v>
      </c>
      <c r="G598" s="249"/>
      <c r="H598" s="253">
        <v>98.481999999999999</v>
      </c>
      <c r="I598" s="254"/>
      <c r="J598" s="249"/>
      <c r="K598" s="249"/>
      <c r="L598" s="255"/>
      <c r="M598" s="256"/>
      <c r="N598" s="257"/>
      <c r="O598" s="257"/>
      <c r="P598" s="257"/>
      <c r="Q598" s="257"/>
      <c r="R598" s="257"/>
      <c r="S598" s="257"/>
      <c r="T598" s="258"/>
      <c r="AT598" s="259" t="s">
        <v>224</v>
      </c>
      <c r="AU598" s="259" t="s">
        <v>82</v>
      </c>
      <c r="AV598" s="12" t="s">
        <v>82</v>
      </c>
      <c r="AW598" s="12" t="s">
        <v>36</v>
      </c>
      <c r="AX598" s="12" t="s">
        <v>80</v>
      </c>
      <c r="AY598" s="259" t="s">
        <v>215</v>
      </c>
    </row>
    <row r="599" s="1" customFormat="1" ht="25.5" customHeight="1">
      <c r="B599" s="47"/>
      <c r="C599" s="236" t="s">
        <v>1103</v>
      </c>
      <c r="D599" s="236" t="s">
        <v>217</v>
      </c>
      <c r="E599" s="237" t="s">
        <v>1139</v>
      </c>
      <c r="F599" s="238" t="s">
        <v>1140</v>
      </c>
      <c r="G599" s="239" t="s">
        <v>876</v>
      </c>
      <c r="H599" s="302"/>
      <c r="I599" s="241"/>
      <c r="J599" s="242">
        <f>ROUND(I599*H599,2)</f>
        <v>0</v>
      </c>
      <c r="K599" s="238" t="s">
        <v>221</v>
      </c>
      <c r="L599" s="73"/>
      <c r="M599" s="243" t="s">
        <v>22</v>
      </c>
      <c r="N599" s="244" t="s">
        <v>44</v>
      </c>
      <c r="O599" s="48"/>
      <c r="P599" s="245">
        <f>O599*H599</f>
        <v>0</v>
      </c>
      <c r="Q599" s="245">
        <v>0</v>
      </c>
      <c r="R599" s="245">
        <f>Q599*H599</f>
        <v>0</v>
      </c>
      <c r="S599" s="245">
        <v>0</v>
      </c>
      <c r="T599" s="246">
        <f>S599*H599</f>
        <v>0</v>
      </c>
      <c r="AR599" s="25" t="s">
        <v>311</v>
      </c>
      <c r="AT599" s="25" t="s">
        <v>217</v>
      </c>
      <c r="AU599" s="25" t="s">
        <v>82</v>
      </c>
      <c r="AY599" s="25" t="s">
        <v>215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25" t="s">
        <v>80</v>
      </c>
      <c r="BK599" s="247">
        <f>ROUND(I599*H599,2)</f>
        <v>0</v>
      </c>
      <c r="BL599" s="25" t="s">
        <v>311</v>
      </c>
      <c r="BM599" s="25" t="s">
        <v>2809</v>
      </c>
    </row>
    <row r="600" s="11" customFormat="1" ht="29.88" customHeight="1">
      <c r="B600" s="220"/>
      <c r="C600" s="221"/>
      <c r="D600" s="222" t="s">
        <v>72</v>
      </c>
      <c r="E600" s="234" t="s">
        <v>1146</v>
      </c>
      <c r="F600" s="234" t="s">
        <v>1147</v>
      </c>
      <c r="G600" s="221"/>
      <c r="H600" s="221"/>
      <c r="I600" s="224"/>
      <c r="J600" s="235">
        <f>BK600</f>
        <v>0</v>
      </c>
      <c r="K600" s="221"/>
      <c r="L600" s="226"/>
      <c r="M600" s="227"/>
      <c r="N600" s="228"/>
      <c r="O600" s="228"/>
      <c r="P600" s="229">
        <f>SUM(P601:P609)</f>
        <v>0</v>
      </c>
      <c r="Q600" s="228"/>
      <c r="R600" s="229">
        <f>SUM(R601:R609)</f>
        <v>0.18224099999999999</v>
      </c>
      <c r="S600" s="228"/>
      <c r="T600" s="230">
        <f>SUM(T601:T609)</f>
        <v>0</v>
      </c>
      <c r="AR600" s="231" t="s">
        <v>82</v>
      </c>
      <c r="AT600" s="232" t="s">
        <v>72</v>
      </c>
      <c r="AU600" s="232" t="s">
        <v>80</v>
      </c>
      <c r="AY600" s="231" t="s">
        <v>215</v>
      </c>
      <c r="BK600" s="233">
        <f>SUM(BK601:BK609)</f>
        <v>0</v>
      </c>
    </row>
    <row r="601" s="1" customFormat="1" ht="25.5" customHeight="1">
      <c r="B601" s="47"/>
      <c r="C601" s="236" t="s">
        <v>1107</v>
      </c>
      <c r="D601" s="236" t="s">
        <v>217</v>
      </c>
      <c r="E601" s="237" t="s">
        <v>1149</v>
      </c>
      <c r="F601" s="238" t="s">
        <v>1150</v>
      </c>
      <c r="G601" s="239" t="s">
        <v>304</v>
      </c>
      <c r="H601" s="240">
        <v>10.808999999999999</v>
      </c>
      <c r="I601" s="241"/>
      <c r="J601" s="242">
        <f>ROUND(I601*H601,2)</f>
        <v>0</v>
      </c>
      <c r="K601" s="238" t="s">
        <v>221</v>
      </c>
      <c r="L601" s="73"/>
      <c r="M601" s="243" t="s">
        <v>22</v>
      </c>
      <c r="N601" s="244" t="s">
        <v>44</v>
      </c>
      <c r="O601" s="48"/>
      <c r="P601" s="245">
        <f>O601*H601</f>
        <v>0</v>
      </c>
      <c r="Q601" s="245">
        <v>0.0030000000000000001</v>
      </c>
      <c r="R601" s="245">
        <f>Q601*H601</f>
        <v>0.032426999999999997</v>
      </c>
      <c r="S601" s="245">
        <v>0</v>
      </c>
      <c r="T601" s="246">
        <f>S601*H601</f>
        <v>0</v>
      </c>
      <c r="AR601" s="25" t="s">
        <v>311</v>
      </c>
      <c r="AT601" s="25" t="s">
        <v>217</v>
      </c>
      <c r="AU601" s="25" t="s">
        <v>82</v>
      </c>
      <c r="AY601" s="25" t="s">
        <v>215</v>
      </c>
      <c r="BE601" s="247">
        <f>IF(N601="základní",J601,0)</f>
        <v>0</v>
      </c>
      <c r="BF601" s="247">
        <f>IF(N601="snížená",J601,0)</f>
        <v>0</v>
      </c>
      <c r="BG601" s="247">
        <f>IF(N601="zákl. přenesená",J601,0)</f>
        <v>0</v>
      </c>
      <c r="BH601" s="247">
        <f>IF(N601="sníž. přenesená",J601,0)</f>
        <v>0</v>
      </c>
      <c r="BI601" s="247">
        <f>IF(N601="nulová",J601,0)</f>
        <v>0</v>
      </c>
      <c r="BJ601" s="25" t="s">
        <v>80</v>
      </c>
      <c r="BK601" s="247">
        <f>ROUND(I601*H601,2)</f>
        <v>0</v>
      </c>
      <c r="BL601" s="25" t="s">
        <v>311</v>
      </c>
      <c r="BM601" s="25" t="s">
        <v>2810</v>
      </c>
    </row>
    <row r="602" s="12" customFormat="1">
      <c r="B602" s="248"/>
      <c r="C602" s="249"/>
      <c r="D602" s="250" t="s">
        <v>224</v>
      </c>
      <c r="E602" s="251" t="s">
        <v>22</v>
      </c>
      <c r="F602" s="252" t="s">
        <v>2811</v>
      </c>
      <c r="G602" s="249"/>
      <c r="H602" s="253">
        <v>4.0899999999999999</v>
      </c>
      <c r="I602" s="254"/>
      <c r="J602" s="249"/>
      <c r="K602" s="249"/>
      <c r="L602" s="255"/>
      <c r="M602" s="256"/>
      <c r="N602" s="257"/>
      <c r="O602" s="257"/>
      <c r="P602" s="257"/>
      <c r="Q602" s="257"/>
      <c r="R602" s="257"/>
      <c r="S602" s="257"/>
      <c r="T602" s="258"/>
      <c r="AT602" s="259" t="s">
        <v>224</v>
      </c>
      <c r="AU602" s="259" t="s">
        <v>82</v>
      </c>
      <c r="AV602" s="12" t="s">
        <v>82</v>
      </c>
      <c r="AW602" s="12" t="s">
        <v>36</v>
      </c>
      <c r="AX602" s="12" t="s">
        <v>73</v>
      </c>
      <c r="AY602" s="259" t="s">
        <v>215</v>
      </c>
    </row>
    <row r="603" s="12" customFormat="1">
      <c r="B603" s="248"/>
      <c r="C603" s="249"/>
      <c r="D603" s="250" t="s">
        <v>224</v>
      </c>
      <c r="E603" s="251" t="s">
        <v>22</v>
      </c>
      <c r="F603" s="252" t="s">
        <v>2812</v>
      </c>
      <c r="G603" s="249"/>
      <c r="H603" s="253">
        <v>6.7190000000000003</v>
      </c>
      <c r="I603" s="254"/>
      <c r="J603" s="249"/>
      <c r="K603" s="249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224</v>
      </c>
      <c r="AU603" s="259" t="s">
        <v>82</v>
      </c>
      <c r="AV603" s="12" t="s">
        <v>82</v>
      </c>
      <c r="AW603" s="12" t="s">
        <v>36</v>
      </c>
      <c r="AX603" s="12" t="s">
        <v>73</v>
      </c>
      <c r="AY603" s="259" t="s">
        <v>215</v>
      </c>
    </row>
    <row r="604" s="13" customFormat="1">
      <c r="B604" s="260"/>
      <c r="C604" s="261"/>
      <c r="D604" s="250" t="s">
        <v>224</v>
      </c>
      <c r="E604" s="262" t="s">
        <v>22</v>
      </c>
      <c r="F604" s="263" t="s">
        <v>231</v>
      </c>
      <c r="G604" s="261"/>
      <c r="H604" s="264">
        <v>10.808999999999999</v>
      </c>
      <c r="I604" s="265"/>
      <c r="J604" s="261"/>
      <c r="K604" s="261"/>
      <c r="L604" s="266"/>
      <c r="M604" s="267"/>
      <c r="N604" s="268"/>
      <c r="O604" s="268"/>
      <c r="P604" s="268"/>
      <c r="Q604" s="268"/>
      <c r="R604" s="268"/>
      <c r="S604" s="268"/>
      <c r="T604" s="269"/>
      <c r="AT604" s="270" t="s">
        <v>224</v>
      </c>
      <c r="AU604" s="270" t="s">
        <v>82</v>
      </c>
      <c r="AV604" s="13" t="s">
        <v>222</v>
      </c>
      <c r="AW604" s="13" t="s">
        <v>36</v>
      </c>
      <c r="AX604" s="13" t="s">
        <v>80</v>
      </c>
      <c r="AY604" s="270" t="s">
        <v>215</v>
      </c>
    </row>
    <row r="605" s="1" customFormat="1" ht="25.5" customHeight="1">
      <c r="B605" s="47"/>
      <c r="C605" s="292" t="s">
        <v>1118</v>
      </c>
      <c r="D605" s="292" t="s">
        <v>289</v>
      </c>
      <c r="E605" s="293" t="s">
        <v>1158</v>
      </c>
      <c r="F605" s="294" t="s">
        <v>1159</v>
      </c>
      <c r="G605" s="295" t="s">
        <v>304</v>
      </c>
      <c r="H605" s="296">
        <v>11.890000000000001</v>
      </c>
      <c r="I605" s="297"/>
      <c r="J605" s="298">
        <f>ROUND(I605*H605,2)</f>
        <v>0</v>
      </c>
      <c r="K605" s="294" t="s">
        <v>951</v>
      </c>
      <c r="L605" s="299"/>
      <c r="M605" s="300" t="s">
        <v>22</v>
      </c>
      <c r="N605" s="301" t="s">
        <v>44</v>
      </c>
      <c r="O605" s="48"/>
      <c r="P605" s="245">
        <f>O605*H605</f>
        <v>0</v>
      </c>
      <c r="Q605" s="245">
        <v>0.0126</v>
      </c>
      <c r="R605" s="245">
        <f>Q605*H605</f>
        <v>0.149814</v>
      </c>
      <c r="S605" s="245">
        <v>0</v>
      </c>
      <c r="T605" s="246">
        <f>S605*H605</f>
        <v>0</v>
      </c>
      <c r="AR605" s="25" t="s">
        <v>405</v>
      </c>
      <c r="AT605" s="25" t="s">
        <v>289</v>
      </c>
      <c r="AU605" s="25" t="s">
        <v>82</v>
      </c>
      <c r="AY605" s="25" t="s">
        <v>215</v>
      </c>
      <c r="BE605" s="247">
        <f>IF(N605="základní",J605,0)</f>
        <v>0</v>
      </c>
      <c r="BF605" s="247">
        <f>IF(N605="snížená",J605,0)</f>
        <v>0</v>
      </c>
      <c r="BG605" s="247">
        <f>IF(N605="zákl. přenesená",J605,0)</f>
        <v>0</v>
      </c>
      <c r="BH605" s="247">
        <f>IF(N605="sníž. přenesená",J605,0)</f>
        <v>0</v>
      </c>
      <c r="BI605" s="247">
        <f>IF(N605="nulová",J605,0)</f>
        <v>0</v>
      </c>
      <c r="BJ605" s="25" t="s">
        <v>80</v>
      </c>
      <c r="BK605" s="247">
        <f>ROUND(I605*H605,2)</f>
        <v>0</v>
      </c>
      <c r="BL605" s="25" t="s">
        <v>311</v>
      </c>
      <c r="BM605" s="25" t="s">
        <v>2813</v>
      </c>
    </row>
    <row r="606" s="12" customFormat="1">
      <c r="B606" s="248"/>
      <c r="C606" s="249"/>
      <c r="D606" s="250" t="s">
        <v>224</v>
      </c>
      <c r="E606" s="251" t="s">
        <v>22</v>
      </c>
      <c r="F606" s="252" t="s">
        <v>2814</v>
      </c>
      <c r="G606" s="249"/>
      <c r="H606" s="253">
        <v>11.890000000000001</v>
      </c>
      <c r="I606" s="254"/>
      <c r="J606" s="249"/>
      <c r="K606" s="249"/>
      <c r="L606" s="255"/>
      <c r="M606" s="256"/>
      <c r="N606" s="257"/>
      <c r="O606" s="257"/>
      <c r="P606" s="257"/>
      <c r="Q606" s="257"/>
      <c r="R606" s="257"/>
      <c r="S606" s="257"/>
      <c r="T606" s="258"/>
      <c r="AT606" s="259" t="s">
        <v>224</v>
      </c>
      <c r="AU606" s="259" t="s">
        <v>82</v>
      </c>
      <c r="AV606" s="12" t="s">
        <v>82</v>
      </c>
      <c r="AW606" s="12" t="s">
        <v>36</v>
      </c>
      <c r="AX606" s="12" t="s">
        <v>80</v>
      </c>
      <c r="AY606" s="259" t="s">
        <v>215</v>
      </c>
    </row>
    <row r="607" s="1" customFormat="1" ht="16.5" customHeight="1">
      <c r="B607" s="47"/>
      <c r="C607" s="292" t="s">
        <v>1123</v>
      </c>
      <c r="D607" s="292" t="s">
        <v>289</v>
      </c>
      <c r="E607" s="293" t="s">
        <v>1163</v>
      </c>
      <c r="F607" s="294" t="s">
        <v>1164</v>
      </c>
      <c r="G607" s="295" t="s">
        <v>304</v>
      </c>
      <c r="H607" s="296">
        <v>10.9</v>
      </c>
      <c r="I607" s="297"/>
      <c r="J607" s="298">
        <f>ROUND(I607*H607,2)</f>
        <v>0</v>
      </c>
      <c r="K607" s="294" t="s">
        <v>951</v>
      </c>
      <c r="L607" s="299"/>
      <c r="M607" s="300" t="s">
        <v>22</v>
      </c>
      <c r="N607" s="301" t="s">
        <v>44</v>
      </c>
      <c r="O607" s="48"/>
      <c r="P607" s="245">
        <f>O607*H607</f>
        <v>0</v>
      </c>
      <c r="Q607" s="245">
        <v>0</v>
      </c>
      <c r="R607" s="245">
        <f>Q607*H607</f>
        <v>0</v>
      </c>
      <c r="S607" s="245">
        <v>0</v>
      </c>
      <c r="T607" s="246">
        <f>S607*H607</f>
        <v>0</v>
      </c>
      <c r="AR607" s="25" t="s">
        <v>405</v>
      </c>
      <c r="AT607" s="25" t="s">
        <v>289</v>
      </c>
      <c r="AU607" s="25" t="s">
        <v>82</v>
      </c>
      <c r="AY607" s="25" t="s">
        <v>215</v>
      </c>
      <c r="BE607" s="247">
        <f>IF(N607="základní",J607,0)</f>
        <v>0</v>
      </c>
      <c r="BF607" s="247">
        <f>IF(N607="snížená",J607,0)</f>
        <v>0</v>
      </c>
      <c r="BG607" s="247">
        <f>IF(N607="zákl. přenesená",J607,0)</f>
        <v>0</v>
      </c>
      <c r="BH607" s="247">
        <f>IF(N607="sníž. přenesená",J607,0)</f>
        <v>0</v>
      </c>
      <c r="BI607" s="247">
        <f>IF(N607="nulová",J607,0)</f>
        <v>0</v>
      </c>
      <c r="BJ607" s="25" t="s">
        <v>80</v>
      </c>
      <c r="BK607" s="247">
        <f>ROUND(I607*H607,2)</f>
        <v>0</v>
      </c>
      <c r="BL607" s="25" t="s">
        <v>311</v>
      </c>
      <c r="BM607" s="25" t="s">
        <v>2815</v>
      </c>
    </row>
    <row r="608" s="12" customFormat="1">
      <c r="B608" s="248"/>
      <c r="C608" s="249"/>
      <c r="D608" s="250" t="s">
        <v>224</v>
      </c>
      <c r="E608" s="251" t="s">
        <v>22</v>
      </c>
      <c r="F608" s="252" t="s">
        <v>2816</v>
      </c>
      <c r="G608" s="249"/>
      <c r="H608" s="253">
        <v>10.9</v>
      </c>
      <c r="I608" s="254"/>
      <c r="J608" s="249"/>
      <c r="K608" s="249"/>
      <c r="L608" s="255"/>
      <c r="M608" s="256"/>
      <c r="N608" s="257"/>
      <c r="O608" s="257"/>
      <c r="P608" s="257"/>
      <c r="Q608" s="257"/>
      <c r="R608" s="257"/>
      <c r="S608" s="257"/>
      <c r="T608" s="258"/>
      <c r="AT608" s="259" t="s">
        <v>224</v>
      </c>
      <c r="AU608" s="259" t="s">
        <v>82</v>
      </c>
      <c r="AV608" s="12" t="s">
        <v>82</v>
      </c>
      <c r="AW608" s="12" t="s">
        <v>36</v>
      </c>
      <c r="AX608" s="12" t="s">
        <v>80</v>
      </c>
      <c r="AY608" s="259" t="s">
        <v>215</v>
      </c>
    </row>
    <row r="609" s="1" customFormat="1" ht="25.5" customHeight="1">
      <c r="B609" s="47"/>
      <c r="C609" s="236" t="s">
        <v>1128</v>
      </c>
      <c r="D609" s="236" t="s">
        <v>217</v>
      </c>
      <c r="E609" s="237" t="s">
        <v>1178</v>
      </c>
      <c r="F609" s="238" t="s">
        <v>1179</v>
      </c>
      <c r="G609" s="239" t="s">
        <v>876</v>
      </c>
      <c r="H609" s="302"/>
      <c r="I609" s="241"/>
      <c r="J609" s="242">
        <f>ROUND(I609*H609,2)</f>
        <v>0</v>
      </c>
      <c r="K609" s="238" t="s">
        <v>221</v>
      </c>
      <c r="L609" s="73"/>
      <c r="M609" s="243" t="s">
        <v>22</v>
      </c>
      <c r="N609" s="244" t="s">
        <v>44</v>
      </c>
      <c r="O609" s="48"/>
      <c r="P609" s="245">
        <f>O609*H609</f>
        <v>0</v>
      </c>
      <c r="Q609" s="245">
        <v>0</v>
      </c>
      <c r="R609" s="245">
        <f>Q609*H609</f>
        <v>0</v>
      </c>
      <c r="S609" s="245">
        <v>0</v>
      </c>
      <c r="T609" s="246">
        <f>S609*H609</f>
        <v>0</v>
      </c>
      <c r="AR609" s="25" t="s">
        <v>311</v>
      </c>
      <c r="AT609" s="25" t="s">
        <v>217</v>
      </c>
      <c r="AU609" s="25" t="s">
        <v>82</v>
      </c>
      <c r="AY609" s="25" t="s">
        <v>215</v>
      </c>
      <c r="BE609" s="247">
        <f>IF(N609="základní",J609,0)</f>
        <v>0</v>
      </c>
      <c r="BF609" s="247">
        <f>IF(N609="snížená",J609,0)</f>
        <v>0</v>
      </c>
      <c r="BG609" s="247">
        <f>IF(N609="zákl. přenesená",J609,0)</f>
        <v>0</v>
      </c>
      <c r="BH609" s="247">
        <f>IF(N609="sníž. přenesená",J609,0)</f>
        <v>0</v>
      </c>
      <c r="BI609" s="247">
        <f>IF(N609="nulová",J609,0)</f>
        <v>0</v>
      </c>
      <c r="BJ609" s="25" t="s">
        <v>80</v>
      </c>
      <c r="BK609" s="247">
        <f>ROUND(I609*H609,2)</f>
        <v>0</v>
      </c>
      <c r="BL609" s="25" t="s">
        <v>311</v>
      </c>
      <c r="BM609" s="25" t="s">
        <v>2817</v>
      </c>
    </row>
    <row r="610" s="11" customFormat="1" ht="29.88" customHeight="1">
      <c r="B610" s="220"/>
      <c r="C610" s="221"/>
      <c r="D610" s="222" t="s">
        <v>72</v>
      </c>
      <c r="E610" s="234" t="s">
        <v>1181</v>
      </c>
      <c r="F610" s="234" t="s">
        <v>1182</v>
      </c>
      <c r="G610" s="221"/>
      <c r="H610" s="221"/>
      <c r="I610" s="224"/>
      <c r="J610" s="235">
        <f>BK610</f>
        <v>0</v>
      </c>
      <c r="K610" s="221"/>
      <c r="L610" s="226"/>
      <c r="M610" s="227"/>
      <c r="N610" s="228"/>
      <c r="O610" s="228"/>
      <c r="P610" s="229">
        <f>SUM(P611:P614)</f>
        <v>0</v>
      </c>
      <c r="Q610" s="228"/>
      <c r="R610" s="229">
        <f>SUM(R611:R614)</f>
        <v>0.000348</v>
      </c>
      <c r="S610" s="228"/>
      <c r="T610" s="230">
        <f>SUM(T611:T614)</f>
        <v>0</v>
      </c>
      <c r="AR610" s="231" t="s">
        <v>82</v>
      </c>
      <c r="AT610" s="232" t="s">
        <v>72</v>
      </c>
      <c r="AU610" s="232" t="s">
        <v>80</v>
      </c>
      <c r="AY610" s="231" t="s">
        <v>215</v>
      </c>
      <c r="BK610" s="233">
        <f>SUM(BK611:BK614)</f>
        <v>0</v>
      </c>
    </row>
    <row r="611" s="1" customFormat="1" ht="16.5" customHeight="1">
      <c r="B611" s="47"/>
      <c r="C611" s="236" t="s">
        <v>1133</v>
      </c>
      <c r="D611" s="236" t="s">
        <v>217</v>
      </c>
      <c r="E611" s="237" t="s">
        <v>1184</v>
      </c>
      <c r="F611" s="238" t="s">
        <v>1185</v>
      </c>
      <c r="G611" s="239" t="s">
        <v>304</v>
      </c>
      <c r="H611" s="240">
        <v>1.2</v>
      </c>
      <c r="I611" s="241"/>
      <c r="J611" s="242">
        <f>ROUND(I611*H611,2)</f>
        <v>0</v>
      </c>
      <c r="K611" s="238" t="s">
        <v>221</v>
      </c>
      <c r="L611" s="73"/>
      <c r="M611" s="243" t="s">
        <v>22</v>
      </c>
      <c r="N611" s="244" t="s">
        <v>44</v>
      </c>
      <c r="O611" s="48"/>
      <c r="P611" s="245">
        <f>O611*H611</f>
        <v>0</v>
      </c>
      <c r="Q611" s="245">
        <v>0.00017000000000000001</v>
      </c>
      <c r="R611" s="245">
        <f>Q611*H611</f>
        <v>0.000204</v>
      </c>
      <c r="S611" s="245">
        <v>0</v>
      </c>
      <c r="T611" s="246">
        <f>S611*H611</f>
        <v>0</v>
      </c>
      <c r="AR611" s="25" t="s">
        <v>311</v>
      </c>
      <c r="AT611" s="25" t="s">
        <v>217</v>
      </c>
      <c r="AU611" s="25" t="s">
        <v>82</v>
      </c>
      <c r="AY611" s="25" t="s">
        <v>215</v>
      </c>
      <c r="BE611" s="247">
        <f>IF(N611="základní",J611,0)</f>
        <v>0</v>
      </c>
      <c r="BF611" s="247">
        <f>IF(N611="snížená",J611,0)</f>
        <v>0</v>
      </c>
      <c r="BG611" s="247">
        <f>IF(N611="zákl. přenesená",J611,0)</f>
        <v>0</v>
      </c>
      <c r="BH611" s="247">
        <f>IF(N611="sníž. přenesená",J611,0)</f>
        <v>0</v>
      </c>
      <c r="BI611" s="247">
        <f>IF(N611="nulová",J611,0)</f>
        <v>0</v>
      </c>
      <c r="BJ611" s="25" t="s">
        <v>80</v>
      </c>
      <c r="BK611" s="247">
        <f>ROUND(I611*H611,2)</f>
        <v>0</v>
      </c>
      <c r="BL611" s="25" t="s">
        <v>311</v>
      </c>
      <c r="BM611" s="25" t="s">
        <v>2818</v>
      </c>
    </row>
    <row r="612" s="12" customFormat="1">
      <c r="B612" s="248"/>
      <c r="C612" s="249"/>
      <c r="D612" s="250" t="s">
        <v>224</v>
      </c>
      <c r="E612" s="251" t="s">
        <v>22</v>
      </c>
      <c r="F612" s="252" t="s">
        <v>2819</v>
      </c>
      <c r="G612" s="249"/>
      <c r="H612" s="253">
        <v>1.2</v>
      </c>
      <c r="I612" s="254"/>
      <c r="J612" s="249"/>
      <c r="K612" s="249"/>
      <c r="L612" s="255"/>
      <c r="M612" s="256"/>
      <c r="N612" s="257"/>
      <c r="O612" s="257"/>
      <c r="P612" s="257"/>
      <c r="Q612" s="257"/>
      <c r="R612" s="257"/>
      <c r="S612" s="257"/>
      <c r="T612" s="258"/>
      <c r="AT612" s="259" t="s">
        <v>224</v>
      </c>
      <c r="AU612" s="259" t="s">
        <v>82</v>
      </c>
      <c r="AV612" s="12" t="s">
        <v>82</v>
      </c>
      <c r="AW612" s="12" t="s">
        <v>36</v>
      </c>
      <c r="AX612" s="12" t="s">
        <v>80</v>
      </c>
      <c r="AY612" s="259" t="s">
        <v>215</v>
      </c>
    </row>
    <row r="613" s="1" customFormat="1" ht="25.5" customHeight="1">
      <c r="B613" s="47"/>
      <c r="C613" s="236" t="s">
        <v>1138</v>
      </c>
      <c r="D613" s="236" t="s">
        <v>217</v>
      </c>
      <c r="E613" s="237" t="s">
        <v>1189</v>
      </c>
      <c r="F613" s="238" t="s">
        <v>1190</v>
      </c>
      <c r="G613" s="239" t="s">
        <v>304</v>
      </c>
      <c r="H613" s="240">
        <v>1.2</v>
      </c>
      <c r="I613" s="241"/>
      <c r="J613" s="242">
        <f>ROUND(I613*H613,2)</f>
        <v>0</v>
      </c>
      <c r="K613" s="238" t="s">
        <v>221</v>
      </c>
      <c r="L613" s="73"/>
      <c r="M613" s="243" t="s">
        <v>22</v>
      </c>
      <c r="N613" s="244" t="s">
        <v>44</v>
      </c>
      <c r="O613" s="48"/>
      <c r="P613" s="245">
        <f>O613*H613</f>
        <v>0</v>
      </c>
      <c r="Q613" s="245">
        <v>0.00012</v>
      </c>
      <c r="R613" s="245">
        <f>Q613*H613</f>
        <v>0.000144</v>
      </c>
      <c r="S613" s="245">
        <v>0</v>
      </c>
      <c r="T613" s="246">
        <f>S613*H613</f>
        <v>0</v>
      </c>
      <c r="AR613" s="25" t="s">
        <v>311</v>
      </c>
      <c r="AT613" s="25" t="s">
        <v>217</v>
      </c>
      <c r="AU613" s="25" t="s">
        <v>82</v>
      </c>
      <c r="AY613" s="25" t="s">
        <v>215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25" t="s">
        <v>80</v>
      </c>
      <c r="BK613" s="247">
        <f>ROUND(I613*H613,2)</f>
        <v>0</v>
      </c>
      <c r="BL613" s="25" t="s">
        <v>311</v>
      </c>
      <c r="BM613" s="25" t="s">
        <v>2820</v>
      </c>
    </row>
    <row r="614" s="12" customFormat="1">
      <c r="B614" s="248"/>
      <c r="C614" s="249"/>
      <c r="D614" s="250" t="s">
        <v>224</v>
      </c>
      <c r="E614" s="251" t="s">
        <v>22</v>
      </c>
      <c r="F614" s="252" t="s">
        <v>2821</v>
      </c>
      <c r="G614" s="249"/>
      <c r="H614" s="253">
        <v>1.2</v>
      </c>
      <c r="I614" s="254"/>
      <c r="J614" s="249"/>
      <c r="K614" s="249"/>
      <c r="L614" s="255"/>
      <c r="M614" s="256"/>
      <c r="N614" s="257"/>
      <c r="O614" s="257"/>
      <c r="P614" s="257"/>
      <c r="Q614" s="257"/>
      <c r="R614" s="257"/>
      <c r="S614" s="257"/>
      <c r="T614" s="258"/>
      <c r="AT614" s="259" t="s">
        <v>224</v>
      </c>
      <c r="AU614" s="259" t="s">
        <v>82</v>
      </c>
      <c r="AV614" s="12" t="s">
        <v>82</v>
      </c>
      <c r="AW614" s="12" t="s">
        <v>36</v>
      </c>
      <c r="AX614" s="12" t="s">
        <v>80</v>
      </c>
      <c r="AY614" s="259" t="s">
        <v>215</v>
      </c>
    </row>
    <row r="615" s="11" customFormat="1" ht="29.88" customHeight="1">
      <c r="B615" s="220"/>
      <c r="C615" s="221"/>
      <c r="D615" s="222" t="s">
        <v>72</v>
      </c>
      <c r="E615" s="234" t="s">
        <v>1193</v>
      </c>
      <c r="F615" s="234" t="s">
        <v>1194</v>
      </c>
      <c r="G615" s="221"/>
      <c r="H615" s="221"/>
      <c r="I615" s="224"/>
      <c r="J615" s="235">
        <f>BK615</f>
        <v>0</v>
      </c>
      <c r="K615" s="221"/>
      <c r="L615" s="226"/>
      <c r="M615" s="227"/>
      <c r="N615" s="228"/>
      <c r="O615" s="228"/>
      <c r="P615" s="229">
        <f>SUM(P616:P636)</f>
        <v>0</v>
      </c>
      <c r="Q615" s="228"/>
      <c r="R615" s="229">
        <f>SUM(R616:R636)</f>
        <v>0.079676999999999984</v>
      </c>
      <c r="S615" s="228"/>
      <c r="T615" s="230">
        <f>SUM(T616:T636)</f>
        <v>0</v>
      </c>
      <c r="AR615" s="231" t="s">
        <v>82</v>
      </c>
      <c r="AT615" s="232" t="s">
        <v>72</v>
      </c>
      <c r="AU615" s="232" t="s">
        <v>80</v>
      </c>
      <c r="AY615" s="231" t="s">
        <v>215</v>
      </c>
      <c r="BK615" s="233">
        <f>SUM(BK616:BK636)</f>
        <v>0</v>
      </c>
    </row>
    <row r="616" s="1" customFormat="1" ht="38.25" customHeight="1">
      <c r="B616" s="47"/>
      <c r="C616" s="236" t="s">
        <v>1142</v>
      </c>
      <c r="D616" s="236" t="s">
        <v>217</v>
      </c>
      <c r="E616" s="237" t="s">
        <v>1196</v>
      </c>
      <c r="F616" s="238" t="s">
        <v>1197</v>
      </c>
      <c r="G616" s="239" t="s">
        <v>304</v>
      </c>
      <c r="H616" s="240">
        <v>612.89999999999998</v>
      </c>
      <c r="I616" s="241"/>
      <c r="J616" s="242">
        <f>ROUND(I616*H616,2)</f>
        <v>0</v>
      </c>
      <c r="K616" s="238" t="s">
        <v>221</v>
      </c>
      <c r="L616" s="73"/>
      <c r="M616" s="243" t="s">
        <v>22</v>
      </c>
      <c r="N616" s="244" t="s">
        <v>44</v>
      </c>
      <c r="O616" s="48"/>
      <c r="P616" s="245">
        <f>O616*H616</f>
        <v>0</v>
      </c>
      <c r="Q616" s="245">
        <v>0.00012999999999999999</v>
      </c>
      <c r="R616" s="245">
        <f>Q616*H616</f>
        <v>0.079676999999999984</v>
      </c>
      <c r="S616" s="245">
        <v>0</v>
      </c>
      <c r="T616" s="246">
        <f>S616*H616</f>
        <v>0</v>
      </c>
      <c r="AR616" s="25" t="s">
        <v>311</v>
      </c>
      <c r="AT616" s="25" t="s">
        <v>217</v>
      </c>
      <c r="AU616" s="25" t="s">
        <v>82</v>
      </c>
      <c r="AY616" s="25" t="s">
        <v>215</v>
      </c>
      <c r="BE616" s="247">
        <f>IF(N616="základní",J616,0)</f>
        <v>0</v>
      </c>
      <c r="BF616" s="247">
        <f>IF(N616="snížená",J616,0)</f>
        <v>0</v>
      </c>
      <c r="BG616" s="247">
        <f>IF(N616="zákl. přenesená",J616,0)</f>
        <v>0</v>
      </c>
      <c r="BH616" s="247">
        <f>IF(N616="sníž. přenesená",J616,0)</f>
        <v>0</v>
      </c>
      <c r="BI616" s="247">
        <f>IF(N616="nulová",J616,0)</f>
        <v>0</v>
      </c>
      <c r="BJ616" s="25" t="s">
        <v>80</v>
      </c>
      <c r="BK616" s="247">
        <f>ROUND(I616*H616,2)</f>
        <v>0</v>
      </c>
      <c r="BL616" s="25" t="s">
        <v>311</v>
      </c>
      <c r="BM616" s="25" t="s">
        <v>2822</v>
      </c>
    </row>
    <row r="617" s="15" customFormat="1">
      <c r="B617" s="282"/>
      <c r="C617" s="283"/>
      <c r="D617" s="250" t="s">
        <v>224</v>
      </c>
      <c r="E617" s="284" t="s">
        <v>22</v>
      </c>
      <c r="F617" s="285" t="s">
        <v>2823</v>
      </c>
      <c r="G617" s="283"/>
      <c r="H617" s="284" t="s">
        <v>22</v>
      </c>
      <c r="I617" s="286"/>
      <c r="J617" s="283"/>
      <c r="K617" s="283"/>
      <c r="L617" s="287"/>
      <c r="M617" s="288"/>
      <c r="N617" s="289"/>
      <c r="O617" s="289"/>
      <c r="P617" s="289"/>
      <c r="Q617" s="289"/>
      <c r="R617" s="289"/>
      <c r="S617" s="289"/>
      <c r="T617" s="290"/>
      <c r="AT617" s="291" t="s">
        <v>224</v>
      </c>
      <c r="AU617" s="291" t="s">
        <v>82</v>
      </c>
      <c r="AV617" s="15" t="s">
        <v>80</v>
      </c>
      <c r="AW617" s="15" t="s">
        <v>36</v>
      </c>
      <c r="AX617" s="15" t="s">
        <v>73</v>
      </c>
      <c r="AY617" s="291" t="s">
        <v>215</v>
      </c>
    </row>
    <row r="618" s="12" customFormat="1">
      <c r="B618" s="248"/>
      <c r="C618" s="249"/>
      <c r="D618" s="250" t="s">
        <v>224</v>
      </c>
      <c r="E618" s="251" t="s">
        <v>22</v>
      </c>
      <c r="F618" s="252" t="s">
        <v>2824</v>
      </c>
      <c r="G618" s="249"/>
      <c r="H618" s="253">
        <v>77.540000000000006</v>
      </c>
      <c r="I618" s="254"/>
      <c r="J618" s="249"/>
      <c r="K618" s="249"/>
      <c r="L618" s="255"/>
      <c r="M618" s="256"/>
      <c r="N618" s="257"/>
      <c r="O618" s="257"/>
      <c r="P618" s="257"/>
      <c r="Q618" s="257"/>
      <c r="R618" s="257"/>
      <c r="S618" s="257"/>
      <c r="T618" s="258"/>
      <c r="AT618" s="259" t="s">
        <v>224</v>
      </c>
      <c r="AU618" s="259" t="s">
        <v>82</v>
      </c>
      <c r="AV618" s="12" t="s">
        <v>82</v>
      </c>
      <c r="AW618" s="12" t="s">
        <v>36</v>
      </c>
      <c r="AX618" s="12" t="s">
        <v>73</v>
      </c>
      <c r="AY618" s="259" t="s">
        <v>215</v>
      </c>
    </row>
    <row r="619" s="15" customFormat="1">
      <c r="B619" s="282"/>
      <c r="C619" s="283"/>
      <c r="D619" s="250" t="s">
        <v>224</v>
      </c>
      <c r="E619" s="284" t="s">
        <v>22</v>
      </c>
      <c r="F619" s="285" t="s">
        <v>1200</v>
      </c>
      <c r="G619" s="283"/>
      <c r="H619" s="284" t="s">
        <v>22</v>
      </c>
      <c r="I619" s="286"/>
      <c r="J619" s="283"/>
      <c r="K619" s="283"/>
      <c r="L619" s="287"/>
      <c r="M619" s="288"/>
      <c r="N619" s="289"/>
      <c r="O619" s="289"/>
      <c r="P619" s="289"/>
      <c r="Q619" s="289"/>
      <c r="R619" s="289"/>
      <c r="S619" s="289"/>
      <c r="T619" s="290"/>
      <c r="AT619" s="291" t="s">
        <v>224</v>
      </c>
      <c r="AU619" s="291" t="s">
        <v>82</v>
      </c>
      <c r="AV619" s="15" t="s">
        <v>80</v>
      </c>
      <c r="AW619" s="15" t="s">
        <v>36</v>
      </c>
      <c r="AX619" s="15" t="s">
        <v>73</v>
      </c>
      <c r="AY619" s="291" t="s">
        <v>215</v>
      </c>
    </row>
    <row r="620" s="12" customFormat="1">
      <c r="B620" s="248"/>
      <c r="C620" s="249"/>
      <c r="D620" s="250" t="s">
        <v>224</v>
      </c>
      <c r="E620" s="251" t="s">
        <v>22</v>
      </c>
      <c r="F620" s="252" t="s">
        <v>2825</v>
      </c>
      <c r="G620" s="249"/>
      <c r="H620" s="253">
        <v>41.201999999999998</v>
      </c>
      <c r="I620" s="254"/>
      <c r="J620" s="249"/>
      <c r="K620" s="249"/>
      <c r="L620" s="255"/>
      <c r="M620" s="256"/>
      <c r="N620" s="257"/>
      <c r="O620" s="257"/>
      <c r="P620" s="257"/>
      <c r="Q620" s="257"/>
      <c r="R620" s="257"/>
      <c r="S620" s="257"/>
      <c r="T620" s="258"/>
      <c r="AT620" s="259" t="s">
        <v>224</v>
      </c>
      <c r="AU620" s="259" t="s">
        <v>82</v>
      </c>
      <c r="AV620" s="12" t="s">
        <v>82</v>
      </c>
      <c r="AW620" s="12" t="s">
        <v>36</v>
      </c>
      <c r="AX620" s="12" t="s">
        <v>73</v>
      </c>
      <c r="AY620" s="259" t="s">
        <v>215</v>
      </c>
    </row>
    <row r="621" s="12" customFormat="1">
      <c r="B621" s="248"/>
      <c r="C621" s="249"/>
      <c r="D621" s="250" t="s">
        <v>224</v>
      </c>
      <c r="E621" s="251" t="s">
        <v>22</v>
      </c>
      <c r="F621" s="252" t="s">
        <v>2826</v>
      </c>
      <c r="G621" s="249"/>
      <c r="H621" s="253">
        <v>34.32</v>
      </c>
      <c r="I621" s="254"/>
      <c r="J621" s="249"/>
      <c r="K621" s="249"/>
      <c r="L621" s="255"/>
      <c r="M621" s="256"/>
      <c r="N621" s="257"/>
      <c r="O621" s="257"/>
      <c r="P621" s="257"/>
      <c r="Q621" s="257"/>
      <c r="R621" s="257"/>
      <c r="S621" s="257"/>
      <c r="T621" s="258"/>
      <c r="AT621" s="259" t="s">
        <v>224</v>
      </c>
      <c r="AU621" s="259" t="s">
        <v>82</v>
      </c>
      <c r="AV621" s="12" t="s">
        <v>82</v>
      </c>
      <c r="AW621" s="12" t="s">
        <v>36</v>
      </c>
      <c r="AX621" s="12" t="s">
        <v>73</v>
      </c>
      <c r="AY621" s="259" t="s">
        <v>215</v>
      </c>
    </row>
    <row r="622" s="12" customFormat="1">
      <c r="B622" s="248"/>
      <c r="C622" s="249"/>
      <c r="D622" s="250" t="s">
        <v>224</v>
      </c>
      <c r="E622" s="251" t="s">
        <v>22</v>
      </c>
      <c r="F622" s="252" t="s">
        <v>2827</v>
      </c>
      <c r="G622" s="249"/>
      <c r="H622" s="253">
        <v>37.840000000000003</v>
      </c>
      <c r="I622" s="254"/>
      <c r="J622" s="249"/>
      <c r="K622" s="249"/>
      <c r="L622" s="255"/>
      <c r="M622" s="256"/>
      <c r="N622" s="257"/>
      <c r="O622" s="257"/>
      <c r="P622" s="257"/>
      <c r="Q622" s="257"/>
      <c r="R622" s="257"/>
      <c r="S622" s="257"/>
      <c r="T622" s="258"/>
      <c r="AT622" s="259" t="s">
        <v>224</v>
      </c>
      <c r="AU622" s="259" t="s">
        <v>82</v>
      </c>
      <c r="AV622" s="12" t="s">
        <v>82</v>
      </c>
      <c r="AW622" s="12" t="s">
        <v>36</v>
      </c>
      <c r="AX622" s="12" t="s">
        <v>73</v>
      </c>
      <c r="AY622" s="259" t="s">
        <v>215</v>
      </c>
    </row>
    <row r="623" s="12" customFormat="1">
      <c r="B623" s="248"/>
      <c r="C623" s="249"/>
      <c r="D623" s="250" t="s">
        <v>224</v>
      </c>
      <c r="E623" s="251" t="s">
        <v>22</v>
      </c>
      <c r="F623" s="252" t="s">
        <v>2828</v>
      </c>
      <c r="G623" s="249"/>
      <c r="H623" s="253">
        <v>20.460000000000001</v>
      </c>
      <c r="I623" s="254"/>
      <c r="J623" s="249"/>
      <c r="K623" s="249"/>
      <c r="L623" s="255"/>
      <c r="M623" s="256"/>
      <c r="N623" s="257"/>
      <c r="O623" s="257"/>
      <c r="P623" s="257"/>
      <c r="Q623" s="257"/>
      <c r="R623" s="257"/>
      <c r="S623" s="257"/>
      <c r="T623" s="258"/>
      <c r="AT623" s="259" t="s">
        <v>224</v>
      </c>
      <c r="AU623" s="259" t="s">
        <v>82</v>
      </c>
      <c r="AV623" s="12" t="s">
        <v>82</v>
      </c>
      <c r="AW623" s="12" t="s">
        <v>36</v>
      </c>
      <c r="AX623" s="12" t="s">
        <v>73</v>
      </c>
      <c r="AY623" s="259" t="s">
        <v>215</v>
      </c>
    </row>
    <row r="624" s="12" customFormat="1">
      <c r="B624" s="248"/>
      <c r="C624" s="249"/>
      <c r="D624" s="250" t="s">
        <v>224</v>
      </c>
      <c r="E624" s="251" t="s">
        <v>22</v>
      </c>
      <c r="F624" s="252" t="s">
        <v>2829</v>
      </c>
      <c r="G624" s="249"/>
      <c r="H624" s="253">
        <v>14.74</v>
      </c>
      <c r="I624" s="254"/>
      <c r="J624" s="249"/>
      <c r="K624" s="249"/>
      <c r="L624" s="255"/>
      <c r="M624" s="256"/>
      <c r="N624" s="257"/>
      <c r="O624" s="257"/>
      <c r="P624" s="257"/>
      <c r="Q624" s="257"/>
      <c r="R624" s="257"/>
      <c r="S624" s="257"/>
      <c r="T624" s="258"/>
      <c r="AT624" s="259" t="s">
        <v>224</v>
      </c>
      <c r="AU624" s="259" t="s">
        <v>82</v>
      </c>
      <c r="AV624" s="12" t="s">
        <v>82</v>
      </c>
      <c r="AW624" s="12" t="s">
        <v>36</v>
      </c>
      <c r="AX624" s="12" t="s">
        <v>73</v>
      </c>
      <c r="AY624" s="259" t="s">
        <v>215</v>
      </c>
    </row>
    <row r="625" s="12" customFormat="1">
      <c r="B625" s="248"/>
      <c r="C625" s="249"/>
      <c r="D625" s="250" t="s">
        <v>224</v>
      </c>
      <c r="E625" s="251" t="s">
        <v>22</v>
      </c>
      <c r="F625" s="252" t="s">
        <v>2830</v>
      </c>
      <c r="G625" s="249"/>
      <c r="H625" s="253">
        <v>17.600000000000001</v>
      </c>
      <c r="I625" s="254"/>
      <c r="J625" s="249"/>
      <c r="K625" s="249"/>
      <c r="L625" s="255"/>
      <c r="M625" s="256"/>
      <c r="N625" s="257"/>
      <c r="O625" s="257"/>
      <c r="P625" s="257"/>
      <c r="Q625" s="257"/>
      <c r="R625" s="257"/>
      <c r="S625" s="257"/>
      <c r="T625" s="258"/>
      <c r="AT625" s="259" t="s">
        <v>224</v>
      </c>
      <c r="AU625" s="259" t="s">
        <v>82</v>
      </c>
      <c r="AV625" s="12" t="s">
        <v>82</v>
      </c>
      <c r="AW625" s="12" t="s">
        <v>36</v>
      </c>
      <c r="AX625" s="12" t="s">
        <v>73</v>
      </c>
      <c r="AY625" s="259" t="s">
        <v>215</v>
      </c>
    </row>
    <row r="626" s="12" customFormat="1">
      <c r="B626" s="248"/>
      <c r="C626" s="249"/>
      <c r="D626" s="250" t="s">
        <v>224</v>
      </c>
      <c r="E626" s="251" t="s">
        <v>22</v>
      </c>
      <c r="F626" s="252" t="s">
        <v>2831</v>
      </c>
      <c r="G626" s="249"/>
      <c r="H626" s="253">
        <v>14.08</v>
      </c>
      <c r="I626" s="254"/>
      <c r="J626" s="249"/>
      <c r="K626" s="249"/>
      <c r="L626" s="255"/>
      <c r="M626" s="256"/>
      <c r="N626" s="257"/>
      <c r="O626" s="257"/>
      <c r="P626" s="257"/>
      <c r="Q626" s="257"/>
      <c r="R626" s="257"/>
      <c r="S626" s="257"/>
      <c r="T626" s="258"/>
      <c r="AT626" s="259" t="s">
        <v>224</v>
      </c>
      <c r="AU626" s="259" t="s">
        <v>82</v>
      </c>
      <c r="AV626" s="12" t="s">
        <v>82</v>
      </c>
      <c r="AW626" s="12" t="s">
        <v>36</v>
      </c>
      <c r="AX626" s="12" t="s">
        <v>73</v>
      </c>
      <c r="AY626" s="259" t="s">
        <v>215</v>
      </c>
    </row>
    <row r="627" s="12" customFormat="1">
      <c r="B627" s="248"/>
      <c r="C627" s="249"/>
      <c r="D627" s="250" t="s">
        <v>224</v>
      </c>
      <c r="E627" s="251" t="s">
        <v>22</v>
      </c>
      <c r="F627" s="252" t="s">
        <v>2832</v>
      </c>
      <c r="G627" s="249"/>
      <c r="H627" s="253">
        <v>22.440000000000001</v>
      </c>
      <c r="I627" s="254"/>
      <c r="J627" s="249"/>
      <c r="K627" s="249"/>
      <c r="L627" s="255"/>
      <c r="M627" s="256"/>
      <c r="N627" s="257"/>
      <c r="O627" s="257"/>
      <c r="P627" s="257"/>
      <c r="Q627" s="257"/>
      <c r="R627" s="257"/>
      <c r="S627" s="257"/>
      <c r="T627" s="258"/>
      <c r="AT627" s="259" t="s">
        <v>224</v>
      </c>
      <c r="AU627" s="259" t="s">
        <v>82</v>
      </c>
      <c r="AV627" s="12" t="s">
        <v>82</v>
      </c>
      <c r="AW627" s="12" t="s">
        <v>36</v>
      </c>
      <c r="AX627" s="12" t="s">
        <v>73</v>
      </c>
      <c r="AY627" s="259" t="s">
        <v>215</v>
      </c>
    </row>
    <row r="628" s="12" customFormat="1">
      <c r="B628" s="248"/>
      <c r="C628" s="249"/>
      <c r="D628" s="250" t="s">
        <v>224</v>
      </c>
      <c r="E628" s="251" t="s">
        <v>22</v>
      </c>
      <c r="F628" s="252" t="s">
        <v>2833</v>
      </c>
      <c r="G628" s="249"/>
      <c r="H628" s="253">
        <v>13.199999999999999</v>
      </c>
      <c r="I628" s="254"/>
      <c r="J628" s="249"/>
      <c r="K628" s="249"/>
      <c r="L628" s="255"/>
      <c r="M628" s="256"/>
      <c r="N628" s="257"/>
      <c r="O628" s="257"/>
      <c r="P628" s="257"/>
      <c r="Q628" s="257"/>
      <c r="R628" s="257"/>
      <c r="S628" s="257"/>
      <c r="T628" s="258"/>
      <c r="AT628" s="259" t="s">
        <v>224</v>
      </c>
      <c r="AU628" s="259" t="s">
        <v>82</v>
      </c>
      <c r="AV628" s="12" t="s">
        <v>82</v>
      </c>
      <c r="AW628" s="12" t="s">
        <v>36</v>
      </c>
      <c r="AX628" s="12" t="s">
        <v>73</v>
      </c>
      <c r="AY628" s="259" t="s">
        <v>215</v>
      </c>
    </row>
    <row r="629" s="12" customFormat="1">
      <c r="B629" s="248"/>
      <c r="C629" s="249"/>
      <c r="D629" s="250" t="s">
        <v>224</v>
      </c>
      <c r="E629" s="251" t="s">
        <v>22</v>
      </c>
      <c r="F629" s="252" t="s">
        <v>2834</v>
      </c>
      <c r="G629" s="249"/>
      <c r="H629" s="253">
        <v>28.379999999999999</v>
      </c>
      <c r="I629" s="254"/>
      <c r="J629" s="249"/>
      <c r="K629" s="249"/>
      <c r="L629" s="255"/>
      <c r="M629" s="256"/>
      <c r="N629" s="257"/>
      <c r="O629" s="257"/>
      <c r="P629" s="257"/>
      <c r="Q629" s="257"/>
      <c r="R629" s="257"/>
      <c r="S629" s="257"/>
      <c r="T629" s="258"/>
      <c r="AT629" s="259" t="s">
        <v>224</v>
      </c>
      <c r="AU629" s="259" t="s">
        <v>82</v>
      </c>
      <c r="AV629" s="12" t="s">
        <v>82</v>
      </c>
      <c r="AW629" s="12" t="s">
        <v>36</v>
      </c>
      <c r="AX629" s="12" t="s">
        <v>73</v>
      </c>
      <c r="AY629" s="259" t="s">
        <v>215</v>
      </c>
    </row>
    <row r="630" s="15" customFormat="1">
      <c r="B630" s="282"/>
      <c r="C630" s="283"/>
      <c r="D630" s="250" t="s">
        <v>224</v>
      </c>
      <c r="E630" s="284" t="s">
        <v>22</v>
      </c>
      <c r="F630" s="285" t="s">
        <v>2835</v>
      </c>
      <c r="G630" s="283"/>
      <c r="H630" s="284" t="s">
        <v>22</v>
      </c>
      <c r="I630" s="286"/>
      <c r="J630" s="283"/>
      <c r="K630" s="283"/>
      <c r="L630" s="287"/>
      <c r="M630" s="288"/>
      <c r="N630" s="289"/>
      <c r="O630" s="289"/>
      <c r="P630" s="289"/>
      <c r="Q630" s="289"/>
      <c r="R630" s="289"/>
      <c r="S630" s="289"/>
      <c r="T630" s="290"/>
      <c r="AT630" s="291" t="s">
        <v>224</v>
      </c>
      <c r="AU630" s="291" t="s">
        <v>82</v>
      </c>
      <c r="AV630" s="15" t="s">
        <v>80</v>
      </c>
      <c r="AW630" s="15" t="s">
        <v>36</v>
      </c>
      <c r="AX630" s="15" t="s">
        <v>73</v>
      </c>
      <c r="AY630" s="291" t="s">
        <v>215</v>
      </c>
    </row>
    <row r="631" s="12" customFormat="1">
      <c r="B631" s="248"/>
      <c r="C631" s="249"/>
      <c r="D631" s="250" t="s">
        <v>224</v>
      </c>
      <c r="E631" s="251" t="s">
        <v>22</v>
      </c>
      <c r="F631" s="252" t="s">
        <v>2836</v>
      </c>
      <c r="G631" s="249"/>
      <c r="H631" s="253">
        <v>104.15000000000001</v>
      </c>
      <c r="I631" s="254"/>
      <c r="J631" s="249"/>
      <c r="K631" s="249"/>
      <c r="L631" s="255"/>
      <c r="M631" s="256"/>
      <c r="N631" s="257"/>
      <c r="O631" s="257"/>
      <c r="P631" s="257"/>
      <c r="Q631" s="257"/>
      <c r="R631" s="257"/>
      <c r="S631" s="257"/>
      <c r="T631" s="258"/>
      <c r="AT631" s="259" t="s">
        <v>224</v>
      </c>
      <c r="AU631" s="259" t="s">
        <v>82</v>
      </c>
      <c r="AV631" s="12" t="s">
        <v>82</v>
      </c>
      <c r="AW631" s="12" t="s">
        <v>36</v>
      </c>
      <c r="AX631" s="12" t="s">
        <v>73</v>
      </c>
      <c r="AY631" s="259" t="s">
        <v>215</v>
      </c>
    </row>
    <row r="632" s="15" customFormat="1">
      <c r="B632" s="282"/>
      <c r="C632" s="283"/>
      <c r="D632" s="250" t="s">
        <v>224</v>
      </c>
      <c r="E632" s="284" t="s">
        <v>22</v>
      </c>
      <c r="F632" s="285" t="s">
        <v>2837</v>
      </c>
      <c r="G632" s="283"/>
      <c r="H632" s="284" t="s">
        <v>22</v>
      </c>
      <c r="I632" s="286"/>
      <c r="J632" s="283"/>
      <c r="K632" s="283"/>
      <c r="L632" s="287"/>
      <c r="M632" s="288"/>
      <c r="N632" s="289"/>
      <c r="O632" s="289"/>
      <c r="P632" s="289"/>
      <c r="Q632" s="289"/>
      <c r="R632" s="289"/>
      <c r="S632" s="289"/>
      <c r="T632" s="290"/>
      <c r="AT632" s="291" t="s">
        <v>224</v>
      </c>
      <c r="AU632" s="291" t="s">
        <v>82</v>
      </c>
      <c r="AV632" s="15" t="s">
        <v>80</v>
      </c>
      <c r="AW632" s="15" t="s">
        <v>36</v>
      </c>
      <c r="AX632" s="15" t="s">
        <v>73</v>
      </c>
      <c r="AY632" s="291" t="s">
        <v>215</v>
      </c>
    </row>
    <row r="633" s="12" customFormat="1">
      <c r="B633" s="248"/>
      <c r="C633" s="249"/>
      <c r="D633" s="250" t="s">
        <v>224</v>
      </c>
      <c r="E633" s="251" t="s">
        <v>22</v>
      </c>
      <c r="F633" s="252" t="s">
        <v>2838</v>
      </c>
      <c r="G633" s="249"/>
      <c r="H633" s="253">
        <v>28.890000000000001</v>
      </c>
      <c r="I633" s="254"/>
      <c r="J633" s="249"/>
      <c r="K633" s="249"/>
      <c r="L633" s="255"/>
      <c r="M633" s="256"/>
      <c r="N633" s="257"/>
      <c r="O633" s="257"/>
      <c r="P633" s="257"/>
      <c r="Q633" s="257"/>
      <c r="R633" s="257"/>
      <c r="S633" s="257"/>
      <c r="T633" s="258"/>
      <c r="AT633" s="259" t="s">
        <v>224</v>
      </c>
      <c r="AU633" s="259" t="s">
        <v>82</v>
      </c>
      <c r="AV633" s="12" t="s">
        <v>82</v>
      </c>
      <c r="AW633" s="12" t="s">
        <v>36</v>
      </c>
      <c r="AX633" s="12" t="s">
        <v>73</v>
      </c>
      <c r="AY633" s="259" t="s">
        <v>215</v>
      </c>
    </row>
    <row r="634" s="12" customFormat="1">
      <c r="B634" s="248"/>
      <c r="C634" s="249"/>
      <c r="D634" s="250" t="s">
        <v>224</v>
      </c>
      <c r="E634" s="251" t="s">
        <v>22</v>
      </c>
      <c r="F634" s="252" t="s">
        <v>2839</v>
      </c>
      <c r="G634" s="249"/>
      <c r="H634" s="253">
        <v>112.86</v>
      </c>
      <c r="I634" s="254"/>
      <c r="J634" s="249"/>
      <c r="K634" s="249"/>
      <c r="L634" s="255"/>
      <c r="M634" s="256"/>
      <c r="N634" s="257"/>
      <c r="O634" s="257"/>
      <c r="P634" s="257"/>
      <c r="Q634" s="257"/>
      <c r="R634" s="257"/>
      <c r="S634" s="257"/>
      <c r="T634" s="258"/>
      <c r="AT634" s="259" t="s">
        <v>224</v>
      </c>
      <c r="AU634" s="259" t="s">
        <v>82</v>
      </c>
      <c r="AV634" s="12" t="s">
        <v>82</v>
      </c>
      <c r="AW634" s="12" t="s">
        <v>36</v>
      </c>
      <c r="AX634" s="12" t="s">
        <v>73</v>
      </c>
      <c r="AY634" s="259" t="s">
        <v>215</v>
      </c>
    </row>
    <row r="635" s="12" customFormat="1">
      <c r="B635" s="248"/>
      <c r="C635" s="249"/>
      <c r="D635" s="250" t="s">
        <v>224</v>
      </c>
      <c r="E635" s="251" t="s">
        <v>22</v>
      </c>
      <c r="F635" s="252" t="s">
        <v>2840</v>
      </c>
      <c r="G635" s="249"/>
      <c r="H635" s="253">
        <v>45.198</v>
      </c>
      <c r="I635" s="254"/>
      <c r="J635" s="249"/>
      <c r="K635" s="249"/>
      <c r="L635" s="255"/>
      <c r="M635" s="256"/>
      <c r="N635" s="257"/>
      <c r="O635" s="257"/>
      <c r="P635" s="257"/>
      <c r="Q635" s="257"/>
      <c r="R635" s="257"/>
      <c r="S635" s="257"/>
      <c r="T635" s="258"/>
      <c r="AT635" s="259" t="s">
        <v>224</v>
      </c>
      <c r="AU635" s="259" t="s">
        <v>82</v>
      </c>
      <c r="AV635" s="12" t="s">
        <v>82</v>
      </c>
      <c r="AW635" s="12" t="s">
        <v>36</v>
      </c>
      <c r="AX635" s="12" t="s">
        <v>73</v>
      </c>
      <c r="AY635" s="259" t="s">
        <v>215</v>
      </c>
    </row>
    <row r="636" s="13" customFormat="1">
      <c r="B636" s="260"/>
      <c r="C636" s="261"/>
      <c r="D636" s="250" t="s">
        <v>224</v>
      </c>
      <c r="E636" s="262" t="s">
        <v>22</v>
      </c>
      <c r="F636" s="263" t="s">
        <v>231</v>
      </c>
      <c r="G636" s="261"/>
      <c r="H636" s="264">
        <v>612.89999999999998</v>
      </c>
      <c r="I636" s="265"/>
      <c r="J636" s="261"/>
      <c r="K636" s="261"/>
      <c r="L636" s="266"/>
      <c r="M636" s="310"/>
      <c r="N636" s="311"/>
      <c r="O636" s="311"/>
      <c r="P636" s="311"/>
      <c r="Q636" s="311"/>
      <c r="R636" s="311"/>
      <c r="S636" s="311"/>
      <c r="T636" s="312"/>
      <c r="AT636" s="270" t="s">
        <v>224</v>
      </c>
      <c r="AU636" s="270" t="s">
        <v>82</v>
      </c>
      <c r="AV636" s="13" t="s">
        <v>222</v>
      </c>
      <c r="AW636" s="13" t="s">
        <v>36</v>
      </c>
      <c r="AX636" s="13" t="s">
        <v>80</v>
      </c>
      <c r="AY636" s="270" t="s">
        <v>215</v>
      </c>
    </row>
    <row r="637" s="1" customFormat="1" ht="6.96" customHeight="1">
      <c r="B637" s="68"/>
      <c r="C637" s="69"/>
      <c r="D637" s="69"/>
      <c r="E637" s="69"/>
      <c r="F637" s="69"/>
      <c r="G637" s="69"/>
      <c r="H637" s="69"/>
      <c r="I637" s="179"/>
      <c r="J637" s="69"/>
      <c r="K637" s="69"/>
      <c r="L637" s="73"/>
    </row>
  </sheetData>
  <sheetProtection sheet="1" autoFilter="0" formatColumns="0" formatRows="0" objects="1" scenarios="1" spinCount="100000" saltValue="WP99s/bQNxDAmQwrBePh/2o7zAkKGaUEUtp6QPioeTRol8OJmSizQlC7CgiTioJtJBFBZbdh2yfjE77b7f2MqQ==" hashValue="lgT9UguJvq0wQSCJl5I69LFuK6BKTvU0CzeoMsaGW92ERVwoZEJSPTWn3EEq7wD2/XtoC8/gGMTD5Y23sYUeIQ==" algorithmName="SHA-512" password="CC35"/>
  <autoFilter ref="C102:K63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1:H91"/>
    <mergeCell ref="E93:H93"/>
    <mergeCell ref="E95:H95"/>
    <mergeCell ref="G1:H1"/>
    <mergeCell ref="L2:V2"/>
  </mergeCells>
  <hyperlinks>
    <hyperlink ref="F1:G1" location="C2" display="1) Krycí list soupisu"/>
    <hyperlink ref="G1:H1" location="C58" display="2) Rekapitulace"/>
    <hyperlink ref="J1" location="C10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2841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1449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1450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1451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ROUND(J89,2)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ROUND(SUM(BE89:BE176), 2)</f>
        <v>0</v>
      </c>
      <c r="G32" s="48"/>
      <c r="H32" s="48"/>
      <c r="I32" s="171">
        <v>0.20999999999999999</v>
      </c>
      <c r="J32" s="170">
        <f>ROUND(ROUND((SUM(BE89:BE176)),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ROUND(SUM(BF89:BF176), 2)</f>
        <v>0</v>
      </c>
      <c r="G33" s="48"/>
      <c r="H33" s="48"/>
      <c r="I33" s="171">
        <v>0.14999999999999999</v>
      </c>
      <c r="J33" s="170">
        <f>ROUND(ROUND((SUM(BF89:BF176)),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ROUND(SUM(BG89:BG176),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ROUND(SUM(BH89:BH176),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ROUND(SUM(BI89:BI176),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ZTI_cp24_1.NP-ZM1.1 - D.1.4  ZDRAVOTNĚ-TECHNICKÉ INSTALACE - cp24_1.NP-ZMĚNA1.1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>Královéhradecký kraj, Pivovarské náměstí 1245, HK</v>
      </c>
      <c r="G55" s="48"/>
      <c r="H55" s="48"/>
      <c r="I55" s="159" t="s">
        <v>34</v>
      </c>
      <c r="J55" s="45" t="str">
        <f>E23</f>
        <v>Ing. Karel Dovrtěl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J89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J90</f>
        <v>0</v>
      </c>
      <c r="K61" s="196"/>
    </row>
    <row r="62" s="9" customFormat="1" ht="19.92" customHeight="1">
      <c r="B62" s="197"/>
      <c r="C62" s="198"/>
      <c r="D62" s="199" t="s">
        <v>184</v>
      </c>
      <c r="E62" s="200"/>
      <c r="F62" s="200"/>
      <c r="G62" s="200"/>
      <c r="H62" s="200"/>
      <c r="I62" s="201"/>
      <c r="J62" s="202">
        <f>J91</f>
        <v>0</v>
      </c>
      <c r="K62" s="203"/>
    </row>
    <row r="63" s="8" customFormat="1" ht="24.96" customHeight="1">
      <c r="B63" s="190"/>
      <c r="C63" s="191"/>
      <c r="D63" s="192" t="s">
        <v>187</v>
      </c>
      <c r="E63" s="193"/>
      <c r="F63" s="193"/>
      <c r="G63" s="193"/>
      <c r="H63" s="193"/>
      <c r="I63" s="194"/>
      <c r="J63" s="195">
        <f>J93</f>
        <v>0</v>
      </c>
      <c r="K63" s="196"/>
    </row>
    <row r="64" s="9" customFormat="1" ht="19.92" customHeight="1">
      <c r="B64" s="197"/>
      <c r="C64" s="198"/>
      <c r="D64" s="199" t="s">
        <v>1453</v>
      </c>
      <c r="E64" s="200"/>
      <c r="F64" s="200"/>
      <c r="G64" s="200"/>
      <c r="H64" s="200"/>
      <c r="I64" s="201"/>
      <c r="J64" s="202">
        <f>J94</f>
        <v>0</v>
      </c>
      <c r="K64" s="203"/>
    </row>
    <row r="65" s="9" customFormat="1" ht="19.92" customHeight="1">
      <c r="B65" s="197"/>
      <c r="C65" s="198"/>
      <c r="D65" s="199" t="s">
        <v>1454</v>
      </c>
      <c r="E65" s="200"/>
      <c r="F65" s="200"/>
      <c r="G65" s="200"/>
      <c r="H65" s="200"/>
      <c r="I65" s="201"/>
      <c r="J65" s="202">
        <f>J112</f>
        <v>0</v>
      </c>
      <c r="K65" s="203"/>
    </row>
    <row r="66" s="9" customFormat="1" ht="19.92" customHeight="1">
      <c r="B66" s="197"/>
      <c r="C66" s="198"/>
      <c r="D66" s="199" t="s">
        <v>1455</v>
      </c>
      <c r="E66" s="200"/>
      <c r="F66" s="200"/>
      <c r="G66" s="200"/>
      <c r="H66" s="200"/>
      <c r="I66" s="201"/>
      <c r="J66" s="202">
        <f>J151</f>
        <v>0</v>
      </c>
      <c r="K66" s="203"/>
    </row>
    <row r="67" s="9" customFormat="1" ht="19.92" customHeight="1">
      <c r="B67" s="197"/>
      <c r="C67" s="198"/>
      <c r="D67" s="199" t="s">
        <v>1457</v>
      </c>
      <c r="E67" s="200"/>
      <c r="F67" s="200"/>
      <c r="G67" s="200"/>
      <c r="H67" s="200"/>
      <c r="I67" s="201"/>
      <c r="J67" s="202">
        <f>J172</f>
        <v>0</v>
      </c>
      <c r="K67" s="203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7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79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2"/>
      <c r="J73" s="72"/>
      <c r="K73" s="72"/>
      <c r="L73" s="73"/>
    </row>
    <row r="74" s="1" customFormat="1" ht="36.96" customHeight="1">
      <c r="B74" s="47"/>
      <c r="C74" s="74" t="s">
        <v>199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6.5" customHeight="1">
      <c r="B77" s="47"/>
      <c r="C77" s="75"/>
      <c r="D77" s="75"/>
      <c r="E77" s="205" t="str">
        <f>E7</f>
        <v>5.TEMNÝ DŮL- VÝCVIKOVÉ STŘEDISKO-obj.24 -CÚ 2018/1</v>
      </c>
      <c r="F77" s="77"/>
      <c r="G77" s="77"/>
      <c r="H77" s="77"/>
      <c r="I77" s="204"/>
      <c r="J77" s="75"/>
      <c r="K77" s="75"/>
      <c r="L77" s="73"/>
    </row>
    <row r="78">
      <c r="B78" s="29"/>
      <c r="C78" s="77" t="s">
        <v>168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s="1" customFormat="1" ht="16.5" customHeight="1">
      <c r="B79" s="47"/>
      <c r="C79" s="75"/>
      <c r="D79" s="75"/>
      <c r="E79" s="205" t="s">
        <v>2196</v>
      </c>
      <c r="F79" s="75"/>
      <c r="G79" s="75"/>
      <c r="H79" s="75"/>
      <c r="I79" s="204"/>
      <c r="J79" s="75"/>
      <c r="K79" s="75"/>
      <c r="L79" s="73"/>
    </row>
    <row r="80" s="1" customFormat="1" ht="14.4" customHeight="1">
      <c r="B80" s="47"/>
      <c r="C80" s="77" t="s">
        <v>170</v>
      </c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7.25" customHeight="1">
      <c r="B81" s="47"/>
      <c r="C81" s="75"/>
      <c r="D81" s="75"/>
      <c r="E81" s="83" t="str">
        <f>E11</f>
        <v xml:space="preserve">ZTI_cp24_1.NP-ZM1.1 - D.1.4  ZDRAVOTNĚ-TECHNICKÉ INSTALACE - cp24_1.NP-ZMĚNA1.1  CÚ 2018/1</v>
      </c>
      <c r="F81" s="75"/>
      <c r="G81" s="75"/>
      <c r="H81" s="75"/>
      <c r="I81" s="204"/>
      <c r="J81" s="75"/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8" customHeight="1">
      <c r="B83" s="47"/>
      <c r="C83" s="77" t="s">
        <v>24</v>
      </c>
      <c r="D83" s="75"/>
      <c r="E83" s="75"/>
      <c r="F83" s="208" t="str">
        <f>F14</f>
        <v>Temný Důl</v>
      </c>
      <c r="G83" s="75"/>
      <c r="H83" s="75"/>
      <c r="I83" s="209" t="s">
        <v>26</v>
      </c>
      <c r="J83" s="86" t="str">
        <f>IF(J14="","",J14)</f>
        <v>12. 4. 2018</v>
      </c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>
      <c r="B85" s="47"/>
      <c r="C85" s="77" t="s">
        <v>28</v>
      </c>
      <c r="D85" s="75"/>
      <c r="E85" s="75"/>
      <c r="F85" s="208" t="str">
        <f>E17</f>
        <v>Královéhradecký kraj, Pivovarské náměstí 1245, HK</v>
      </c>
      <c r="G85" s="75"/>
      <c r="H85" s="75"/>
      <c r="I85" s="209" t="s">
        <v>34</v>
      </c>
      <c r="J85" s="208" t="str">
        <f>E23</f>
        <v>Ing. Karel Dovrtěl</v>
      </c>
      <c r="K85" s="75"/>
      <c r="L85" s="73"/>
    </row>
    <row r="86" s="1" customFormat="1" ht="14.4" customHeight="1">
      <c r="B86" s="47"/>
      <c r="C86" s="77" t="s">
        <v>32</v>
      </c>
      <c r="D86" s="75"/>
      <c r="E86" s="75"/>
      <c r="F86" s="208" t="str">
        <f>IF(E20="","",E20)</f>
        <v/>
      </c>
      <c r="G86" s="75"/>
      <c r="H86" s="75"/>
      <c r="I86" s="204"/>
      <c r="J86" s="75"/>
      <c r="K86" s="75"/>
      <c r="L86" s="73"/>
    </row>
    <row r="87" s="1" customFormat="1" ht="10.32" customHeight="1">
      <c r="B87" s="47"/>
      <c r="C87" s="75"/>
      <c r="D87" s="75"/>
      <c r="E87" s="75"/>
      <c r="F87" s="75"/>
      <c r="G87" s="75"/>
      <c r="H87" s="75"/>
      <c r="I87" s="204"/>
      <c r="J87" s="75"/>
      <c r="K87" s="75"/>
      <c r="L87" s="73"/>
    </row>
    <row r="88" s="10" customFormat="1" ht="29.28" customHeight="1">
      <c r="B88" s="210"/>
      <c r="C88" s="211" t="s">
        <v>200</v>
      </c>
      <c r="D88" s="212" t="s">
        <v>58</v>
      </c>
      <c r="E88" s="212" t="s">
        <v>54</v>
      </c>
      <c r="F88" s="212" t="s">
        <v>201</v>
      </c>
      <c r="G88" s="212" t="s">
        <v>202</v>
      </c>
      <c r="H88" s="212" t="s">
        <v>203</v>
      </c>
      <c r="I88" s="213" t="s">
        <v>204</v>
      </c>
      <c r="J88" s="212" t="s">
        <v>175</v>
      </c>
      <c r="K88" s="214" t="s">
        <v>205</v>
      </c>
      <c r="L88" s="215"/>
      <c r="M88" s="103" t="s">
        <v>206</v>
      </c>
      <c r="N88" s="104" t="s">
        <v>43</v>
      </c>
      <c r="O88" s="104" t="s">
        <v>207</v>
      </c>
      <c r="P88" s="104" t="s">
        <v>208</v>
      </c>
      <c r="Q88" s="104" t="s">
        <v>209</v>
      </c>
      <c r="R88" s="104" t="s">
        <v>210</v>
      </c>
      <c r="S88" s="104" t="s">
        <v>211</v>
      </c>
      <c r="T88" s="105" t="s">
        <v>212</v>
      </c>
    </row>
    <row r="89" s="1" customFormat="1" ht="29.28" customHeight="1">
      <c r="B89" s="47"/>
      <c r="C89" s="109" t="s">
        <v>176</v>
      </c>
      <c r="D89" s="75"/>
      <c r="E89" s="75"/>
      <c r="F89" s="75"/>
      <c r="G89" s="75"/>
      <c r="H89" s="75"/>
      <c r="I89" s="204"/>
      <c r="J89" s="216">
        <f>BK89</f>
        <v>0</v>
      </c>
      <c r="K89" s="75"/>
      <c r="L89" s="73"/>
      <c r="M89" s="106"/>
      <c r="N89" s="107"/>
      <c r="O89" s="107"/>
      <c r="P89" s="217">
        <f>P90+P93</f>
        <v>0</v>
      </c>
      <c r="Q89" s="107"/>
      <c r="R89" s="217">
        <f>R90+R93</f>
        <v>0.14132</v>
      </c>
      <c r="S89" s="107"/>
      <c r="T89" s="218">
        <f>T90+T93</f>
        <v>2.2000000000000002</v>
      </c>
      <c r="AT89" s="25" t="s">
        <v>72</v>
      </c>
      <c r="AU89" s="25" t="s">
        <v>177</v>
      </c>
      <c r="BK89" s="219">
        <f>BK90+BK93</f>
        <v>0</v>
      </c>
    </row>
    <row r="90" s="11" customFormat="1" ht="37.44" customHeight="1">
      <c r="B90" s="220"/>
      <c r="C90" s="221"/>
      <c r="D90" s="222" t="s">
        <v>72</v>
      </c>
      <c r="E90" s="223" t="s">
        <v>213</v>
      </c>
      <c r="F90" s="223" t="s">
        <v>214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P91</f>
        <v>0</v>
      </c>
      <c r="Q90" s="228"/>
      <c r="R90" s="229">
        <f>R91</f>
        <v>0</v>
      </c>
      <c r="S90" s="228"/>
      <c r="T90" s="230">
        <f>T91</f>
        <v>2.2000000000000002</v>
      </c>
      <c r="AR90" s="231" t="s">
        <v>80</v>
      </c>
      <c r="AT90" s="232" t="s">
        <v>72</v>
      </c>
      <c r="AU90" s="232" t="s">
        <v>73</v>
      </c>
      <c r="AY90" s="231" t="s">
        <v>215</v>
      </c>
      <c r="BK90" s="233">
        <f>BK91</f>
        <v>0</v>
      </c>
    </row>
    <row r="91" s="11" customFormat="1" ht="19.92" customHeight="1">
      <c r="B91" s="220"/>
      <c r="C91" s="221"/>
      <c r="D91" s="222" t="s">
        <v>72</v>
      </c>
      <c r="E91" s="234" t="s">
        <v>266</v>
      </c>
      <c r="F91" s="234" t="s">
        <v>605</v>
      </c>
      <c r="G91" s="221"/>
      <c r="H91" s="221"/>
      <c r="I91" s="224"/>
      <c r="J91" s="235">
        <f>BK91</f>
        <v>0</v>
      </c>
      <c r="K91" s="221"/>
      <c r="L91" s="226"/>
      <c r="M91" s="227"/>
      <c r="N91" s="228"/>
      <c r="O91" s="228"/>
      <c r="P91" s="229">
        <f>P92</f>
        <v>0</v>
      </c>
      <c r="Q91" s="228"/>
      <c r="R91" s="229">
        <f>R92</f>
        <v>0</v>
      </c>
      <c r="S91" s="228"/>
      <c r="T91" s="230">
        <f>T92</f>
        <v>2.2000000000000002</v>
      </c>
      <c r="AR91" s="231" t="s">
        <v>80</v>
      </c>
      <c r="AT91" s="232" t="s">
        <v>72</v>
      </c>
      <c r="AU91" s="232" t="s">
        <v>80</v>
      </c>
      <c r="AY91" s="231" t="s">
        <v>215</v>
      </c>
      <c r="BK91" s="233">
        <f>BK92</f>
        <v>0</v>
      </c>
    </row>
    <row r="92" s="1" customFormat="1" ht="16.5" customHeight="1">
      <c r="B92" s="47"/>
      <c r="C92" s="236" t="s">
        <v>80</v>
      </c>
      <c r="D92" s="236" t="s">
        <v>217</v>
      </c>
      <c r="E92" s="237" t="s">
        <v>1505</v>
      </c>
      <c r="F92" s="238" t="s">
        <v>1506</v>
      </c>
      <c r="G92" s="239" t="s">
        <v>1010</v>
      </c>
      <c r="H92" s="240">
        <v>1</v>
      </c>
      <c r="I92" s="241"/>
      <c r="J92" s="242">
        <f>ROUND(I92*H92,2)</f>
        <v>0</v>
      </c>
      <c r="K92" s="238" t="s">
        <v>1255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2.2000000000000002</v>
      </c>
      <c r="T92" s="246">
        <f>S92*H92</f>
        <v>2.2000000000000002</v>
      </c>
      <c r="AR92" s="25" t="s">
        <v>222</v>
      </c>
      <c r="AT92" s="25" t="s">
        <v>217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2842</v>
      </c>
    </row>
    <row r="93" s="11" customFormat="1" ht="37.44" customHeight="1">
      <c r="B93" s="220"/>
      <c r="C93" s="221"/>
      <c r="D93" s="222" t="s">
        <v>72</v>
      </c>
      <c r="E93" s="223" t="s">
        <v>825</v>
      </c>
      <c r="F93" s="223" t="s">
        <v>826</v>
      </c>
      <c r="G93" s="221"/>
      <c r="H93" s="221"/>
      <c r="I93" s="224"/>
      <c r="J93" s="225">
        <f>BK93</f>
        <v>0</v>
      </c>
      <c r="K93" s="221"/>
      <c r="L93" s="226"/>
      <c r="M93" s="227"/>
      <c r="N93" s="228"/>
      <c r="O93" s="228"/>
      <c r="P93" s="229">
        <f>P94+P112+P151+P172</f>
        <v>0</v>
      </c>
      <c r="Q93" s="228"/>
      <c r="R93" s="229">
        <f>R94+R112+R151+R172</f>
        <v>0.14132</v>
      </c>
      <c r="S93" s="228"/>
      <c r="T93" s="230">
        <f>T94+T112+T151+T172</f>
        <v>0</v>
      </c>
      <c r="AR93" s="231" t="s">
        <v>82</v>
      </c>
      <c r="AT93" s="232" t="s">
        <v>72</v>
      </c>
      <c r="AU93" s="232" t="s">
        <v>73</v>
      </c>
      <c r="AY93" s="231" t="s">
        <v>215</v>
      </c>
      <c r="BK93" s="233">
        <f>BK94+BK112+BK151+BK172</f>
        <v>0</v>
      </c>
    </row>
    <row r="94" s="11" customFormat="1" ht="19.92" customHeight="1">
      <c r="B94" s="220"/>
      <c r="C94" s="221"/>
      <c r="D94" s="222" t="s">
        <v>72</v>
      </c>
      <c r="E94" s="234" t="s">
        <v>1508</v>
      </c>
      <c r="F94" s="234" t="s">
        <v>1509</v>
      </c>
      <c r="G94" s="221"/>
      <c r="H94" s="221"/>
      <c r="I94" s="224"/>
      <c r="J94" s="235">
        <f>BK94</f>
        <v>0</v>
      </c>
      <c r="K94" s="221"/>
      <c r="L94" s="226"/>
      <c r="M94" s="227"/>
      <c r="N94" s="228"/>
      <c r="O94" s="228"/>
      <c r="P94" s="229">
        <f>SUM(P95:P111)</f>
        <v>0</v>
      </c>
      <c r="Q94" s="228"/>
      <c r="R94" s="229">
        <f>SUM(R95:R111)</f>
        <v>0.023119999999999995</v>
      </c>
      <c r="S94" s="228"/>
      <c r="T94" s="230">
        <f>SUM(T95:T111)</f>
        <v>0</v>
      </c>
      <c r="AR94" s="231" t="s">
        <v>82</v>
      </c>
      <c r="AT94" s="232" t="s">
        <v>72</v>
      </c>
      <c r="AU94" s="232" t="s">
        <v>80</v>
      </c>
      <c r="AY94" s="231" t="s">
        <v>215</v>
      </c>
      <c r="BK94" s="233">
        <f>SUM(BK95:BK111)</f>
        <v>0</v>
      </c>
    </row>
    <row r="95" s="1" customFormat="1" ht="25.5" customHeight="1">
      <c r="B95" s="47"/>
      <c r="C95" s="236" t="s">
        <v>82</v>
      </c>
      <c r="D95" s="236" t="s">
        <v>217</v>
      </c>
      <c r="E95" s="237" t="s">
        <v>1526</v>
      </c>
      <c r="F95" s="238" t="s">
        <v>1527</v>
      </c>
      <c r="G95" s="239" t="s">
        <v>298</v>
      </c>
      <c r="H95" s="240">
        <v>17</v>
      </c>
      <c r="I95" s="241"/>
      <c r="J95" s="242">
        <f>ROUND(I95*H95,2)</f>
        <v>0</v>
      </c>
      <c r="K95" s="238" t="s">
        <v>221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0.0011999999999999999</v>
      </c>
      <c r="R95" s="245">
        <f>Q95*H95</f>
        <v>0.020399999999999998</v>
      </c>
      <c r="S95" s="245">
        <v>0</v>
      </c>
      <c r="T95" s="246">
        <f>S95*H95</f>
        <v>0</v>
      </c>
      <c r="AR95" s="25" t="s">
        <v>311</v>
      </c>
      <c r="AT95" s="25" t="s">
        <v>217</v>
      </c>
      <c r="AU95" s="25" t="s">
        <v>82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311</v>
      </c>
      <c r="BM95" s="25" t="s">
        <v>2843</v>
      </c>
    </row>
    <row r="96" s="12" customFormat="1">
      <c r="B96" s="248"/>
      <c r="C96" s="249"/>
      <c r="D96" s="250" t="s">
        <v>224</v>
      </c>
      <c r="E96" s="251" t="s">
        <v>22</v>
      </c>
      <c r="F96" s="252" t="s">
        <v>2844</v>
      </c>
      <c r="G96" s="249"/>
      <c r="H96" s="253">
        <v>17</v>
      </c>
      <c r="I96" s="254"/>
      <c r="J96" s="249"/>
      <c r="K96" s="249"/>
      <c r="L96" s="255"/>
      <c r="M96" s="256"/>
      <c r="N96" s="257"/>
      <c r="O96" s="257"/>
      <c r="P96" s="257"/>
      <c r="Q96" s="257"/>
      <c r="R96" s="257"/>
      <c r="S96" s="257"/>
      <c r="T96" s="258"/>
      <c r="AT96" s="259" t="s">
        <v>224</v>
      </c>
      <c r="AU96" s="259" t="s">
        <v>82</v>
      </c>
      <c r="AV96" s="12" t="s">
        <v>82</v>
      </c>
      <c r="AW96" s="12" t="s">
        <v>36</v>
      </c>
      <c r="AX96" s="12" t="s">
        <v>80</v>
      </c>
      <c r="AY96" s="259" t="s">
        <v>215</v>
      </c>
    </row>
    <row r="97" s="1" customFormat="1" ht="16.5" customHeight="1">
      <c r="B97" s="47"/>
      <c r="C97" s="236" t="s">
        <v>236</v>
      </c>
      <c r="D97" s="236" t="s">
        <v>217</v>
      </c>
      <c r="E97" s="237" t="s">
        <v>1538</v>
      </c>
      <c r="F97" s="238" t="s">
        <v>1539</v>
      </c>
      <c r="G97" s="239" t="s">
        <v>298</v>
      </c>
      <c r="H97" s="240">
        <v>4</v>
      </c>
      <c r="I97" s="241"/>
      <c r="J97" s="242">
        <f>ROUND(I97*H97,2)</f>
        <v>0</v>
      </c>
      <c r="K97" s="238" t="s">
        <v>221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0.00035</v>
      </c>
      <c r="R97" s="245">
        <f>Q97*H97</f>
        <v>0.0014</v>
      </c>
      <c r="S97" s="245">
        <v>0</v>
      </c>
      <c r="T97" s="246">
        <f>S97*H97</f>
        <v>0</v>
      </c>
      <c r="AR97" s="25" t="s">
        <v>311</v>
      </c>
      <c r="AT97" s="25" t="s">
        <v>217</v>
      </c>
      <c r="AU97" s="25" t="s">
        <v>82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311</v>
      </c>
      <c r="BM97" s="25" t="s">
        <v>2845</v>
      </c>
    </row>
    <row r="98" s="12" customFormat="1">
      <c r="B98" s="248"/>
      <c r="C98" s="249"/>
      <c r="D98" s="250" t="s">
        <v>224</v>
      </c>
      <c r="E98" s="251" t="s">
        <v>22</v>
      </c>
      <c r="F98" s="252" t="s">
        <v>2846</v>
      </c>
      <c r="G98" s="249"/>
      <c r="H98" s="253">
        <v>4</v>
      </c>
      <c r="I98" s="254"/>
      <c r="J98" s="249"/>
      <c r="K98" s="249"/>
      <c r="L98" s="255"/>
      <c r="M98" s="256"/>
      <c r="N98" s="257"/>
      <c r="O98" s="257"/>
      <c r="P98" s="257"/>
      <c r="Q98" s="257"/>
      <c r="R98" s="257"/>
      <c r="S98" s="257"/>
      <c r="T98" s="258"/>
      <c r="AT98" s="259" t="s">
        <v>224</v>
      </c>
      <c r="AU98" s="259" t="s">
        <v>82</v>
      </c>
      <c r="AV98" s="12" t="s">
        <v>82</v>
      </c>
      <c r="AW98" s="12" t="s">
        <v>36</v>
      </c>
      <c r="AX98" s="12" t="s">
        <v>80</v>
      </c>
      <c r="AY98" s="259" t="s">
        <v>215</v>
      </c>
    </row>
    <row r="99" s="1" customFormat="1" ht="25.5" customHeight="1">
      <c r="B99" s="47"/>
      <c r="C99" s="236" t="s">
        <v>222</v>
      </c>
      <c r="D99" s="236" t="s">
        <v>217</v>
      </c>
      <c r="E99" s="237" t="s">
        <v>1542</v>
      </c>
      <c r="F99" s="238" t="s">
        <v>2847</v>
      </c>
      <c r="G99" s="239" t="s">
        <v>298</v>
      </c>
      <c r="H99" s="240">
        <v>1</v>
      </c>
      <c r="I99" s="241"/>
      <c r="J99" s="242">
        <f>ROUND(I99*H99,2)</f>
        <v>0</v>
      </c>
      <c r="K99" s="238" t="s">
        <v>221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0.00114</v>
      </c>
      <c r="R99" s="245">
        <f>Q99*H99</f>
        <v>0.00114</v>
      </c>
      <c r="S99" s="245">
        <v>0</v>
      </c>
      <c r="T99" s="246">
        <f>S99*H99</f>
        <v>0</v>
      </c>
      <c r="AR99" s="25" t="s">
        <v>311</v>
      </c>
      <c r="AT99" s="25" t="s">
        <v>217</v>
      </c>
      <c r="AU99" s="25" t="s">
        <v>82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311</v>
      </c>
      <c r="BM99" s="25" t="s">
        <v>2848</v>
      </c>
    </row>
    <row r="100" s="12" customFormat="1">
      <c r="B100" s="248"/>
      <c r="C100" s="249"/>
      <c r="D100" s="250" t="s">
        <v>224</v>
      </c>
      <c r="E100" s="251" t="s">
        <v>22</v>
      </c>
      <c r="F100" s="252" t="s">
        <v>2849</v>
      </c>
      <c r="G100" s="249"/>
      <c r="H100" s="253">
        <v>1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224</v>
      </c>
      <c r="AU100" s="259" t="s">
        <v>82</v>
      </c>
      <c r="AV100" s="12" t="s">
        <v>82</v>
      </c>
      <c r="AW100" s="12" t="s">
        <v>36</v>
      </c>
      <c r="AX100" s="12" t="s">
        <v>80</v>
      </c>
      <c r="AY100" s="259" t="s">
        <v>215</v>
      </c>
    </row>
    <row r="101" s="1" customFormat="1" ht="16.5" customHeight="1">
      <c r="B101" s="47"/>
      <c r="C101" s="292" t="s">
        <v>248</v>
      </c>
      <c r="D101" s="292" t="s">
        <v>289</v>
      </c>
      <c r="E101" s="293" t="s">
        <v>1546</v>
      </c>
      <c r="F101" s="294" t="s">
        <v>1547</v>
      </c>
      <c r="G101" s="295" t="s">
        <v>1010</v>
      </c>
      <c r="H101" s="296">
        <v>8.5</v>
      </c>
      <c r="I101" s="297"/>
      <c r="J101" s="298">
        <f>ROUND(I101*H101,2)</f>
        <v>0</v>
      </c>
      <c r="K101" s="294" t="s">
        <v>1255</v>
      </c>
      <c r="L101" s="299"/>
      <c r="M101" s="300" t="s">
        <v>22</v>
      </c>
      <c r="N101" s="301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405</v>
      </c>
      <c r="AT101" s="25" t="s">
        <v>289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311</v>
      </c>
      <c r="BM101" s="25" t="s">
        <v>2850</v>
      </c>
    </row>
    <row r="102" s="12" customFormat="1">
      <c r="B102" s="248"/>
      <c r="C102" s="249"/>
      <c r="D102" s="250" t="s">
        <v>224</v>
      </c>
      <c r="E102" s="251" t="s">
        <v>22</v>
      </c>
      <c r="F102" s="252" t="s">
        <v>2851</v>
      </c>
      <c r="G102" s="249"/>
      <c r="H102" s="253">
        <v>8.5</v>
      </c>
      <c r="I102" s="254"/>
      <c r="J102" s="249"/>
      <c r="K102" s="249"/>
      <c r="L102" s="255"/>
      <c r="M102" s="256"/>
      <c r="N102" s="257"/>
      <c r="O102" s="257"/>
      <c r="P102" s="257"/>
      <c r="Q102" s="257"/>
      <c r="R102" s="257"/>
      <c r="S102" s="257"/>
      <c r="T102" s="258"/>
      <c r="AT102" s="259" t="s">
        <v>224</v>
      </c>
      <c r="AU102" s="259" t="s">
        <v>82</v>
      </c>
      <c r="AV102" s="12" t="s">
        <v>82</v>
      </c>
      <c r="AW102" s="12" t="s">
        <v>36</v>
      </c>
      <c r="AX102" s="12" t="s">
        <v>80</v>
      </c>
      <c r="AY102" s="259" t="s">
        <v>215</v>
      </c>
    </row>
    <row r="103" s="1" customFormat="1" ht="16.5" customHeight="1">
      <c r="B103" s="47"/>
      <c r="C103" s="236" t="s">
        <v>252</v>
      </c>
      <c r="D103" s="236" t="s">
        <v>217</v>
      </c>
      <c r="E103" s="237" t="s">
        <v>1554</v>
      </c>
      <c r="F103" s="238" t="s">
        <v>1555</v>
      </c>
      <c r="G103" s="239" t="s">
        <v>426</v>
      </c>
      <c r="H103" s="240">
        <v>3</v>
      </c>
      <c r="I103" s="241"/>
      <c r="J103" s="242">
        <f>ROUND(I103*H103,2)</f>
        <v>0</v>
      </c>
      <c r="K103" s="238" t="s">
        <v>221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311</v>
      </c>
      <c r="AT103" s="25" t="s">
        <v>217</v>
      </c>
      <c r="AU103" s="25" t="s">
        <v>82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311</v>
      </c>
      <c r="BM103" s="25" t="s">
        <v>2852</v>
      </c>
    </row>
    <row r="104" s="12" customFormat="1">
      <c r="B104" s="248"/>
      <c r="C104" s="249"/>
      <c r="D104" s="250" t="s">
        <v>224</v>
      </c>
      <c r="E104" s="251" t="s">
        <v>22</v>
      </c>
      <c r="F104" s="252" t="s">
        <v>2853</v>
      </c>
      <c r="G104" s="249"/>
      <c r="H104" s="253">
        <v>3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224</v>
      </c>
      <c r="AU104" s="259" t="s">
        <v>82</v>
      </c>
      <c r="AV104" s="12" t="s">
        <v>82</v>
      </c>
      <c r="AW104" s="12" t="s">
        <v>36</v>
      </c>
      <c r="AX104" s="12" t="s">
        <v>80</v>
      </c>
      <c r="AY104" s="259" t="s">
        <v>215</v>
      </c>
    </row>
    <row r="105" s="1" customFormat="1" ht="25.5" customHeight="1">
      <c r="B105" s="47"/>
      <c r="C105" s="236" t="s">
        <v>257</v>
      </c>
      <c r="D105" s="236" t="s">
        <v>217</v>
      </c>
      <c r="E105" s="237" t="s">
        <v>1558</v>
      </c>
      <c r="F105" s="238" t="s">
        <v>2854</v>
      </c>
      <c r="G105" s="239" t="s">
        <v>426</v>
      </c>
      <c r="H105" s="240">
        <v>1</v>
      </c>
      <c r="I105" s="241"/>
      <c r="J105" s="242">
        <f>ROUND(I105*H105,2)</f>
        <v>0</v>
      </c>
      <c r="K105" s="238" t="s">
        <v>221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311</v>
      </c>
      <c r="AT105" s="25" t="s">
        <v>217</v>
      </c>
      <c r="AU105" s="25" t="s">
        <v>82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311</v>
      </c>
      <c r="BM105" s="25" t="s">
        <v>2855</v>
      </c>
    </row>
    <row r="106" s="12" customFormat="1">
      <c r="B106" s="248"/>
      <c r="C106" s="249"/>
      <c r="D106" s="250" t="s">
        <v>224</v>
      </c>
      <c r="E106" s="251" t="s">
        <v>22</v>
      </c>
      <c r="F106" s="252" t="s">
        <v>2856</v>
      </c>
      <c r="G106" s="249"/>
      <c r="H106" s="253">
        <v>1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224</v>
      </c>
      <c r="AU106" s="259" t="s">
        <v>82</v>
      </c>
      <c r="AV106" s="12" t="s">
        <v>82</v>
      </c>
      <c r="AW106" s="12" t="s">
        <v>36</v>
      </c>
      <c r="AX106" s="12" t="s">
        <v>80</v>
      </c>
      <c r="AY106" s="259" t="s">
        <v>215</v>
      </c>
    </row>
    <row r="107" s="1" customFormat="1" ht="25.5" customHeight="1">
      <c r="B107" s="47"/>
      <c r="C107" s="236" t="s">
        <v>261</v>
      </c>
      <c r="D107" s="236" t="s">
        <v>217</v>
      </c>
      <c r="E107" s="237" t="s">
        <v>1570</v>
      </c>
      <c r="F107" s="238" t="s">
        <v>1567</v>
      </c>
      <c r="G107" s="239" t="s">
        <v>426</v>
      </c>
      <c r="H107" s="240">
        <v>2</v>
      </c>
      <c r="I107" s="241"/>
      <c r="J107" s="242">
        <f>ROUND(I107*H107,2)</f>
        <v>0</v>
      </c>
      <c r="K107" s="238" t="s">
        <v>1255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9.0000000000000006E-05</v>
      </c>
      <c r="R107" s="245">
        <f>Q107*H107</f>
        <v>0.00018000000000000001</v>
      </c>
      <c r="S107" s="245">
        <v>0</v>
      </c>
      <c r="T107" s="246">
        <f>S107*H107</f>
        <v>0</v>
      </c>
      <c r="AR107" s="25" t="s">
        <v>311</v>
      </c>
      <c r="AT107" s="25" t="s">
        <v>217</v>
      </c>
      <c r="AU107" s="25" t="s">
        <v>82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311</v>
      </c>
      <c r="BM107" s="25" t="s">
        <v>2857</v>
      </c>
    </row>
    <row r="108" s="12" customFormat="1">
      <c r="B108" s="248"/>
      <c r="C108" s="249"/>
      <c r="D108" s="250" t="s">
        <v>224</v>
      </c>
      <c r="E108" s="251" t="s">
        <v>22</v>
      </c>
      <c r="F108" s="252" t="s">
        <v>2858</v>
      </c>
      <c r="G108" s="249"/>
      <c r="H108" s="253">
        <v>2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224</v>
      </c>
      <c r="AU108" s="259" t="s">
        <v>82</v>
      </c>
      <c r="AV108" s="12" t="s">
        <v>82</v>
      </c>
      <c r="AW108" s="12" t="s">
        <v>36</v>
      </c>
      <c r="AX108" s="12" t="s">
        <v>80</v>
      </c>
      <c r="AY108" s="259" t="s">
        <v>215</v>
      </c>
    </row>
    <row r="109" s="1" customFormat="1" ht="16.5" customHeight="1">
      <c r="B109" s="47"/>
      <c r="C109" s="236" t="s">
        <v>266</v>
      </c>
      <c r="D109" s="236" t="s">
        <v>217</v>
      </c>
      <c r="E109" s="237" t="s">
        <v>1589</v>
      </c>
      <c r="F109" s="238" t="s">
        <v>1590</v>
      </c>
      <c r="G109" s="239" t="s">
        <v>298</v>
      </c>
      <c r="H109" s="240">
        <v>22</v>
      </c>
      <c r="I109" s="241"/>
      <c r="J109" s="242">
        <f>ROUND(I109*H109,2)</f>
        <v>0</v>
      </c>
      <c r="K109" s="238" t="s">
        <v>221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311</v>
      </c>
      <c r="AT109" s="25" t="s">
        <v>217</v>
      </c>
      <c r="AU109" s="25" t="s">
        <v>82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311</v>
      </c>
      <c r="BM109" s="25" t="s">
        <v>2859</v>
      </c>
    </row>
    <row r="110" s="12" customFormat="1">
      <c r="B110" s="248"/>
      <c r="C110" s="249"/>
      <c r="D110" s="250" t="s">
        <v>224</v>
      </c>
      <c r="E110" s="251" t="s">
        <v>22</v>
      </c>
      <c r="F110" s="252" t="s">
        <v>2860</v>
      </c>
      <c r="G110" s="249"/>
      <c r="H110" s="253">
        <v>22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224</v>
      </c>
      <c r="AU110" s="259" t="s">
        <v>82</v>
      </c>
      <c r="AV110" s="12" t="s">
        <v>82</v>
      </c>
      <c r="AW110" s="12" t="s">
        <v>36</v>
      </c>
      <c r="AX110" s="12" t="s">
        <v>80</v>
      </c>
      <c r="AY110" s="259" t="s">
        <v>215</v>
      </c>
    </row>
    <row r="111" s="1" customFormat="1" ht="38.25" customHeight="1">
      <c r="B111" s="47"/>
      <c r="C111" s="236" t="s">
        <v>271</v>
      </c>
      <c r="D111" s="236" t="s">
        <v>217</v>
      </c>
      <c r="E111" s="237" t="s">
        <v>1596</v>
      </c>
      <c r="F111" s="238" t="s">
        <v>1597</v>
      </c>
      <c r="G111" s="239" t="s">
        <v>274</v>
      </c>
      <c r="H111" s="240">
        <v>0.023</v>
      </c>
      <c r="I111" s="241"/>
      <c r="J111" s="242">
        <f>ROUND(I111*H111,2)</f>
        <v>0</v>
      </c>
      <c r="K111" s="238" t="s">
        <v>221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311</v>
      </c>
      <c r="AT111" s="25" t="s">
        <v>217</v>
      </c>
      <c r="AU111" s="25" t="s">
        <v>82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311</v>
      </c>
      <c r="BM111" s="25" t="s">
        <v>2861</v>
      </c>
    </row>
    <row r="112" s="11" customFormat="1" ht="29.88" customHeight="1">
      <c r="B112" s="220"/>
      <c r="C112" s="221"/>
      <c r="D112" s="222" t="s">
        <v>72</v>
      </c>
      <c r="E112" s="234" t="s">
        <v>1599</v>
      </c>
      <c r="F112" s="234" t="s">
        <v>1600</v>
      </c>
      <c r="G112" s="221"/>
      <c r="H112" s="221"/>
      <c r="I112" s="224"/>
      <c r="J112" s="235">
        <f>BK112</f>
        <v>0</v>
      </c>
      <c r="K112" s="221"/>
      <c r="L112" s="226"/>
      <c r="M112" s="227"/>
      <c r="N112" s="228"/>
      <c r="O112" s="228"/>
      <c r="P112" s="229">
        <f>SUM(P113:P150)</f>
        <v>0</v>
      </c>
      <c r="Q112" s="228"/>
      <c r="R112" s="229">
        <f>SUM(R113:R150)</f>
        <v>0.080880000000000007</v>
      </c>
      <c r="S112" s="228"/>
      <c r="T112" s="230">
        <f>SUM(T113:T150)</f>
        <v>0</v>
      </c>
      <c r="AR112" s="231" t="s">
        <v>82</v>
      </c>
      <c r="AT112" s="232" t="s">
        <v>72</v>
      </c>
      <c r="AU112" s="232" t="s">
        <v>80</v>
      </c>
      <c r="AY112" s="231" t="s">
        <v>215</v>
      </c>
      <c r="BK112" s="233">
        <f>SUM(BK113:BK150)</f>
        <v>0</v>
      </c>
    </row>
    <row r="113" s="1" customFormat="1" ht="16.5" customHeight="1">
      <c r="B113" s="47"/>
      <c r="C113" s="236" t="s">
        <v>277</v>
      </c>
      <c r="D113" s="236" t="s">
        <v>217</v>
      </c>
      <c r="E113" s="237" t="s">
        <v>1605</v>
      </c>
      <c r="F113" s="238" t="s">
        <v>1606</v>
      </c>
      <c r="G113" s="239" t="s">
        <v>298</v>
      </c>
      <c r="H113" s="240">
        <v>12</v>
      </c>
      <c r="I113" s="241"/>
      <c r="J113" s="242">
        <f>ROUND(I113*H113,2)</f>
        <v>0</v>
      </c>
      <c r="K113" s="238" t="s">
        <v>1255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0.00077999999999999999</v>
      </c>
      <c r="R113" s="245">
        <f>Q113*H113</f>
        <v>0.0093600000000000003</v>
      </c>
      <c r="S113" s="245">
        <v>0</v>
      </c>
      <c r="T113" s="246">
        <f>S113*H113</f>
        <v>0</v>
      </c>
      <c r="AR113" s="25" t="s">
        <v>311</v>
      </c>
      <c r="AT113" s="25" t="s">
        <v>217</v>
      </c>
      <c r="AU113" s="25" t="s">
        <v>82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311</v>
      </c>
      <c r="BM113" s="25" t="s">
        <v>2862</v>
      </c>
    </row>
    <row r="114" s="12" customFormat="1">
      <c r="B114" s="248"/>
      <c r="C114" s="249"/>
      <c r="D114" s="250" t="s">
        <v>224</v>
      </c>
      <c r="E114" s="251" t="s">
        <v>22</v>
      </c>
      <c r="F114" s="252" t="s">
        <v>2863</v>
      </c>
      <c r="G114" s="249"/>
      <c r="H114" s="253">
        <v>12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224</v>
      </c>
      <c r="AU114" s="259" t="s">
        <v>82</v>
      </c>
      <c r="AV114" s="12" t="s">
        <v>82</v>
      </c>
      <c r="AW114" s="12" t="s">
        <v>36</v>
      </c>
      <c r="AX114" s="12" t="s">
        <v>73</v>
      </c>
      <c r="AY114" s="259" t="s">
        <v>215</v>
      </c>
    </row>
    <row r="115" s="13" customFormat="1">
      <c r="B115" s="260"/>
      <c r="C115" s="261"/>
      <c r="D115" s="250" t="s">
        <v>224</v>
      </c>
      <c r="E115" s="262" t="s">
        <v>22</v>
      </c>
      <c r="F115" s="263" t="s">
        <v>231</v>
      </c>
      <c r="G115" s="261"/>
      <c r="H115" s="264">
        <v>12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224</v>
      </c>
      <c r="AU115" s="270" t="s">
        <v>82</v>
      </c>
      <c r="AV115" s="13" t="s">
        <v>222</v>
      </c>
      <c r="AW115" s="13" t="s">
        <v>36</v>
      </c>
      <c r="AX115" s="13" t="s">
        <v>80</v>
      </c>
      <c r="AY115" s="270" t="s">
        <v>215</v>
      </c>
    </row>
    <row r="116" s="1" customFormat="1" ht="16.5" customHeight="1">
      <c r="B116" s="47"/>
      <c r="C116" s="236" t="s">
        <v>288</v>
      </c>
      <c r="D116" s="236" t="s">
        <v>217</v>
      </c>
      <c r="E116" s="237" t="s">
        <v>1609</v>
      </c>
      <c r="F116" s="238" t="s">
        <v>1610</v>
      </c>
      <c r="G116" s="239" t="s">
        <v>298</v>
      </c>
      <c r="H116" s="240">
        <v>20</v>
      </c>
      <c r="I116" s="241"/>
      <c r="J116" s="242">
        <f>ROUND(I116*H116,2)</f>
        <v>0</v>
      </c>
      <c r="K116" s="238" t="s">
        <v>1255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0.00096000000000000002</v>
      </c>
      <c r="R116" s="245">
        <f>Q116*H116</f>
        <v>0.019200000000000002</v>
      </c>
      <c r="S116" s="245">
        <v>0</v>
      </c>
      <c r="T116" s="246">
        <f>S116*H116</f>
        <v>0</v>
      </c>
      <c r="AR116" s="25" t="s">
        <v>311</v>
      </c>
      <c r="AT116" s="25" t="s">
        <v>217</v>
      </c>
      <c r="AU116" s="25" t="s">
        <v>82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311</v>
      </c>
      <c r="BM116" s="25" t="s">
        <v>2864</v>
      </c>
    </row>
    <row r="117" s="12" customFormat="1">
      <c r="B117" s="248"/>
      <c r="C117" s="249"/>
      <c r="D117" s="250" t="s">
        <v>224</v>
      </c>
      <c r="E117" s="251" t="s">
        <v>22</v>
      </c>
      <c r="F117" s="252" t="s">
        <v>2865</v>
      </c>
      <c r="G117" s="249"/>
      <c r="H117" s="253">
        <v>9</v>
      </c>
      <c r="I117" s="254"/>
      <c r="J117" s="249"/>
      <c r="K117" s="249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224</v>
      </c>
      <c r="AU117" s="259" t="s">
        <v>82</v>
      </c>
      <c r="AV117" s="12" t="s">
        <v>82</v>
      </c>
      <c r="AW117" s="12" t="s">
        <v>36</v>
      </c>
      <c r="AX117" s="12" t="s">
        <v>73</v>
      </c>
      <c r="AY117" s="259" t="s">
        <v>215</v>
      </c>
    </row>
    <row r="118" s="12" customFormat="1">
      <c r="B118" s="248"/>
      <c r="C118" s="249"/>
      <c r="D118" s="250" t="s">
        <v>224</v>
      </c>
      <c r="E118" s="251" t="s">
        <v>22</v>
      </c>
      <c r="F118" s="252" t="s">
        <v>2866</v>
      </c>
      <c r="G118" s="249"/>
      <c r="H118" s="253">
        <v>11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224</v>
      </c>
      <c r="AU118" s="259" t="s">
        <v>82</v>
      </c>
      <c r="AV118" s="12" t="s">
        <v>82</v>
      </c>
      <c r="AW118" s="12" t="s">
        <v>36</v>
      </c>
      <c r="AX118" s="12" t="s">
        <v>73</v>
      </c>
      <c r="AY118" s="259" t="s">
        <v>215</v>
      </c>
    </row>
    <row r="119" s="13" customFormat="1">
      <c r="B119" s="260"/>
      <c r="C119" s="261"/>
      <c r="D119" s="250" t="s">
        <v>224</v>
      </c>
      <c r="E119" s="262" t="s">
        <v>22</v>
      </c>
      <c r="F119" s="263" t="s">
        <v>231</v>
      </c>
      <c r="G119" s="261"/>
      <c r="H119" s="264">
        <v>20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224</v>
      </c>
      <c r="AU119" s="270" t="s">
        <v>82</v>
      </c>
      <c r="AV119" s="13" t="s">
        <v>222</v>
      </c>
      <c r="AW119" s="13" t="s">
        <v>36</v>
      </c>
      <c r="AX119" s="13" t="s">
        <v>80</v>
      </c>
      <c r="AY119" s="270" t="s">
        <v>215</v>
      </c>
    </row>
    <row r="120" s="1" customFormat="1" ht="16.5" customHeight="1">
      <c r="B120" s="47"/>
      <c r="C120" s="236" t="s">
        <v>295</v>
      </c>
      <c r="D120" s="236" t="s">
        <v>217</v>
      </c>
      <c r="E120" s="237" t="s">
        <v>1618</v>
      </c>
      <c r="F120" s="238" t="s">
        <v>1619</v>
      </c>
      <c r="G120" s="239" t="s">
        <v>298</v>
      </c>
      <c r="H120" s="240">
        <v>22</v>
      </c>
      <c r="I120" s="241"/>
      <c r="J120" s="242">
        <f>ROUND(I120*H120,2)</f>
        <v>0</v>
      </c>
      <c r="K120" s="238" t="s">
        <v>1255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0.00125</v>
      </c>
      <c r="R120" s="245">
        <f>Q120*H120</f>
        <v>0.0275</v>
      </c>
      <c r="S120" s="245">
        <v>0</v>
      </c>
      <c r="T120" s="246">
        <f>S120*H120</f>
        <v>0</v>
      </c>
      <c r="AR120" s="25" t="s">
        <v>311</v>
      </c>
      <c r="AT120" s="25" t="s">
        <v>217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311</v>
      </c>
      <c r="BM120" s="25" t="s">
        <v>2867</v>
      </c>
    </row>
    <row r="121" s="12" customFormat="1">
      <c r="B121" s="248"/>
      <c r="C121" s="249"/>
      <c r="D121" s="250" t="s">
        <v>224</v>
      </c>
      <c r="E121" s="251" t="s">
        <v>22</v>
      </c>
      <c r="F121" s="252" t="s">
        <v>2868</v>
      </c>
      <c r="G121" s="249"/>
      <c r="H121" s="253">
        <v>22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224</v>
      </c>
      <c r="AU121" s="259" t="s">
        <v>82</v>
      </c>
      <c r="AV121" s="12" t="s">
        <v>82</v>
      </c>
      <c r="AW121" s="12" t="s">
        <v>36</v>
      </c>
      <c r="AX121" s="12" t="s">
        <v>73</v>
      </c>
      <c r="AY121" s="259" t="s">
        <v>215</v>
      </c>
    </row>
    <row r="122" s="13" customFormat="1">
      <c r="B122" s="260"/>
      <c r="C122" s="261"/>
      <c r="D122" s="250" t="s">
        <v>224</v>
      </c>
      <c r="E122" s="262" t="s">
        <v>22</v>
      </c>
      <c r="F122" s="263" t="s">
        <v>231</v>
      </c>
      <c r="G122" s="261"/>
      <c r="H122" s="264">
        <v>22</v>
      </c>
      <c r="I122" s="265"/>
      <c r="J122" s="261"/>
      <c r="K122" s="261"/>
      <c r="L122" s="266"/>
      <c r="M122" s="267"/>
      <c r="N122" s="268"/>
      <c r="O122" s="268"/>
      <c r="P122" s="268"/>
      <c r="Q122" s="268"/>
      <c r="R122" s="268"/>
      <c r="S122" s="268"/>
      <c r="T122" s="269"/>
      <c r="AT122" s="270" t="s">
        <v>224</v>
      </c>
      <c r="AU122" s="270" t="s">
        <v>82</v>
      </c>
      <c r="AV122" s="13" t="s">
        <v>222</v>
      </c>
      <c r="AW122" s="13" t="s">
        <v>36</v>
      </c>
      <c r="AX122" s="13" t="s">
        <v>80</v>
      </c>
      <c r="AY122" s="270" t="s">
        <v>215</v>
      </c>
    </row>
    <row r="123" s="1" customFormat="1" ht="16.5" customHeight="1">
      <c r="B123" s="47"/>
      <c r="C123" s="292" t="s">
        <v>301</v>
      </c>
      <c r="D123" s="292" t="s">
        <v>289</v>
      </c>
      <c r="E123" s="293" t="s">
        <v>1634</v>
      </c>
      <c r="F123" s="294" t="s">
        <v>1635</v>
      </c>
      <c r="G123" s="295" t="s">
        <v>426</v>
      </c>
      <c r="H123" s="296">
        <v>16.5</v>
      </c>
      <c r="I123" s="297"/>
      <c r="J123" s="298">
        <f>ROUND(I123*H123,2)</f>
        <v>0</v>
      </c>
      <c r="K123" s="294" t="s">
        <v>1255</v>
      </c>
      <c r="L123" s="299"/>
      <c r="M123" s="300" t="s">
        <v>22</v>
      </c>
      <c r="N123" s="301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405</v>
      </c>
      <c r="AT123" s="25" t="s">
        <v>289</v>
      </c>
      <c r="AU123" s="25" t="s">
        <v>82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311</v>
      </c>
      <c r="BM123" s="25" t="s">
        <v>2869</v>
      </c>
    </row>
    <row r="124" s="12" customFormat="1">
      <c r="B124" s="248"/>
      <c r="C124" s="249"/>
      <c r="D124" s="250" t="s">
        <v>224</v>
      </c>
      <c r="E124" s="251" t="s">
        <v>22</v>
      </c>
      <c r="F124" s="252" t="s">
        <v>2870</v>
      </c>
      <c r="G124" s="249"/>
      <c r="H124" s="253">
        <v>16.5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224</v>
      </c>
      <c r="AU124" s="259" t="s">
        <v>82</v>
      </c>
      <c r="AV124" s="12" t="s">
        <v>82</v>
      </c>
      <c r="AW124" s="12" t="s">
        <v>36</v>
      </c>
      <c r="AX124" s="12" t="s">
        <v>80</v>
      </c>
      <c r="AY124" s="259" t="s">
        <v>215</v>
      </c>
    </row>
    <row r="125" s="1" customFormat="1" ht="38.25" customHeight="1">
      <c r="B125" s="47"/>
      <c r="C125" s="236" t="s">
        <v>10</v>
      </c>
      <c r="D125" s="236" t="s">
        <v>217</v>
      </c>
      <c r="E125" s="237" t="s">
        <v>1638</v>
      </c>
      <c r="F125" s="238" t="s">
        <v>1639</v>
      </c>
      <c r="G125" s="239" t="s">
        <v>298</v>
      </c>
      <c r="H125" s="240">
        <v>12</v>
      </c>
      <c r="I125" s="241"/>
      <c r="J125" s="242">
        <f>ROUND(I125*H125,2)</f>
        <v>0</v>
      </c>
      <c r="K125" s="238" t="s">
        <v>221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5.0000000000000002E-05</v>
      </c>
      <c r="R125" s="245">
        <f>Q125*H125</f>
        <v>0.00060000000000000006</v>
      </c>
      <c r="S125" s="245">
        <v>0</v>
      </c>
      <c r="T125" s="246">
        <f>S125*H125</f>
        <v>0</v>
      </c>
      <c r="AR125" s="25" t="s">
        <v>311</v>
      </c>
      <c r="AT125" s="25" t="s">
        <v>217</v>
      </c>
      <c r="AU125" s="25" t="s">
        <v>82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311</v>
      </c>
      <c r="BM125" s="25" t="s">
        <v>2871</v>
      </c>
    </row>
    <row r="126" s="12" customFormat="1">
      <c r="B126" s="248"/>
      <c r="C126" s="249"/>
      <c r="D126" s="250" t="s">
        <v>224</v>
      </c>
      <c r="E126" s="251" t="s">
        <v>22</v>
      </c>
      <c r="F126" s="252" t="s">
        <v>2872</v>
      </c>
      <c r="G126" s="249"/>
      <c r="H126" s="253">
        <v>12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224</v>
      </c>
      <c r="AU126" s="259" t="s">
        <v>82</v>
      </c>
      <c r="AV126" s="12" t="s">
        <v>82</v>
      </c>
      <c r="AW126" s="12" t="s">
        <v>36</v>
      </c>
      <c r="AX126" s="12" t="s">
        <v>73</v>
      </c>
      <c r="AY126" s="259" t="s">
        <v>215</v>
      </c>
    </row>
    <row r="127" s="13" customFormat="1">
      <c r="B127" s="260"/>
      <c r="C127" s="261"/>
      <c r="D127" s="250" t="s">
        <v>224</v>
      </c>
      <c r="E127" s="262" t="s">
        <v>22</v>
      </c>
      <c r="F127" s="263" t="s">
        <v>231</v>
      </c>
      <c r="G127" s="261"/>
      <c r="H127" s="264">
        <v>12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224</v>
      </c>
      <c r="AU127" s="270" t="s">
        <v>82</v>
      </c>
      <c r="AV127" s="13" t="s">
        <v>222</v>
      </c>
      <c r="AW127" s="13" t="s">
        <v>36</v>
      </c>
      <c r="AX127" s="13" t="s">
        <v>80</v>
      </c>
      <c r="AY127" s="270" t="s">
        <v>215</v>
      </c>
    </row>
    <row r="128" s="1" customFormat="1" ht="38.25" customHeight="1">
      <c r="B128" s="47"/>
      <c r="C128" s="236" t="s">
        <v>311</v>
      </c>
      <c r="D128" s="236" t="s">
        <v>217</v>
      </c>
      <c r="E128" s="237" t="s">
        <v>1642</v>
      </c>
      <c r="F128" s="238" t="s">
        <v>1643</v>
      </c>
      <c r="G128" s="239" t="s">
        <v>298</v>
      </c>
      <c r="H128" s="240">
        <v>20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6.9999999999999994E-05</v>
      </c>
      <c r="R128" s="245">
        <f>Q128*H128</f>
        <v>0.0013999999999999998</v>
      </c>
      <c r="S128" s="245">
        <v>0</v>
      </c>
      <c r="T128" s="246">
        <f>S128*H128</f>
        <v>0</v>
      </c>
      <c r="AR128" s="25" t="s">
        <v>311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311</v>
      </c>
      <c r="BM128" s="25" t="s">
        <v>2873</v>
      </c>
    </row>
    <row r="129" s="12" customFormat="1">
      <c r="B129" s="248"/>
      <c r="C129" s="249"/>
      <c r="D129" s="250" t="s">
        <v>224</v>
      </c>
      <c r="E129" s="251" t="s">
        <v>22</v>
      </c>
      <c r="F129" s="252" t="s">
        <v>2874</v>
      </c>
      <c r="G129" s="249"/>
      <c r="H129" s="253">
        <v>20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224</v>
      </c>
      <c r="AU129" s="259" t="s">
        <v>82</v>
      </c>
      <c r="AV129" s="12" t="s">
        <v>82</v>
      </c>
      <c r="AW129" s="12" t="s">
        <v>36</v>
      </c>
      <c r="AX129" s="12" t="s">
        <v>73</v>
      </c>
      <c r="AY129" s="259" t="s">
        <v>215</v>
      </c>
    </row>
    <row r="130" s="13" customFormat="1">
      <c r="B130" s="260"/>
      <c r="C130" s="261"/>
      <c r="D130" s="250" t="s">
        <v>224</v>
      </c>
      <c r="E130" s="262" t="s">
        <v>22</v>
      </c>
      <c r="F130" s="263" t="s">
        <v>231</v>
      </c>
      <c r="G130" s="261"/>
      <c r="H130" s="264">
        <v>20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AT130" s="270" t="s">
        <v>224</v>
      </c>
      <c r="AU130" s="270" t="s">
        <v>82</v>
      </c>
      <c r="AV130" s="13" t="s">
        <v>222</v>
      </c>
      <c r="AW130" s="13" t="s">
        <v>36</v>
      </c>
      <c r="AX130" s="13" t="s">
        <v>80</v>
      </c>
      <c r="AY130" s="270" t="s">
        <v>215</v>
      </c>
    </row>
    <row r="131" s="1" customFormat="1" ht="38.25" customHeight="1">
      <c r="B131" s="47"/>
      <c r="C131" s="236" t="s">
        <v>318</v>
      </c>
      <c r="D131" s="236" t="s">
        <v>217</v>
      </c>
      <c r="E131" s="237" t="s">
        <v>1647</v>
      </c>
      <c r="F131" s="238" t="s">
        <v>1648</v>
      </c>
      <c r="G131" s="239" t="s">
        <v>298</v>
      </c>
      <c r="H131" s="240">
        <v>22</v>
      </c>
      <c r="I131" s="241"/>
      <c r="J131" s="242">
        <f>ROUND(I131*H131,2)</f>
        <v>0</v>
      </c>
      <c r="K131" s="238" t="s">
        <v>221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0.00024000000000000001</v>
      </c>
      <c r="R131" s="245">
        <f>Q131*H131</f>
        <v>0.00528</v>
      </c>
      <c r="S131" s="245">
        <v>0</v>
      </c>
      <c r="T131" s="246">
        <f>S131*H131</f>
        <v>0</v>
      </c>
      <c r="AR131" s="25" t="s">
        <v>311</v>
      </c>
      <c r="AT131" s="25" t="s">
        <v>217</v>
      </c>
      <c r="AU131" s="25" t="s">
        <v>82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311</v>
      </c>
      <c r="BM131" s="25" t="s">
        <v>2875</v>
      </c>
    </row>
    <row r="132" s="12" customFormat="1">
      <c r="B132" s="248"/>
      <c r="C132" s="249"/>
      <c r="D132" s="250" t="s">
        <v>224</v>
      </c>
      <c r="E132" s="251" t="s">
        <v>22</v>
      </c>
      <c r="F132" s="252" t="s">
        <v>2868</v>
      </c>
      <c r="G132" s="249"/>
      <c r="H132" s="253">
        <v>22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224</v>
      </c>
      <c r="AU132" s="259" t="s">
        <v>82</v>
      </c>
      <c r="AV132" s="12" t="s">
        <v>82</v>
      </c>
      <c r="AW132" s="12" t="s">
        <v>36</v>
      </c>
      <c r="AX132" s="12" t="s">
        <v>73</v>
      </c>
      <c r="AY132" s="259" t="s">
        <v>215</v>
      </c>
    </row>
    <row r="133" s="13" customFormat="1">
      <c r="B133" s="260"/>
      <c r="C133" s="261"/>
      <c r="D133" s="250" t="s">
        <v>224</v>
      </c>
      <c r="E133" s="262" t="s">
        <v>22</v>
      </c>
      <c r="F133" s="263" t="s">
        <v>231</v>
      </c>
      <c r="G133" s="261"/>
      <c r="H133" s="264">
        <v>22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224</v>
      </c>
      <c r="AU133" s="270" t="s">
        <v>82</v>
      </c>
      <c r="AV133" s="13" t="s">
        <v>222</v>
      </c>
      <c r="AW133" s="13" t="s">
        <v>36</v>
      </c>
      <c r="AX133" s="13" t="s">
        <v>80</v>
      </c>
      <c r="AY133" s="270" t="s">
        <v>215</v>
      </c>
    </row>
    <row r="134" s="1" customFormat="1" ht="38.25" customHeight="1">
      <c r="B134" s="47"/>
      <c r="C134" s="236" t="s">
        <v>326</v>
      </c>
      <c r="D134" s="236" t="s">
        <v>217</v>
      </c>
      <c r="E134" s="237" t="s">
        <v>1651</v>
      </c>
      <c r="F134" s="238" t="s">
        <v>1652</v>
      </c>
      <c r="G134" s="239" t="s">
        <v>298</v>
      </c>
      <c r="H134" s="240">
        <v>11</v>
      </c>
      <c r="I134" s="241"/>
      <c r="J134" s="242">
        <f>ROUND(I134*H134,2)</f>
        <v>0</v>
      </c>
      <c r="K134" s="238" t="s">
        <v>221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0.00027</v>
      </c>
      <c r="R134" s="245">
        <f>Q134*H134</f>
        <v>0.00297</v>
      </c>
      <c r="S134" s="245">
        <v>0</v>
      </c>
      <c r="T134" s="246">
        <f>S134*H134</f>
        <v>0</v>
      </c>
      <c r="AR134" s="25" t="s">
        <v>311</v>
      </c>
      <c r="AT134" s="25" t="s">
        <v>217</v>
      </c>
      <c r="AU134" s="25" t="s">
        <v>82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311</v>
      </c>
      <c r="BM134" s="25" t="s">
        <v>2876</v>
      </c>
    </row>
    <row r="135" s="12" customFormat="1">
      <c r="B135" s="248"/>
      <c r="C135" s="249"/>
      <c r="D135" s="250" t="s">
        <v>224</v>
      </c>
      <c r="E135" s="251" t="s">
        <v>22</v>
      </c>
      <c r="F135" s="252" t="s">
        <v>2866</v>
      </c>
      <c r="G135" s="249"/>
      <c r="H135" s="253">
        <v>11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224</v>
      </c>
      <c r="AU135" s="259" t="s">
        <v>82</v>
      </c>
      <c r="AV135" s="12" t="s">
        <v>82</v>
      </c>
      <c r="AW135" s="12" t="s">
        <v>36</v>
      </c>
      <c r="AX135" s="12" t="s">
        <v>73</v>
      </c>
      <c r="AY135" s="259" t="s">
        <v>215</v>
      </c>
    </row>
    <row r="136" s="13" customFormat="1">
      <c r="B136" s="260"/>
      <c r="C136" s="261"/>
      <c r="D136" s="250" t="s">
        <v>224</v>
      </c>
      <c r="E136" s="262" t="s">
        <v>22</v>
      </c>
      <c r="F136" s="263" t="s">
        <v>231</v>
      </c>
      <c r="G136" s="261"/>
      <c r="H136" s="264">
        <v>11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AT136" s="270" t="s">
        <v>224</v>
      </c>
      <c r="AU136" s="270" t="s">
        <v>82</v>
      </c>
      <c r="AV136" s="13" t="s">
        <v>222</v>
      </c>
      <c r="AW136" s="13" t="s">
        <v>36</v>
      </c>
      <c r="AX136" s="13" t="s">
        <v>80</v>
      </c>
      <c r="AY136" s="270" t="s">
        <v>215</v>
      </c>
    </row>
    <row r="137" s="1" customFormat="1" ht="16.5" customHeight="1">
      <c r="B137" s="47"/>
      <c r="C137" s="236" t="s">
        <v>331</v>
      </c>
      <c r="D137" s="236" t="s">
        <v>217</v>
      </c>
      <c r="E137" s="237" t="s">
        <v>1655</v>
      </c>
      <c r="F137" s="238" t="s">
        <v>1656</v>
      </c>
      <c r="G137" s="239" t="s">
        <v>426</v>
      </c>
      <c r="H137" s="240">
        <v>3</v>
      </c>
      <c r="I137" s="241"/>
      <c r="J137" s="242">
        <f>ROUND(I137*H137,2)</f>
        <v>0</v>
      </c>
      <c r="K137" s="238" t="s">
        <v>221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0.00017000000000000001</v>
      </c>
      <c r="R137" s="245">
        <f>Q137*H137</f>
        <v>0.00051000000000000004</v>
      </c>
      <c r="S137" s="245">
        <v>0</v>
      </c>
      <c r="T137" s="246">
        <f>S137*H137</f>
        <v>0</v>
      </c>
      <c r="AR137" s="25" t="s">
        <v>311</v>
      </c>
      <c r="AT137" s="25" t="s">
        <v>217</v>
      </c>
      <c r="AU137" s="25" t="s">
        <v>82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311</v>
      </c>
      <c r="BM137" s="25" t="s">
        <v>2877</v>
      </c>
    </row>
    <row r="138" s="12" customFormat="1">
      <c r="B138" s="248"/>
      <c r="C138" s="249"/>
      <c r="D138" s="250" t="s">
        <v>224</v>
      </c>
      <c r="E138" s="251" t="s">
        <v>22</v>
      </c>
      <c r="F138" s="252" t="s">
        <v>2878</v>
      </c>
      <c r="G138" s="249"/>
      <c r="H138" s="253">
        <v>3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224</v>
      </c>
      <c r="AU138" s="259" t="s">
        <v>82</v>
      </c>
      <c r="AV138" s="12" t="s">
        <v>82</v>
      </c>
      <c r="AW138" s="12" t="s">
        <v>36</v>
      </c>
      <c r="AX138" s="12" t="s">
        <v>80</v>
      </c>
      <c r="AY138" s="259" t="s">
        <v>215</v>
      </c>
    </row>
    <row r="139" s="1" customFormat="1" ht="16.5" customHeight="1">
      <c r="B139" s="47"/>
      <c r="C139" s="236" t="s">
        <v>336</v>
      </c>
      <c r="D139" s="236" t="s">
        <v>217</v>
      </c>
      <c r="E139" s="237" t="s">
        <v>1659</v>
      </c>
      <c r="F139" s="238" t="s">
        <v>1660</v>
      </c>
      <c r="G139" s="239" t="s">
        <v>1575</v>
      </c>
      <c r="H139" s="240">
        <v>2</v>
      </c>
      <c r="I139" s="241"/>
      <c r="J139" s="242">
        <f>ROUND(I139*H139,2)</f>
        <v>0</v>
      </c>
      <c r="K139" s="238" t="s">
        <v>221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0.00021000000000000001</v>
      </c>
      <c r="R139" s="245">
        <f>Q139*H139</f>
        <v>0.00042000000000000002</v>
      </c>
      <c r="S139" s="245">
        <v>0</v>
      </c>
      <c r="T139" s="246">
        <f>S139*H139</f>
        <v>0</v>
      </c>
      <c r="AR139" s="25" t="s">
        <v>311</v>
      </c>
      <c r="AT139" s="25" t="s">
        <v>217</v>
      </c>
      <c r="AU139" s="25" t="s">
        <v>82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311</v>
      </c>
      <c r="BM139" s="25" t="s">
        <v>2879</v>
      </c>
    </row>
    <row r="140" s="12" customFormat="1">
      <c r="B140" s="248"/>
      <c r="C140" s="249"/>
      <c r="D140" s="250" t="s">
        <v>224</v>
      </c>
      <c r="E140" s="251" t="s">
        <v>22</v>
      </c>
      <c r="F140" s="252" t="s">
        <v>2880</v>
      </c>
      <c r="G140" s="249"/>
      <c r="H140" s="253">
        <v>2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224</v>
      </c>
      <c r="AU140" s="259" t="s">
        <v>82</v>
      </c>
      <c r="AV140" s="12" t="s">
        <v>82</v>
      </c>
      <c r="AW140" s="12" t="s">
        <v>36</v>
      </c>
      <c r="AX140" s="12" t="s">
        <v>80</v>
      </c>
      <c r="AY140" s="259" t="s">
        <v>215</v>
      </c>
    </row>
    <row r="141" s="1" customFormat="1" ht="25.5" customHeight="1">
      <c r="B141" s="47"/>
      <c r="C141" s="236" t="s">
        <v>9</v>
      </c>
      <c r="D141" s="236" t="s">
        <v>217</v>
      </c>
      <c r="E141" s="237" t="s">
        <v>1667</v>
      </c>
      <c r="F141" s="238" t="s">
        <v>2881</v>
      </c>
      <c r="G141" s="239" t="s">
        <v>1575</v>
      </c>
      <c r="H141" s="240">
        <v>2</v>
      </c>
      <c r="I141" s="241"/>
      <c r="J141" s="242">
        <f>ROUND(I141*H141,2)</f>
        <v>0</v>
      </c>
      <c r="K141" s="238" t="s">
        <v>221</v>
      </c>
      <c r="L141" s="73"/>
      <c r="M141" s="243" t="s">
        <v>22</v>
      </c>
      <c r="N141" s="244" t="s">
        <v>44</v>
      </c>
      <c r="O141" s="48"/>
      <c r="P141" s="245">
        <f>O141*H141</f>
        <v>0</v>
      </c>
      <c r="Q141" s="245">
        <v>2.0000000000000002E-05</v>
      </c>
      <c r="R141" s="245">
        <f>Q141*H141</f>
        <v>4.0000000000000003E-05</v>
      </c>
      <c r="S141" s="245">
        <v>0</v>
      </c>
      <c r="T141" s="246">
        <f>S141*H141</f>
        <v>0</v>
      </c>
      <c r="AR141" s="25" t="s">
        <v>311</v>
      </c>
      <c r="AT141" s="25" t="s">
        <v>217</v>
      </c>
      <c r="AU141" s="25" t="s">
        <v>82</v>
      </c>
      <c r="AY141" s="25" t="s">
        <v>215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5" t="s">
        <v>80</v>
      </c>
      <c r="BK141" s="247">
        <f>ROUND(I141*H141,2)</f>
        <v>0</v>
      </c>
      <c r="BL141" s="25" t="s">
        <v>311</v>
      </c>
      <c r="BM141" s="25" t="s">
        <v>2882</v>
      </c>
    </row>
    <row r="142" s="12" customFormat="1">
      <c r="B142" s="248"/>
      <c r="C142" s="249"/>
      <c r="D142" s="250" t="s">
        <v>224</v>
      </c>
      <c r="E142" s="251" t="s">
        <v>22</v>
      </c>
      <c r="F142" s="252" t="s">
        <v>82</v>
      </c>
      <c r="G142" s="249"/>
      <c r="H142" s="253">
        <v>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224</v>
      </c>
      <c r="AU142" s="259" t="s">
        <v>82</v>
      </c>
      <c r="AV142" s="12" t="s">
        <v>82</v>
      </c>
      <c r="AW142" s="12" t="s">
        <v>36</v>
      </c>
      <c r="AX142" s="12" t="s">
        <v>80</v>
      </c>
      <c r="AY142" s="259" t="s">
        <v>215</v>
      </c>
    </row>
    <row r="143" s="1" customFormat="1" ht="25.5" customHeight="1">
      <c r="B143" s="47"/>
      <c r="C143" s="292" t="s">
        <v>346</v>
      </c>
      <c r="D143" s="292" t="s">
        <v>289</v>
      </c>
      <c r="E143" s="293" t="s">
        <v>1671</v>
      </c>
      <c r="F143" s="294" t="s">
        <v>1672</v>
      </c>
      <c r="G143" s="295" t="s">
        <v>426</v>
      </c>
      <c r="H143" s="296">
        <v>2</v>
      </c>
      <c r="I143" s="297"/>
      <c r="J143" s="298">
        <f>ROUND(I143*H143,2)</f>
        <v>0</v>
      </c>
      <c r="K143" s="294" t="s">
        <v>221</v>
      </c>
      <c r="L143" s="299"/>
      <c r="M143" s="300" t="s">
        <v>22</v>
      </c>
      <c r="N143" s="301" t="s">
        <v>44</v>
      </c>
      <c r="O143" s="48"/>
      <c r="P143" s="245">
        <f>O143*H143</f>
        <v>0</v>
      </c>
      <c r="Q143" s="245">
        <v>0.001</v>
      </c>
      <c r="R143" s="245">
        <f>Q143*H143</f>
        <v>0.002</v>
      </c>
      <c r="S143" s="245">
        <v>0</v>
      </c>
      <c r="T143" s="246">
        <f>S143*H143</f>
        <v>0</v>
      </c>
      <c r="AR143" s="25" t="s">
        <v>405</v>
      </c>
      <c r="AT143" s="25" t="s">
        <v>289</v>
      </c>
      <c r="AU143" s="25" t="s">
        <v>82</v>
      </c>
      <c r="AY143" s="25" t="s">
        <v>215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5" t="s">
        <v>80</v>
      </c>
      <c r="BK143" s="247">
        <f>ROUND(I143*H143,2)</f>
        <v>0</v>
      </c>
      <c r="BL143" s="25" t="s">
        <v>311</v>
      </c>
      <c r="BM143" s="25" t="s">
        <v>2883</v>
      </c>
    </row>
    <row r="144" s="12" customFormat="1">
      <c r="B144" s="248"/>
      <c r="C144" s="249"/>
      <c r="D144" s="250" t="s">
        <v>224</v>
      </c>
      <c r="E144" s="251" t="s">
        <v>22</v>
      </c>
      <c r="F144" s="252" t="s">
        <v>82</v>
      </c>
      <c r="G144" s="249"/>
      <c r="H144" s="253">
        <v>2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224</v>
      </c>
      <c r="AU144" s="259" t="s">
        <v>82</v>
      </c>
      <c r="AV144" s="12" t="s">
        <v>82</v>
      </c>
      <c r="AW144" s="12" t="s">
        <v>36</v>
      </c>
      <c r="AX144" s="12" t="s">
        <v>80</v>
      </c>
      <c r="AY144" s="259" t="s">
        <v>215</v>
      </c>
    </row>
    <row r="145" s="1" customFormat="1" ht="16.5" customHeight="1">
      <c r="B145" s="47"/>
      <c r="C145" s="236" t="s">
        <v>352</v>
      </c>
      <c r="D145" s="236" t="s">
        <v>217</v>
      </c>
      <c r="E145" s="237" t="s">
        <v>1692</v>
      </c>
      <c r="F145" s="238" t="s">
        <v>1693</v>
      </c>
      <c r="G145" s="239" t="s">
        <v>426</v>
      </c>
      <c r="H145" s="240">
        <v>2</v>
      </c>
      <c r="I145" s="241"/>
      <c r="J145" s="242">
        <f>ROUND(I145*H145,2)</f>
        <v>0</v>
      </c>
      <c r="K145" s="238" t="s">
        <v>221</v>
      </c>
      <c r="L145" s="73"/>
      <c r="M145" s="243" t="s">
        <v>22</v>
      </c>
      <c r="N145" s="244" t="s">
        <v>44</v>
      </c>
      <c r="O145" s="48"/>
      <c r="P145" s="245">
        <f>O145*H145</f>
        <v>0</v>
      </c>
      <c r="Q145" s="245">
        <v>0.00040000000000000002</v>
      </c>
      <c r="R145" s="245">
        <f>Q145*H145</f>
        <v>0.00080000000000000004</v>
      </c>
      <c r="S145" s="245">
        <v>0</v>
      </c>
      <c r="T145" s="246">
        <f>S145*H145</f>
        <v>0</v>
      </c>
      <c r="AR145" s="25" t="s">
        <v>311</v>
      </c>
      <c r="AT145" s="25" t="s">
        <v>217</v>
      </c>
      <c r="AU145" s="25" t="s">
        <v>82</v>
      </c>
      <c r="AY145" s="25" t="s">
        <v>215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5" t="s">
        <v>80</v>
      </c>
      <c r="BK145" s="247">
        <f>ROUND(I145*H145,2)</f>
        <v>0</v>
      </c>
      <c r="BL145" s="25" t="s">
        <v>311</v>
      </c>
      <c r="BM145" s="25" t="s">
        <v>2884</v>
      </c>
    </row>
    <row r="146" s="12" customFormat="1">
      <c r="B146" s="248"/>
      <c r="C146" s="249"/>
      <c r="D146" s="250" t="s">
        <v>224</v>
      </c>
      <c r="E146" s="251" t="s">
        <v>22</v>
      </c>
      <c r="F146" s="252" t="s">
        <v>2885</v>
      </c>
      <c r="G146" s="249"/>
      <c r="H146" s="253">
        <v>2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224</v>
      </c>
      <c r="AU146" s="259" t="s">
        <v>82</v>
      </c>
      <c r="AV146" s="12" t="s">
        <v>82</v>
      </c>
      <c r="AW146" s="12" t="s">
        <v>36</v>
      </c>
      <c r="AX146" s="12" t="s">
        <v>80</v>
      </c>
      <c r="AY146" s="259" t="s">
        <v>215</v>
      </c>
    </row>
    <row r="147" s="1" customFormat="1" ht="16.5" customHeight="1">
      <c r="B147" s="47"/>
      <c r="C147" s="236" t="s">
        <v>357</v>
      </c>
      <c r="D147" s="236" t="s">
        <v>217</v>
      </c>
      <c r="E147" s="237" t="s">
        <v>1717</v>
      </c>
      <c r="F147" s="238" t="s">
        <v>1718</v>
      </c>
      <c r="G147" s="239" t="s">
        <v>298</v>
      </c>
      <c r="H147" s="240">
        <v>54</v>
      </c>
      <c r="I147" s="241"/>
      <c r="J147" s="242">
        <f>ROUND(I147*H147,2)</f>
        <v>0</v>
      </c>
      <c r="K147" s="238" t="s">
        <v>221</v>
      </c>
      <c r="L147" s="73"/>
      <c r="M147" s="243" t="s">
        <v>22</v>
      </c>
      <c r="N147" s="244" t="s">
        <v>44</v>
      </c>
      <c r="O147" s="48"/>
      <c r="P147" s="245">
        <f>O147*H147</f>
        <v>0</v>
      </c>
      <c r="Q147" s="245">
        <v>0.00019000000000000001</v>
      </c>
      <c r="R147" s="245">
        <f>Q147*H147</f>
        <v>0.01026</v>
      </c>
      <c r="S147" s="245">
        <v>0</v>
      </c>
      <c r="T147" s="246">
        <f>S147*H147</f>
        <v>0</v>
      </c>
      <c r="AR147" s="25" t="s">
        <v>311</v>
      </c>
      <c r="AT147" s="25" t="s">
        <v>217</v>
      </c>
      <c r="AU147" s="25" t="s">
        <v>82</v>
      </c>
      <c r="AY147" s="25" t="s">
        <v>215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5" t="s">
        <v>80</v>
      </c>
      <c r="BK147" s="247">
        <f>ROUND(I147*H147,2)</f>
        <v>0</v>
      </c>
      <c r="BL147" s="25" t="s">
        <v>311</v>
      </c>
      <c r="BM147" s="25" t="s">
        <v>2886</v>
      </c>
    </row>
    <row r="148" s="12" customFormat="1">
      <c r="B148" s="248"/>
      <c r="C148" s="249"/>
      <c r="D148" s="250" t="s">
        <v>224</v>
      </c>
      <c r="E148" s="251" t="s">
        <v>22</v>
      </c>
      <c r="F148" s="252" t="s">
        <v>2887</v>
      </c>
      <c r="G148" s="249"/>
      <c r="H148" s="253">
        <v>54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224</v>
      </c>
      <c r="AU148" s="259" t="s">
        <v>82</v>
      </c>
      <c r="AV148" s="12" t="s">
        <v>82</v>
      </c>
      <c r="AW148" s="12" t="s">
        <v>36</v>
      </c>
      <c r="AX148" s="12" t="s">
        <v>80</v>
      </c>
      <c r="AY148" s="259" t="s">
        <v>215</v>
      </c>
    </row>
    <row r="149" s="1" customFormat="1" ht="16.5" customHeight="1">
      <c r="B149" s="47"/>
      <c r="C149" s="236" t="s">
        <v>362</v>
      </c>
      <c r="D149" s="236" t="s">
        <v>217</v>
      </c>
      <c r="E149" s="237" t="s">
        <v>1721</v>
      </c>
      <c r="F149" s="238" t="s">
        <v>1722</v>
      </c>
      <c r="G149" s="239" t="s">
        <v>298</v>
      </c>
      <c r="H149" s="240">
        <v>54</v>
      </c>
      <c r="I149" s="241"/>
      <c r="J149" s="242">
        <f>ROUND(I149*H149,2)</f>
        <v>0</v>
      </c>
      <c r="K149" s="238" t="s">
        <v>221</v>
      </c>
      <c r="L149" s="73"/>
      <c r="M149" s="243" t="s">
        <v>22</v>
      </c>
      <c r="N149" s="244" t="s">
        <v>44</v>
      </c>
      <c r="O149" s="48"/>
      <c r="P149" s="245">
        <f>O149*H149</f>
        <v>0</v>
      </c>
      <c r="Q149" s="245">
        <v>1.0000000000000001E-05</v>
      </c>
      <c r="R149" s="245">
        <f>Q149*H149</f>
        <v>0.00054000000000000001</v>
      </c>
      <c r="S149" s="245">
        <v>0</v>
      </c>
      <c r="T149" s="246">
        <f>S149*H149</f>
        <v>0</v>
      </c>
      <c r="AR149" s="25" t="s">
        <v>311</v>
      </c>
      <c r="AT149" s="25" t="s">
        <v>217</v>
      </c>
      <c r="AU149" s="25" t="s">
        <v>82</v>
      </c>
      <c r="AY149" s="25" t="s">
        <v>215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25" t="s">
        <v>80</v>
      </c>
      <c r="BK149" s="247">
        <f>ROUND(I149*H149,2)</f>
        <v>0</v>
      </c>
      <c r="BL149" s="25" t="s">
        <v>311</v>
      </c>
      <c r="BM149" s="25" t="s">
        <v>2888</v>
      </c>
    </row>
    <row r="150" s="1" customFormat="1" ht="38.25" customHeight="1">
      <c r="B150" s="47"/>
      <c r="C150" s="236" t="s">
        <v>371</v>
      </c>
      <c r="D150" s="236" t="s">
        <v>217</v>
      </c>
      <c r="E150" s="237" t="s">
        <v>1724</v>
      </c>
      <c r="F150" s="238" t="s">
        <v>1725</v>
      </c>
      <c r="G150" s="239" t="s">
        <v>274</v>
      </c>
      <c r="H150" s="240">
        <v>0.081000000000000003</v>
      </c>
      <c r="I150" s="241"/>
      <c r="J150" s="242">
        <f>ROUND(I150*H150,2)</f>
        <v>0</v>
      </c>
      <c r="K150" s="238" t="s">
        <v>221</v>
      </c>
      <c r="L150" s="73"/>
      <c r="M150" s="243" t="s">
        <v>22</v>
      </c>
      <c r="N150" s="244" t="s">
        <v>44</v>
      </c>
      <c r="O150" s="48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5" t="s">
        <v>311</v>
      </c>
      <c r="AT150" s="25" t="s">
        <v>217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311</v>
      </c>
      <c r="BM150" s="25" t="s">
        <v>2889</v>
      </c>
    </row>
    <row r="151" s="11" customFormat="1" ht="29.88" customHeight="1">
      <c r="B151" s="220"/>
      <c r="C151" s="221"/>
      <c r="D151" s="222" t="s">
        <v>72</v>
      </c>
      <c r="E151" s="234" t="s">
        <v>1727</v>
      </c>
      <c r="F151" s="234" t="s">
        <v>1728</v>
      </c>
      <c r="G151" s="221"/>
      <c r="H151" s="221"/>
      <c r="I151" s="224"/>
      <c r="J151" s="235">
        <f>BK151</f>
        <v>0</v>
      </c>
      <c r="K151" s="221"/>
      <c r="L151" s="226"/>
      <c r="M151" s="227"/>
      <c r="N151" s="228"/>
      <c r="O151" s="228"/>
      <c r="P151" s="229">
        <f>SUM(P152:P171)</f>
        <v>0</v>
      </c>
      <c r="Q151" s="228"/>
      <c r="R151" s="229">
        <f>SUM(R152:R171)</f>
        <v>0.03354</v>
      </c>
      <c r="S151" s="228"/>
      <c r="T151" s="230">
        <f>SUM(T152:T171)</f>
        <v>0</v>
      </c>
      <c r="AR151" s="231" t="s">
        <v>82</v>
      </c>
      <c r="AT151" s="232" t="s">
        <v>72</v>
      </c>
      <c r="AU151" s="232" t="s">
        <v>80</v>
      </c>
      <c r="AY151" s="231" t="s">
        <v>215</v>
      </c>
      <c r="BK151" s="233">
        <f>SUM(BK152:BK171)</f>
        <v>0</v>
      </c>
    </row>
    <row r="152" s="1" customFormat="1" ht="25.5" customHeight="1">
      <c r="B152" s="47"/>
      <c r="C152" s="236" t="s">
        <v>376</v>
      </c>
      <c r="D152" s="236" t="s">
        <v>217</v>
      </c>
      <c r="E152" s="237" t="s">
        <v>1747</v>
      </c>
      <c r="F152" s="238" t="s">
        <v>1748</v>
      </c>
      <c r="G152" s="239" t="s">
        <v>1575</v>
      </c>
      <c r="H152" s="240">
        <v>1</v>
      </c>
      <c r="I152" s="241"/>
      <c r="J152" s="242">
        <f>ROUND(I152*H152,2)</f>
        <v>0</v>
      </c>
      <c r="K152" s="238" t="s">
        <v>1255</v>
      </c>
      <c r="L152" s="73"/>
      <c r="M152" s="243" t="s">
        <v>22</v>
      </c>
      <c r="N152" s="244" t="s">
        <v>44</v>
      </c>
      <c r="O152" s="48"/>
      <c r="P152" s="245">
        <f>O152*H152</f>
        <v>0</v>
      </c>
      <c r="Q152" s="245">
        <v>0.0098399999999999998</v>
      </c>
      <c r="R152" s="245">
        <f>Q152*H152</f>
        <v>0.0098399999999999998</v>
      </c>
      <c r="S152" s="245">
        <v>0</v>
      </c>
      <c r="T152" s="246">
        <f>S152*H152</f>
        <v>0</v>
      </c>
      <c r="AR152" s="25" t="s">
        <v>311</v>
      </c>
      <c r="AT152" s="25" t="s">
        <v>217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311</v>
      </c>
      <c r="BM152" s="25" t="s">
        <v>2890</v>
      </c>
    </row>
    <row r="153" s="12" customFormat="1">
      <c r="B153" s="248"/>
      <c r="C153" s="249"/>
      <c r="D153" s="250" t="s">
        <v>224</v>
      </c>
      <c r="E153" s="251" t="s">
        <v>22</v>
      </c>
      <c r="F153" s="252" t="s">
        <v>80</v>
      </c>
      <c r="G153" s="249"/>
      <c r="H153" s="253">
        <v>1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224</v>
      </c>
      <c r="AU153" s="259" t="s">
        <v>82</v>
      </c>
      <c r="AV153" s="12" t="s">
        <v>82</v>
      </c>
      <c r="AW153" s="12" t="s">
        <v>36</v>
      </c>
      <c r="AX153" s="12" t="s">
        <v>80</v>
      </c>
      <c r="AY153" s="259" t="s">
        <v>215</v>
      </c>
    </row>
    <row r="154" s="1" customFormat="1" ht="25.5" customHeight="1">
      <c r="B154" s="47"/>
      <c r="C154" s="236" t="s">
        <v>384</v>
      </c>
      <c r="D154" s="236" t="s">
        <v>217</v>
      </c>
      <c r="E154" s="237" t="s">
        <v>1750</v>
      </c>
      <c r="F154" s="238" t="s">
        <v>1751</v>
      </c>
      <c r="G154" s="239" t="s">
        <v>1575</v>
      </c>
      <c r="H154" s="240">
        <v>1</v>
      </c>
      <c r="I154" s="241"/>
      <c r="J154" s="242">
        <f>ROUND(I154*H154,2)</f>
        <v>0</v>
      </c>
      <c r="K154" s="238" t="s">
        <v>221</v>
      </c>
      <c r="L154" s="73"/>
      <c r="M154" s="243" t="s">
        <v>22</v>
      </c>
      <c r="N154" s="244" t="s">
        <v>44</v>
      </c>
      <c r="O154" s="48"/>
      <c r="P154" s="245">
        <f>O154*H154</f>
        <v>0</v>
      </c>
      <c r="Q154" s="245">
        <v>0.0147</v>
      </c>
      <c r="R154" s="245">
        <f>Q154*H154</f>
        <v>0.0147</v>
      </c>
      <c r="S154" s="245">
        <v>0</v>
      </c>
      <c r="T154" s="246">
        <f>S154*H154</f>
        <v>0</v>
      </c>
      <c r="AR154" s="25" t="s">
        <v>311</v>
      </c>
      <c r="AT154" s="25" t="s">
        <v>217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311</v>
      </c>
      <c r="BM154" s="25" t="s">
        <v>2891</v>
      </c>
    </row>
    <row r="155" s="12" customFormat="1">
      <c r="B155" s="248"/>
      <c r="C155" s="249"/>
      <c r="D155" s="250" t="s">
        <v>224</v>
      </c>
      <c r="E155" s="251" t="s">
        <v>22</v>
      </c>
      <c r="F155" s="252" t="s">
        <v>80</v>
      </c>
      <c r="G155" s="249"/>
      <c r="H155" s="253">
        <v>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224</v>
      </c>
      <c r="AU155" s="259" t="s">
        <v>82</v>
      </c>
      <c r="AV155" s="12" t="s">
        <v>82</v>
      </c>
      <c r="AW155" s="12" t="s">
        <v>36</v>
      </c>
      <c r="AX155" s="12" t="s">
        <v>80</v>
      </c>
      <c r="AY155" s="259" t="s">
        <v>215</v>
      </c>
    </row>
    <row r="156" s="1" customFormat="1" ht="16.5" customHeight="1">
      <c r="B156" s="47"/>
      <c r="C156" s="236" t="s">
        <v>390</v>
      </c>
      <c r="D156" s="236" t="s">
        <v>217</v>
      </c>
      <c r="E156" s="237" t="s">
        <v>1753</v>
      </c>
      <c r="F156" s="238" t="s">
        <v>1754</v>
      </c>
      <c r="G156" s="239" t="s">
        <v>1575</v>
      </c>
      <c r="H156" s="240">
        <v>1</v>
      </c>
      <c r="I156" s="241"/>
      <c r="J156" s="242">
        <f>ROUND(I156*H156,2)</f>
        <v>0</v>
      </c>
      <c r="K156" s="238" t="s">
        <v>221</v>
      </c>
      <c r="L156" s="73"/>
      <c r="M156" s="243" t="s">
        <v>22</v>
      </c>
      <c r="N156" s="244" t="s">
        <v>44</v>
      </c>
      <c r="O156" s="48"/>
      <c r="P156" s="245">
        <f>O156*H156</f>
        <v>0</v>
      </c>
      <c r="Q156" s="245">
        <v>0.0032200000000000002</v>
      </c>
      <c r="R156" s="245">
        <f>Q156*H156</f>
        <v>0.0032200000000000002</v>
      </c>
      <c r="S156" s="245">
        <v>0</v>
      </c>
      <c r="T156" s="246">
        <f>S156*H156</f>
        <v>0</v>
      </c>
      <c r="AR156" s="25" t="s">
        <v>311</v>
      </c>
      <c r="AT156" s="25" t="s">
        <v>217</v>
      </c>
      <c r="AU156" s="25" t="s">
        <v>82</v>
      </c>
      <c r="AY156" s="25" t="s">
        <v>215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5" t="s">
        <v>80</v>
      </c>
      <c r="BK156" s="247">
        <f>ROUND(I156*H156,2)</f>
        <v>0</v>
      </c>
      <c r="BL156" s="25" t="s">
        <v>311</v>
      </c>
      <c r="BM156" s="25" t="s">
        <v>2892</v>
      </c>
    </row>
    <row r="157" s="12" customFormat="1">
      <c r="B157" s="248"/>
      <c r="C157" s="249"/>
      <c r="D157" s="250" t="s">
        <v>224</v>
      </c>
      <c r="E157" s="251" t="s">
        <v>22</v>
      </c>
      <c r="F157" s="252" t="s">
        <v>80</v>
      </c>
      <c r="G157" s="249"/>
      <c r="H157" s="253">
        <v>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224</v>
      </c>
      <c r="AU157" s="259" t="s">
        <v>82</v>
      </c>
      <c r="AV157" s="12" t="s">
        <v>82</v>
      </c>
      <c r="AW157" s="12" t="s">
        <v>36</v>
      </c>
      <c r="AX157" s="12" t="s">
        <v>80</v>
      </c>
      <c r="AY157" s="259" t="s">
        <v>215</v>
      </c>
    </row>
    <row r="158" s="1" customFormat="1" ht="16.5" customHeight="1">
      <c r="B158" s="47"/>
      <c r="C158" s="236" t="s">
        <v>395</v>
      </c>
      <c r="D158" s="236" t="s">
        <v>217</v>
      </c>
      <c r="E158" s="237" t="s">
        <v>1756</v>
      </c>
      <c r="F158" s="238" t="s">
        <v>1757</v>
      </c>
      <c r="G158" s="239" t="s">
        <v>1575</v>
      </c>
      <c r="H158" s="240">
        <v>3</v>
      </c>
      <c r="I158" s="241"/>
      <c r="J158" s="242">
        <f>ROUND(I158*H158,2)</f>
        <v>0</v>
      </c>
      <c r="K158" s="238" t="s">
        <v>221</v>
      </c>
      <c r="L158" s="73"/>
      <c r="M158" s="243" t="s">
        <v>22</v>
      </c>
      <c r="N158" s="244" t="s">
        <v>44</v>
      </c>
      <c r="O158" s="48"/>
      <c r="P158" s="245">
        <f>O158*H158</f>
        <v>0</v>
      </c>
      <c r="Q158" s="245">
        <v>9.0000000000000006E-05</v>
      </c>
      <c r="R158" s="245">
        <f>Q158*H158</f>
        <v>0.00027</v>
      </c>
      <c r="S158" s="245">
        <v>0</v>
      </c>
      <c r="T158" s="246">
        <f>S158*H158</f>
        <v>0</v>
      </c>
      <c r="AR158" s="25" t="s">
        <v>311</v>
      </c>
      <c r="AT158" s="25" t="s">
        <v>217</v>
      </c>
      <c r="AU158" s="25" t="s">
        <v>82</v>
      </c>
      <c r="AY158" s="25" t="s">
        <v>215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25" t="s">
        <v>80</v>
      </c>
      <c r="BK158" s="247">
        <f>ROUND(I158*H158,2)</f>
        <v>0</v>
      </c>
      <c r="BL158" s="25" t="s">
        <v>311</v>
      </c>
      <c r="BM158" s="25" t="s">
        <v>2893</v>
      </c>
    </row>
    <row r="159" s="12" customFormat="1">
      <c r="B159" s="248"/>
      <c r="C159" s="249"/>
      <c r="D159" s="250" t="s">
        <v>224</v>
      </c>
      <c r="E159" s="251" t="s">
        <v>22</v>
      </c>
      <c r="F159" s="252" t="s">
        <v>2894</v>
      </c>
      <c r="G159" s="249"/>
      <c r="H159" s="253">
        <v>3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224</v>
      </c>
      <c r="AU159" s="259" t="s">
        <v>82</v>
      </c>
      <c r="AV159" s="12" t="s">
        <v>82</v>
      </c>
      <c r="AW159" s="12" t="s">
        <v>36</v>
      </c>
      <c r="AX159" s="12" t="s">
        <v>80</v>
      </c>
      <c r="AY159" s="259" t="s">
        <v>215</v>
      </c>
    </row>
    <row r="160" s="1" customFormat="1" ht="16.5" customHeight="1">
      <c r="B160" s="47"/>
      <c r="C160" s="292" t="s">
        <v>400</v>
      </c>
      <c r="D160" s="292" t="s">
        <v>289</v>
      </c>
      <c r="E160" s="293" t="s">
        <v>1760</v>
      </c>
      <c r="F160" s="294" t="s">
        <v>1761</v>
      </c>
      <c r="G160" s="295" t="s">
        <v>426</v>
      </c>
      <c r="H160" s="296">
        <v>2</v>
      </c>
      <c r="I160" s="297"/>
      <c r="J160" s="298">
        <f>ROUND(I160*H160,2)</f>
        <v>0</v>
      </c>
      <c r="K160" s="294" t="s">
        <v>221</v>
      </c>
      <c r="L160" s="299"/>
      <c r="M160" s="300" t="s">
        <v>22</v>
      </c>
      <c r="N160" s="301" t="s">
        <v>44</v>
      </c>
      <c r="O160" s="48"/>
      <c r="P160" s="245">
        <f>O160*H160</f>
        <v>0</v>
      </c>
      <c r="Q160" s="245">
        <v>0.00050000000000000001</v>
      </c>
      <c r="R160" s="245">
        <f>Q160*H160</f>
        <v>0.001</v>
      </c>
      <c r="S160" s="245">
        <v>0</v>
      </c>
      <c r="T160" s="246">
        <f>S160*H160</f>
        <v>0</v>
      </c>
      <c r="AR160" s="25" t="s">
        <v>405</v>
      </c>
      <c r="AT160" s="25" t="s">
        <v>289</v>
      </c>
      <c r="AU160" s="25" t="s">
        <v>82</v>
      </c>
      <c r="AY160" s="25" t="s">
        <v>215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25" t="s">
        <v>80</v>
      </c>
      <c r="BK160" s="247">
        <f>ROUND(I160*H160,2)</f>
        <v>0</v>
      </c>
      <c r="BL160" s="25" t="s">
        <v>311</v>
      </c>
      <c r="BM160" s="25" t="s">
        <v>2895</v>
      </c>
    </row>
    <row r="161" s="1" customFormat="1" ht="25.5" customHeight="1">
      <c r="B161" s="47"/>
      <c r="C161" s="236" t="s">
        <v>405</v>
      </c>
      <c r="D161" s="236" t="s">
        <v>217</v>
      </c>
      <c r="E161" s="237" t="s">
        <v>1763</v>
      </c>
      <c r="F161" s="238" t="s">
        <v>1764</v>
      </c>
      <c r="G161" s="239" t="s">
        <v>1575</v>
      </c>
      <c r="H161" s="240">
        <v>1</v>
      </c>
      <c r="I161" s="241"/>
      <c r="J161" s="242">
        <f>ROUND(I161*H161,2)</f>
        <v>0</v>
      </c>
      <c r="K161" s="238" t="s">
        <v>221</v>
      </c>
      <c r="L161" s="73"/>
      <c r="M161" s="243" t="s">
        <v>22</v>
      </c>
      <c r="N161" s="244" t="s">
        <v>44</v>
      </c>
      <c r="O161" s="48"/>
      <c r="P161" s="245">
        <f>O161*H161</f>
        <v>0</v>
      </c>
      <c r="Q161" s="245">
        <v>0.0019599999999999999</v>
      </c>
      <c r="R161" s="245">
        <f>Q161*H161</f>
        <v>0.0019599999999999999</v>
      </c>
      <c r="S161" s="245">
        <v>0</v>
      </c>
      <c r="T161" s="246">
        <f>S161*H161</f>
        <v>0</v>
      </c>
      <c r="AR161" s="25" t="s">
        <v>311</v>
      </c>
      <c r="AT161" s="25" t="s">
        <v>217</v>
      </c>
      <c r="AU161" s="25" t="s">
        <v>82</v>
      </c>
      <c r="AY161" s="25" t="s">
        <v>215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5" t="s">
        <v>80</v>
      </c>
      <c r="BK161" s="247">
        <f>ROUND(I161*H161,2)</f>
        <v>0</v>
      </c>
      <c r="BL161" s="25" t="s">
        <v>311</v>
      </c>
      <c r="BM161" s="25" t="s">
        <v>2896</v>
      </c>
    </row>
    <row r="162" s="12" customFormat="1">
      <c r="B162" s="248"/>
      <c r="C162" s="249"/>
      <c r="D162" s="250" t="s">
        <v>224</v>
      </c>
      <c r="E162" s="251" t="s">
        <v>22</v>
      </c>
      <c r="F162" s="252" t="s">
        <v>80</v>
      </c>
      <c r="G162" s="249"/>
      <c r="H162" s="253">
        <v>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224</v>
      </c>
      <c r="AU162" s="259" t="s">
        <v>82</v>
      </c>
      <c r="AV162" s="12" t="s">
        <v>82</v>
      </c>
      <c r="AW162" s="12" t="s">
        <v>36</v>
      </c>
      <c r="AX162" s="12" t="s">
        <v>80</v>
      </c>
      <c r="AY162" s="259" t="s">
        <v>215</v>
      </c>
    </row>
    <row r="163" s="1" customFormat="1" ht="16.5" customHeight="1">
      <c r="B163" s="47"/>
      <c r="C163" s="236" t="s">
        <v>410</v>
      </c>
      <c r="D163" s="236" t="s">
        <v>217</v>
      </c>
      <c r="E163" s="237" t="s">
        <v>1766</v>
      </c>
      <c r="F163" s="238" t="s">
        <v>1767</v>
      </c>
      <c r="G163" s="239" t="s">
        <v>1575</v>
      </c>
      <c r="H163" s="240">
        <v>1</v>
      </c>
      <c r="I163" s="241"/>
      <c r="J163" s="242">
        <f>ROUND(I163*H163,2)</f>
        <v>0</v>
      </c>
      <c r="K163" s="238" t="s">
        <v>221</v>
      </c>
      <c r="L163" s="73"/>
      <c r="M163" s="243" t="s">
        <v>22</v>
      </c>
      <c r="N163" s="244" t="s">
        <v>44</v>
      </c>
      <c r="O163" s="48"/>
      <c r="P163" s="245">
        <f>O163*H163</f>
        <v>0</v>
      </c>
      <c r="Q163" s="245">
        <v>0.0018</v>
      </c>
      <c r="R163" s="245">
        <f>Q163*H163</f>
        <v>0.0018</v>
      </c>
      <c r="S163" s="245">
        <v>0</v>
      </c>
      <c r="T163" s="246">
        <f>S163*H163</f>
        <v>0</v>
      </c>
      <c r="AR163" s="25" t="s">
        <v>311</v>
      </c>
      <c r="AT163" s="25" t="s">
        <v>217</v>
      </c>
      <c r="AU163" s="25" t="s">
        <v>82</v>
      </c>
      <c r="AY163" s="25" t="s">
        <v>215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5" t="s">
        <v>80</v>
      </c>
      <c r="BK163" s="247">
        <f>ROUND(I163*H163,2)</f>
        <v>0</v>
      </c>
      <c r="BL163" s="25" t="s">
        <v>311</v>
      </c>
      <c r="BM163" s="25" t="s">
        <v>2897</v>
      </c>
    </row>
    <row r="164" s="12" customFormat="1">
      <c r="B164" s="248"/>
      <c r="C164" s="249"/>
      <c r="D164" s="250" t="s">
        <v>224</v>
      </c>
      <c r="E164" s="251" t="s">
        <v>22</v>
      </c>
      <c r="F164" s="252" t="s">
        <v>80</v>
      </c>
      <c r="G164" s="249"/>
      <c r="H164" s="253">
        <v>1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224</v>
      </c>
      <c r="AU164" s="259" t="s">
        <v>82</v>
      </c>
      <c r="AV164" s="12" t="s">
        <v>82</v>
      </c>
      <c r="AW164" s="12" t="s">
        <v>36</v>
      </c>
      <c r="AX164" s="12" t="s">
        <v>80</v>
      </c>
      <c r="AY164" s="259" t="s">
        <v>215</v>
      </c>
    </row>
    <row r="165" s="1" customFormat="1" ht="16.5" customHeight="1">
      <c r="B165" s="47"/>
      <c r="C165" s="236" t="s">
        <v>414</v>
      </c>
      <c r="D165" s="236" t="s">
        <v>217</v>
      </c>
      <c r="E165" s="237" t="s">
        <v>1773</v>
      </c>
      <c r="F165" s="238" t="s">
        <v>1774</v>
      </c>
      <c r="G165" s="239" t="s">
        <v>426</v>
      </c>
      <c r="H165" s="240">
        <v>1</v>
      </c>
      <c r="I165" s="241"/>
      <c r="J165" s="242">
        <f>ROUND(I165*H165,2)</f>
        <v>0</v>
      </c>
      <c r="K165" s="238" t="s">
        <v>221</v>
      </c>
      <c r="L165" s="73"/>
      <c r="M165" s="243" t="s">
        <v>22</v>
      </c>
      <c r="N165" s="244" t="s">
        <v>44</v>
      </c>
      <c r="O165" s="48"/>
      <c r="P165" s="245">
        <f>O165*H165</f>
        <v>0</v>
      </c>
      <c r="Q165" s="245">
        <v>0.00016000000000000001</v>
      </c>
      <c r="R165" s="245">
        <f>Q165*H165</f>
        <v>0.00016000000000000001</v>
      </c>
      <c r="S165" s="245">
        <v>0</v>
      </c>
      <c r="T165" s="246">
        <f>S165*H165</f>
        <v>0</v>
      </c>
      <c r="AR165" s="25" t="s">
        <v>311</v>
      </c>
      <c r="AT165" s="25" t="s">
        <v>217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311</v>
      </c>
      <c r="BM165" s="25" t="s">
        <v>2898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80</v>
      </c>
      <c r="G166" s="249"/>
      <c r="H166" s="253">
        <v>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80</v>
      </c>
      <c r="AY166" s="259" t="s">
        <v>215</v>
      </c>
    </row>
    <row r="167" s="1" customFormat="1" ht="16.5" customHeight="1">
      <c r="B167" s="47"/>
      <c r="C167" s="236" t="s">
        <v>418</v>
      </c>
      <c r="D167" s="236" t="s">
        <v>217</v>
      </c>
      <c r="E167" s="237" t="s">
        <v>1782</v>
      </c>
      <c r="F167" s="238" t="s">
        <v>1783</v>
      </c>
      <c r="G167" s="239" t="s">
        <v>426</v>
      </c>
      <c r="H167" s="240">
        <v>1</v>
      </c>
      <c r="I167" s="241"/>
      <c r="J167" s="242">
        <f>ROUND(I167*H167,2)</f>
        <v>0</v>
      </c>
      <c r="K167" s="238" t="s">
        <v>221</v>
      </c>
      <c r="L167" s="73"/>
      <c r="M167" s="243" t="s">
        <v>22</v>
      </c>
      <c r="N167" s="244" t="s">
        <v>44</v>
      </c>
      <c r="O167" s="48"/>
      <c r="P167" s="245">
        <f>O167*H167</f>
        <v>0</v>
      </c>
      <c r="Q167" s="245">
        <v>0.00027999999999999998</v>
      </c>
      <c r="R167" s="245">
        <f>Q167*H167</f>
        <v>0.00027999999999999998</v>
      </c>
      <c r="S167" s="245">
        <v>0</v>
      </c>
      <c r="T167" s="246">
        <f>S167*H167</f>
        <v>0</v>
      </c>
      <c r="AR167" s="25" t="s">
        <v>311</v>
      </c>
      <c r="AT167" s="25" t="s">
        <v>217</v>
      </c>
      <c r="AU167" s="25" t="s">
        <v>82</v>
      </c>
      <c r="AY167" s="25" t="s">
        <v>215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80</v>
      </c>
      <c r="BK167" s="247">
        <f>ROUND(I167*H167,2)</f>
        <v>0</v>
      </c>
      <c r="BL167" s="25" t="s">
        <v>311</v>
      </c>
      <c r="BM167" s="25" t="s">
        <v>2899</v>
      </c>
    </row>
    <row r="168" s="12" customFormat="1">
      <c r="B168" s="248"/>
      <c r="C168" s="249"/>
      <c r="D168" s="250" t="s">
        <v>224</v>
      </c>
      <c r="E168" s="251" t="s">
        <v>22</v>
      </c>
      <c r="F168" s="252" t="s">
        <v>80</v>
      </c>
      <c r="G168" s="249"/>
      <c r="H168" s="253">
        <v>1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224</v>
      </c>
      <c r="AU168" s="259" t="s">
        <v>82</v>
      </c>
      <c r="AV168" s="12" t="s">
        <v>82</v>
      </c>
      <c r="AW168" s="12" t="s">
        <v>36</v>
      </c>
      <c r="AX168" s="12" t="s">
        <v>80</v>
      </c>
      <c r="AY168" s="259" t="s">
        <v>215</v>
      </c>
    </row>
    <row r="169" s="1" customFormat="1" ht="16.5" customHeight="1">
      <c r="B169" s="47"/>
      <c r="C169" s="236" t="s">
        <v>423</v>
      </c>
      <c r="D169" s="236" t="s">
        <v>217</v>
      </c>
      <c r="E169" s="237" t="s">
        <v>1785</v>
      </c>
      <c r="F169" s="238" t="s">
        <v>1786</v>
      </c>
      <c r="G169" s="239" t="s">
        <v>426</v>
      </c>
      <c r="H169" s="240">
        <v>1</v>
      </c>
      <c r="I169" s="241"/>
      <c r="J169" s="242">
        <f>ROUND(I169*H169,2)</f>
        <v>0</v>
      </c>
      <c r="K169" s="238" t="s">
        <v>221</v>
      </c>
      <c r="L169" s="73"/>
      <c r="M169" s="243" t="s">
        <v>22</v>
      </c>
      <c r="N169" s="244" t="s">
        <v>44</v>
      </c>
      <c r="O169" s="48"/>
      <c r="P169" s="245">
        <f>O169*H169</f>
        <v>0</v>
      </c>
      <c r="Q169" s="245">
        <v>0.00031</v>
      </c>
      <c r="R169" s="245">
        <f>Q169*H169</f>
        <v>0.00031</v>
      </c>
      <c r="S169" s="245">
        <v>0</v>
      </c>
      <c r="T169" s="246">
        <f>S169*H169</f>
        <v>0</v>
      </c>
      <c r="AR169" s="25" t="s">
        <v>311</v>
      </c>
      <c r="AT169" s="25" t="s">
        <v>217</v>
      </c>
      <c r="AU169" s="25" t="s">
        <v>82</v>
      </c>
      <c r="AY169" s="25" t="s">
        <v>215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5" t="s">
        <v>80</v>
      </c>
      <c r="BK169" s="247">
        <f>ROUND(I169*H169,2)</f>
        <v>0</v>
      </c>
      <c r="BL169" s="25" t="s">
        <v>311</v>
      </c>
      <c r="BM169" s="25" t="s">
        <v>2900</v>
      </c>
    </row>
    <row r="170" s="12" customFormat="1">
      <c r="B170" s="248"/>
      <c r="C170" s="249"/>
      <c r="D170" s="250" t="s">
        <v>224</v>
      </c>
      <c r="E170" s="251" t="s">
        <v>22</v>
      </c>
      <c r="F170" s="252" t="s">
        <v>80</v>
      </c>
      <c r="G170" s="249"/>
      <c r="H170" s="253">
        <v>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224</v>
      </c>
      <c r="AU170" s="259" t="s">
        <v>82</v>
      </c>
      <c r="AV170" s="12" t="s">
        <v>82</v>
      </c>
      <c r="AW170" s="12" t="s">
        <v>36</v>
      </c>
      <c r="AX170" s="12" t="s">
        <v>80</v>
      </c>
      <c r="AY170" s="259" t="s">
        <v>215</v>
      </c>
    </row>
    <row r="171" s="1" customFormat="1" ht="38.25" customHeight="1">
      <c r="B171" s="47"/>
      <c r="C171" s="236" t="s">
        <v>428</v>
      </c>
      <c r="D171" s="236" t="s">
        <v>217</v>
      </c>
      <c r="E171" s="237" t="s">
        <v>1789</v>
      </c>
      <c r="F171" s="238" t="s">
        <v>1790</v>
      </c>
      <c r="G171" s="239" t="s">
        <v>274</v>
      </c>
      <c r="H171" s="240">
        <v>0.034000000000000002</v>
      </c>
      <c r="I171" s="241"/>
      <c r="J171" s="242">
        <f>ROUND(I171*H171,2)</f>
        <v>0</v>
      </c>
      <c r="K171" s="238" t="s">
        <v>221</v>
      </c>
      <c r="L171" s="73"/>
      <c r="M171" s="243" t="s">
        <v>22</v>
      </c>
      <c r="N171" s="244" t="s">
        <v>44</v>
      </c>
      <c r="O171" s="48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5" t="s">
        <v>311</v>
      </c>
      <c r="AT171" s="25" t="s">
        <v>217</v>
      </c>
      <c r="AU171" s="25" t="s">
        <v>82</v>
      </c>
      <c r="AY171" s="25" t="s">
        <v>215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5" t="s">
        <v>80</v>
      </c>
      <c r="BK171" s="247">
        <f>ROUND(I171*H171,2)</f>
        <v>0</v>
      </c>
      <c r="BL171" s="25" t="s">
        <v>311</v>
      </c>
      <c r="BM171" s="25" t="s">
        <v>2901</v>
      </c>
    </row>
    <row r="172" s="11" customFormat="1" ht="29.88" customHeight="1">
      <c r="B172" s="220"/>
      <c r="C172" s="221"/>
      <c r="D172" s="222" t="s">
        <v>72</v>
      </c>
      <c r="E172" s="234" t="s">
        <v>1809</v>
      </c>
      <c r="F172" s="234" t="s">
        <v>1810</v>
      </c>
      <c r="G172" s="221"/>
      <c r="H172" s="221"/>
      <c r="I172" s="224"/>
      <c r="J172" s="235">
        <f>BK172</f>
        <v>0</v>
      </c>
      <c r="K172" s="221"/>
      <c r="L172" s="226"/>
      <c r="M172" s="227"/>
      <c r="N172" s="228"/>
      <c r="O172" s="228"/>
      <c r="P172" s="229">
        <f>SUM(P173:P176)</f>
        <v>0</v>
      </c>
      <c r="Q172" s="228"/>
      <c r="R172" s="229">
        <f>SUM(R173:R176)</f>
        <v>0.0037799999999999995</v>
      </c>
      <c r="S172" s="228"/>
      <c r="T172" s="230">
        <f>SUM(T173:T176)</f>
        <v>0</v>
      </c>
      <c r="AR172" s="231" t="s">
        <v>82</v>
      </c>
      <c r="AT172" s="232" t="s">
        <v>72</v>
      </c>
      <c r="AU172" s="232" t="s">
        <v>80</v>
      </c>
      <c r="AY172" s="231" t="s">
        <v>215</v>
      </c>
      <c r="BK172" s="233">
        <f>SUM(BK173:BK176)</f>
        <v>0</v>
      </c>
    </row>
    <row r="173" s="1" customFormat="1" ht="25.5" customHeight="1">
      <c r="B173" s="47"/>
      <c r="C173" s="236" t="s">
        <v>433</v>
      </c>
      <c r="D173" s="236" t="s">
        <v>217</v>
      </c>
      <c r="E173" s="237" t="s">
        <v>1811</v>
      </c>
      <c r="F173" s="238" t="s">
        <v>2902</v>
      </c>
      <c r="G173" s="239" t="s">
        <v>426</v>
      </c>
      <c r="H173" s="240">
        <v>6</v>
      </c>
      <c r="I173" s="241"/>
      <c r="J173" s="242">
        <f>ROUND(I173*H173,2)</f>
        <v>0</v>
      </c>
      <c r="K173" s="238" t="s">
        <v>221</v>
      </c>
      <c r="L173" s="73"/>
      <c r="M173" s="243" t="s">
        <v>22</v>
      </c>
      <c r="N173" s="244" t="s">
        <v>44</v>
      </c>
      <c r="O173" s="48"/>
      <c r="P173" s="245">
        <f>O173*H173</f>
        <v>0</v>
      </c>
      <c r="Q173" s="245">
        <v>0.00052999999999999998</v>
      </c>
      <c r="R173" s="245">
        <f>Q173*H173</f>
        <v>0.0031799999999999997</v>
      </c>
      <c r="S173" s="245">
        <v>0</v>
      </c>
      <c r="T173" s="246">
        <f>S173*H173</f>
        <v>0</v>
      </c>
      <c r="AR173" s="25" t="s">
        <v>311</v>
      </c>
      <c r="AT173" s="25" t="s">
        <v>217</v>
      </c>
      <c r="AU173" s="25" t="s">
        <v>82</v>
      </c>
      <c r="AY173" s="25" t="s">
        <v>215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5" t="s">
        <v>80</v>
      </c>
      <c r="BK173" s="247">
        <f>ROUND(I173*H173,2)</f>
        <v>0</v>
      </c>
      <c r="BL173" s="25" t="s">
        <v>311</v>
      </c>
      <c r="BM173" s="25" t="s">
        <v>2903</v>
      </c>
    </row>
    <row r="174" s="12" customFormat="1">
      <c r="B174" s="248"/>
      <c r="C174" s="249"/>
      <c r="D174" s="250" t="s">
        <v>224</v>
      </c>
      <c r="E174" s="251" t="s">
        <v>22</v>
      </c>
      <c r="F174" s="252" t="s">
        <v>1814</v>
      </c>
      <c r="G174" s="249"/>
      <c r="H174" s="253">
        <v>6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224</v>
      </c>
      <c r="AU174" s="259" t="s">
        <v>82</v>
      </c>
      <c r="AV174" s="12" t="s">
        <v>82</v>
      </c>
      <c r="AW174" s="12" t="s">
        <v>36</v>
      </c>
      <c r="AX174" s="12" t="s">
        <v>80</v>
      </c>
      <c r="AY174" s="259" t="s">
        <v>215</v>
      </c>
    </row>
    <row r="175" s="1" customFormat="1" ht="25.5" customHeight="1">
      <c r="B175" s="47"/>
      <c r="C175" s="236" t="s">
        <v>438</v>
      </c>
      <c r="D175" s="236" t="s">
        <v>217</v>
      </c>
      <c r="E175" s="237" t="s">
        <v>1815</v>
      </c>
      <c r="F175" s="238" t="s">
        <v>1816</v>
      </c>
      <c r="G175" s="239" t="s">
        <v>426</v>
      </c>
      <c r="H175" s="240">
        <v>2</v>
      </c>
      <c r="I175" s="241"/>
      <c r="J175" s="242">
        <f>ROUND(I175*H175,2)</f>
        <v>0</v>
      </c>
      <c r="K175" s="238" t="s">
        <v>221</v>
      </c>
      <c r="L175" s="73"/>
      <c r="M175" s="243" t="s">
        <v>22</v>
      </c>
      <c r="N175" s="244" t="s">
        <v>44</v>
      </c>
      <c r="O175" s="48"/>
      <c r="P175" s="245">
        <f>O175*H175</f>
        <v>0</v>
      </c>
      <c r="Q175" s="245">
        <v>0.00029999999999999997</v>
      </c>
      <c r="R175" s="245">
        <f>Q175*H175</f>
        <v>0.00059999999999999995</v>
      </c>
      <c r="S175" s="245">
        <v>0</v>
      </c>
      <c r="T175" s="246">
        <f>S175*H175</f>
        <v>0</v>
      </c>
      <c r="AR175" s="25" t="s">
        <v>311</v>
      </c>
      <c r="AT175" s="25" t="s">
        <v>217</v>
      </c>
      <c r="AU175" s="25" t="s">
        <v>82</v>
      </c>
      <c r="AY175" s="25" t="s">
        <v>215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5" t="s">
        <v>80</v>
      </c>
      <c r="BK175" s="247">
        <f>ROUND(I175*H175,2)</f>
        <v>0</v>
      </c>
      <c r="BL175" s="25" t="s">
        <v>311</v>
      </c>
      <c r="BM175" s="25" t="s">
        <v>2904</v>
      </c>
    </row>
    <row r="176" s="12" customFormat="1">
      <c r="B176" s="248"/>
      <c r="C176" s="249"/>
      <c r="D176" s="250" t="s">
        <v>224</v>
      </c>
      <c r="E176" s="251" t="s">
        <v>22</v>
      </c>
      <c r="F176" s="252" t="s">
        <v>2905</v>
      </c>
      <c r="G176" s="249"/>
      <c r="H176" s="253">
        <v>2</v>
      </c>
      <c r="I176" s="254"/>
      <c r="J176" s="249"/>
      <c r="K176" s="249"/>
      <c r="L176" s="255"/>
      <c r="M176" s="303"/>
      <c r="N176" s="304"/>
      <c r="O176" s="304"/>
      <c r="P176" s="304"/>
      <c r="Q176" s="304"/>
      <c r="R176" s="304"/>
      <c r="S176" s="304"/>
      <c r="T176" s="305"/>
      <c r="AT176" s="259" t="s">
        <v>224</v>
      </c>
      <c r="AU176" s="259" t="s">
        <v>82</v>
      </c>
      <c r="AV176" s="12" t="s">
        <v>82</v>
      </c>
      <c r="AW176" s="12" t="s">
        <v>36</v>
      </c>
      <c r="AX176" s="12" t="s">
        <v>80</v>
      </c>
      <c r="AY176" s="259" t="s">
        <v>215</v>
      </c>
    </row>
    <row r="177" s="1" customFormat="1" ht="6.96" customHeight="1">
      <c r="B177" s="68"/>
      <c r="C177" s="69"/>
      <c r="D177" s="69"/>
      <c r="E177" s="69"/>
      <c r="F177" s="69"/>
      <c r="G177" s="69"/>
      <c r="H177" s="69"/>
      <c r="I177" s="179"/>
      <c r="J177" s="69"/>
      <c r="K177" s="69"/>
      <c r="L177" s="73"/>
    </row>
  </sheetData>
  <sheetProtection sheet="1" autoFilter="0" formatColumns="0" formatRows="0" objects="1" scenarios="1" spinCount="100000" saltValue="5b9Cv4GQSag7LTdwU5+qTCYYj3wi/yBFao17GtNhY4Ke2PZt16IJtb6v6zu5DSAPSwzf+gb1gROSLIKrfXzzsQ==" hashValue="R7MdFJ1fHhHVvmquhA47fzHcx725Hw2RdcuONIq6kb6ouhh2xok41bVb65pvpoOfGspWn6xTNmXpKbNlag9hDw==" algorithmName="SHA-512" password="CC35"/>
  <autoFilter ref="C88:K17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2906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1213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1214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ROUND(J85,2)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ROUND(SUM(BE85:BE106), 2)</f>
        <v>0</v>
      </c>
      <c r="G32" s="48"/>
      <c r="H32" s="48"/>
      <c r="I32" s="171">
        <v>0.20999999999999999</v>
      </c>
      <c r="J32" s="170">
        <f>ROUND(ROUND((SUM(BE85:BE106)),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ROUND(SUM(BF85:BF106), 2)</f>
        <v>0</v>
      </c>
      <c r="G33" s="48"/>
      <c r="H33" s="48"/>
      <c r="I33" s="171">
        <v>0.14999999999999999</v>
      </c>
      <c r="J33" s="170">
        <f>ROUND(ROUND((SUM(BF85:BF106)),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ROUND(SUM(BG85:BG106),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ROUND(SUM(BH85:BH106),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ROUND(SUM(BI85:BI106),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zzstemnydulUTČP241NP - VYTÁPĚNÍ OBJEKTU č.p.24 - 1.NP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na parcele 314/4, k.ú. 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Ondřej Zikán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J85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187</v>
      </c>
      <c r="E61" s="193"/>
      <c r="F61" s="193"/>
      <c r="G61" s="193"/>
      <c r="H61" s="193"/>
      <c r="I61" s="194"/>
      <c r="J61" s="195">
        <f>J86</f>
        <v>0</v>
      </c>
      <c r="K61" s="196"/>
    </row>
    <row r="62" s="9" customFormat="1" ht="19.92" customHeight="1">
      <c r="B62" s="197"/>
      <c r="C62" s="198"/>
      <c r="D62" s="199" t="s">
        <v>1217</v>
      </c>
      <c r="E62" s="200"/>
      <c r="F62" s="200"/>
      <c r="G62" s="200"/>
      <c r="H62" s="200"/>
      <c r="I62" s="201"/>
      <c r="J62" s="202">
        <f>J87</f>
        <v>0</v>
      </c>
      <c r="K62" s="203"/>
    </row>
    <row r="63" s="9" customFormat="1" ht="19.92" customHeight="1">
      <c r="B63" s="197"/>
      <c r="C63" s="198"/>
      <c r="D63" s="199" t="s">
        <v>1219</v>
      </c>
      <c r="E63" s="200"/>
      <c r="F63" s="200"/>
      <c r="G63" s="200"/>
      <c r="H63" s="200"/>
      <c r="I63" s="201"/>
      <c r="J63" s="202">
        <f>J94</f>
        <v>0</v>
      </c>
      <c r="K63" s="203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199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5.TEMNÝ DŮL- VÝCVIKOVÉ STŘEDISKO-obj.24 -CÚ 2018/1</v>
      </c>
      <c r="F73" s="77"/>
      <c r="G73" s="77"/>
      <c r="H73" s="77"/>
      <c r="I73" s="204"/>
      <c r="J73" s="75"/>
      <c r="K73" s="75"/>
      <c r="L73" s="73"/>
    </row>
    <row r="74">
      <c r="B74" s="29"/>
      <c r="C74" s="77" t="s">
        <v>168</v>
      </c>
      <c r="D74" s="206"/>
      <c r="E74" s="206"/>
      <c r="F74" s="206"/>
      <c r="G74" s="206"/>
      <c r="H74" s="206"/>
      <c r="I74" s="149"/>
      <c r="J74" s="206"/>
      <c r="K74" s="206"/>
      <c r="L74" s="207"/>
    </row>
    <row r="75" s="1" customFormat="1" ht="16.5" customHeight="1">
      <c r="B75" s="47"/>
      <c r="C75" s="75"/>
      <c r="D75" s="75"/>
      <c r="E75" s="205" t="s">
        <v>2196</v>
      </c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170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E11</f>
        <v xml:space="preserve">zzstemnydulUTČP241NP - VYTÁPĚNÍ OBJEKTU č.p.24 - 1.NP   CÚ 2018/1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24</v>
      </c>
      <c r="D79" s="75"/>
      <c r="E79" s="75"/>
      <c r="F79" s="208" t="str">
        <f>F14</f>
        <v>na parcele 314/4, k.ú. Temný Důl</v>
      </c>
      <c r="G79" s="75"/>
      <c r="H79" s="75"/>
      <c r="I79" s="209" t="s">
        <v>26</v>
      </c>
      <c r="J79" s="86" t="str">
        <f>IF(J14="","",J14)</f>
        <v>12. 4. 2018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28</v>
      </c>
      <c r="D81" s="75"/>
      <c r="E81" s="75"/>
      <c r="F81" s="208" t="str">
        <f>E17</f>
        <v xml:space="preserve"> </v>
      </c>
      <c r="G81" s="75"/>
      <c r="H81" s="75"/>
      <c r="I81" s="209" t="s">
        <v>34</v>
      </c>
      <c r="J81" s="208" t="str">
        <f>E23</f>
        <v>Ondřej Zikán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8" t="str">
        <f>IF(E20="","",E20)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10"/>
      <c r="C84" s="211" t="s">
        <v>200</v>
      </c>
      <c r="D84" s="212" t="s">
        <v>58</v>
      </c>
      <c r="E84" s="212" t="s">
        <v>54</v>
      </c>
      <c r="F84" s="212" t="s">
        <v>201</v>
      </c>
      <c r="G84" s="212" t="s">
        <v>202</v>
      </c>
      <c r="H84" s="212" t="s">
        <v>203</v>
      </c>
      <c r="I84" s="213" t="s">
        <v>204</v>
      </c>
      <c r="J84" s="212" t="s">
        <v>175</v>
      </c>
      <c r="K84" s="214" t="s">
        <v>205</v>
      </c>
      <c r="L84" s="215"/>
      <c r="M84" s="103" t="s">
        <v>206</v>
      </c>
      <c r="N84" s="104" t="s">
        <v>43</v>
      </c>
      <c r="O84" s="104" t="s">
        <v>207</v>
      </c>
      <c r="P84" s="104" t="s">
        <v>208</v>
      </c>
      <c r="Q84" s="104" t="s">
        <v>209</v>
      </c>
      <c r="R84" s="104" t="s">
        <v>210</v>
      </c>
      <c r="S84" s="104" t="s">
        <v>211</v>
      </c>
      <c r="T84" s="105" t="s">
        <v>212</v>
      </c>
    </row>
    <row r="85" s="1" customFormat="1" ht="29.28" customHeight="1">
      <c r="B85" s="47"/>
      <c r="C85" s="109" t="s">
        <v>176</v>
      </c>
      <c r="D85" s="75"/>
      <c r="E85" s="75"/>
      <c r="F85" s="75"/>
      <c r="G85" s="75"/>
      <c r="H85" s="75"/>
      <c r="I85" s="204"/>
      <c r="J85" s="216">
        <f>BK85</f>
        <v>0</v>
      </c>
      <c r="K85" s="75"/>
      <c r="L85" s="73"/>
      <c r="M85" s="106"/>
      <c r="N85" s="107"/>
      <c r="O85" s="107"/>
      <c r="P85" s="217">
        <f>P86</f>
        <v>0</v>
      </c>
      <c r="Q85" s="107"/>
      <c r="R85" s="217">
        <f>R86</f>
        <v>0.25741799999999998</v>
      </c>
      <c r="S85" s="107"/>
      <c r="T85" s="218">
        <f>T86</f>
        <v>0</v>
      </c>
      <c r="AT85" s="25" t="s">
        <v>72</v>
      </c>
      <c r="AU85" s="25" t="s">
        <v>177</v>
      </c>
      <c r="BK85" s="219">
        <f>BK86</f>
        <v>0</v>
      </c>
    </row>
    <row r="86" s="11" customFormat="1" ht="37.44" customHeight="1">
      <c r="B86" s="220"/>
      <c r="C86" s="221"/>
      <c r="D86" s="222" t="s">
        <v>72</v>
      </c>
      <c r="E86" s="223" t="s">
        <v>825</v>
      </c>
      <c r="F86" s="223" t="s">
        <v>826</v>
      </c>
      <c r="G86" s="221"/>
      <c r="H86" s="221"/>
      <c r="I86" s="224"/>
      <c r="J86" s="225">
        <f>BK86</f>
        <v>0</v>
      </c>
      <c r="K86" s="221"/>
      <c r="L86" s="226"/>
      <c r="M86" s="227"/>
      <c r="N86" s="228"/>
      <c r="O86" s="228"/>
      <c r="P86" s="229">
        <f>P87+P94</f>
        <v>0</v>
      </c>
      <c r="Q86" s="228"/>
      <c r="R86" s="229">
        <f>R87+R94</f>
        <v>0.25741799999999998</v>
      </c>
      <c r="S86" s="228"/>
      <c r="T86" s="230">
        <f>T87+T94</f>
        <v>0</v>
      </c>
      <c r="AR86" s="231" t="s">
        <v>82</v>
      </c>
      <c r="AT86" s="232" t="s">
        <v>72</v>
      </c>
      <c r="AU86" s="232" t="s">
        <v>73</v>
      </c>
      <c r="AY86" s="231" t="s">
        <v>215</v>
      </c>
      <c r="BK86" s="233">
        <f>BK87+BK94</f>
        <v>0</v>
      </c>
    </row>
    <row r="87" s="11" customFormat="1" ht="19.92" customHeight="1">
      <c r="B87" s="220"/>
      <c r="C87" s="221"/>
      <c r="D87" s="222" t="s">
        <v>72</v>
      </c>
      <c r="E87" s="234" t="s">
        <v>1305</v>
      </c>
      <c r="F87" s="234" t="s">
        <v>1306</v>
      </c>
      <c r="G87" s="221"/>
      <c r="H87" s="221"/>
      <c r="I87" s="224"/>
      <c r="J87" s="235">
        <f>BK87</f>
        <v>0</v>
      </c>
      <c r="K87" s="221"/>
      <c r="L87" s="226"/>
      <c r="M87" s="227"/>
      <c r="N87" s="228"/>
      <c r="O87" s="228"/>
      <c r="P87" s="229">
        <f>SUM(P88:P93)</f>
        <v>0</v>
      </c>
      <c r="Q87" s="228"/>
      <c r="R87" s="229">
        <f>SUM(R88:R93)</f>
        <v>0.018819999999999996</v>
      </c>
      <c r="S87" s="228"/>
      <c r="T87" s="230">
        <f>SUM(T88:T93)</f>
        <v>0</v>
      </c>
      <c r="AR87" s="231" t="s">
        <v>82</v>
      </c>
      <c r="AT87" s="232" t="s">
        <v>72</v>
      </c>
      <c r="AU87" s="232" t="s">
        <v>80</v>
      </c>
      <c r="AY87" s="231" t="s">
        <v>215</v>
      </c>
      <c r="BK87" s="233">
        <f>SUM(BK88:BK93)</f>
        <v>0</v>
      </c>
    </row>
    <row r="88" s="1" customFormat="1" ht="25.5" customHeight="1">
      <c r="B88" s="47"/>
      <c r="C88" s="236" t="s">
        <v>80</v>
      </c>
      <c r="D88" s="236" t="s">
        <v>217</v>
      </c>
      <c r="E88" s="237" t="s">
        <v>1316</v>
      </c>
      <c r="F88" s="238" t="s">
        <v>1317</v>
      </c>
      <c r="G88" s="239" t="s">
        <v>298</v>
      </c>
      <c r="H88" s="240">
        <v>18</v>
      </c>
      <c r="I88" s="241"/>
      <c r="J88" s="242">
        <f>ROUND(I88*H88,2)</f>
        <v>0</v>
      </c>
      <c r="K88" s="238" t="s">
        <v>221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0.0010399999999999999</v>
      </c>
      <c r="R88" s="245">
        <f>Q88*H88</f>
        <v>0.018719999999999997</v>
      </c>
      <c r="S88" s="245">
        <v>0</v>
      </c>
      <c r="T88" s="246">
        <f>S88*H88</f>
        <v>0</v>
      </c>
      <c r="AR88" s="25" t="s">
        <v>311</v>
      </c>
      <c r="AT88" s="25" t="s">
        <v>217</v>
      </c>
      <c r="AU88" s="25" t="s">
        <v>82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311</v>
      </c>
      <c r="BM88" s="25" t="s">
        <v>2907</v>
      </c>
    </row>
    <row r="89" s="1" customFormat="1" ht="25.5" customHeight="1">
      <c r="B89" s="47"/>
      <c r="C89" s="236" t="s">
        <v>82</v>
      </c>
      <c r="D89" s="236" t="s">
        <v>217</v>
      </c>
      <c r="E89" s="237" t="s">
        <v>1325</v>
      </c>
      <c r="F89" s="238" t="s">
        <v>1326</v>
      </c>
      <c r="G89" s="239" t="s">
        <v>426</v>
      </c>
      <c r="H89" s="240">
        <v>2</v>
      </c>
      <c r="I89" s="241"/>
      <c r="J89" s="242">
        <f>ROUND(I89*H89,2)</f>
        <v>0</v>
      </c>
      <c r="K89" s="238" t="s">
        <v>221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5.0000000000000002E-05</v>
      </c>
      <c r="R89" s="245">
        <f>Q89*H89</f>
        <v>0.00010000000000000001</v>
      </c>
      <c r="S89" s="245">
        <v>0</v>
      </c>
      <c r="T89" s="246">
        <f>S89*H89</f>
        <v>0</v>
      </c>
      <c r="AR89" s="25" t="s">
        <v>311</v>
      </c>
      <c r="AT89" s="25" t="s">
        <v>217</v>
      </c>
      <c r="AU89" s="25" t="s">
        <v>82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311</v>
      </c>
      <c r="BM89" s="25" t="s">
        <v>2908</v>
      </c>
    </row>
    <row r="90" s="1" customFormat="1" ht="16.5" customHeight="1">
      <c r="B90" s="47"/>
      <c r="C90" s="236" t="s">
        <v>236</v>
      </c>
      <c r="D90" s="236" t="s">
        <v>217</v>
      </c>
      <c r="E90" s="237" t="s">
        <v>1331</v>
      </c>
      <c r="F90" s="238" t="s">
        <v>1332</v>
      </c>
      <c r="G90" s="239" t="s">
        <v>298</v>
      </c>
      <c r="H90" s="240">
        <v>18</v>
      </c>
      <c r="I90" s="241"/>
      <c r="J90" s="242">
        <f>ROUND(I90*H90,2)</f>
        <v>0</v>
      </c>
      <c r="K90" s="238" t="s">
        <v>221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311</v>
      </c>
      <c r="AT90" s="25" t="s">
        <v>217</v>
      </c>
      <c r="AU90" s="25" t="s">
        <v>82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311</v>
      </c>
      <c r="BM90" s="25" t="s">
        <v>2909</v>
      </c>
    </row>
    <row r="91" s="1" customFormat="1" ht="16.5" customHeight="1">
      <c r="B91" s="47"/>
      <c r="C91" s="236" t="s">
        <v>222</v>
      </c>
      <c r="D91" s="236" t="s">
        <v>217</v>
      </c>
      <c r="E91" s="237" t="s">
        <v>1334</v>
      </c>
      <c r="F91" s="238" t="s">
        <v>1335</v>
      </c>
      <c r="G91" s="239" t="s">
        <v>274</v>
      </c>
      <c r="H91" s="240">
        <v>0.019</v>
      </c>
      <c r="I91" s="241"/>
      <c r="J91" s="242">
        <f>ROUND(I91*H91,2)</f>
        <v>0</v>
      </c>
      <c r="K91" s="238" t="s">
        <v>221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311</v>
      </c>
      <c r="AT91" s="25" t="s">
        <v>217</v>
      </c>
      <c r="AU91" s="25" t="s">
        <v>82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311</v>
      </c>
      <c r="BM91" s="25" t="s">
        <v>2910</v>
      </c>
    </row>
    <row r="92" s="1" customFormat="1" ht="16.5" customHeight="1">
      <c r="B92" s="47"/>
      <c r="C92" s="236" t="s">
        <v>248</v>
      </c>
      <c r="D92" s="236" t="s">
        <v>217</v>
      </c>
      <c r="E92" s="237" t="s">
        <v>1337</v>
      </c>
      <c r="F92" s="238" t="s">
        <v>1338</v>
      </c>
      <c r="G92" s="239" t="s">
        <v>274</v>
      </c>
      <c r="H92" s="240">
        <v>0.019</v>
      </c>
      <c r="I92" s="241"/>
      <c r="J92" s="242">
        <f>ROUND(I92*H92,2)</f>
        <v>0</v>
      </c>
      <c r="K92" s="238" t="s">
        <v>221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311</v>
      </c>
      <c r="AT92" s="25" t="s">
        <v>217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311</v>
      </c>
      <c r="BM92" s="25" t="s">
        <v>2911</v>
      </c>
    </row>
    <row r="93" s="1" customFormat="1" ht="16.5" customHeight="1">
      <c r="B93" s="47"/>
      <c r="C93" s="236" t="s">
        <v>252</v>
      </c>
      <c r="D93" s="236" t="s">
        <v>217</v>
      </c>
      <c r="E93" s="237" t="s">
        <v>1340</v>
      </c>
      <c r="F93" s="238" t="s">
        <v>1332</v>
      </c>
      <c r="G93" s="239" t="s">
        <v>1341</v>
      </c>
      <c r="H93" s="240">
        <v>12</v>
      </c>
      <c r="I93" s="241"/>
      <c r="J93" s="242">
        <f>ROUND(I93*H93,2)</f>
        <v>0</v>
      </c>
      <c r="K93" s="238" t="s">
        <v>1255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311</v>
      </c>
      <c r="AT93" s="25" t="s">
        <v>217</v>
      </c>
      <c r="AU93" s="25" t="s">
        <v>82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311</v>
      </c>
      <c r="BM93" s="25" t="s">
        <v>2912</v>
      </c>
    </row>
    <row r="94" s="11" customFormat="1" ht="29.88" customHeight="1">
      <c r="B94" s="220"/>
      <c r="C94" s="221"/>
      <c r="D94" s="222" t="s">
        <v>72</v>
      </c>
      <c r="E94" s="234" t="s">
        <v>1409</v>
      </c>
      <c r="F94" s="234" t="s">
        <v>1410</v>
      </c>
      <c r="G94" s="221"/>
      <c r="H94" s="221"/>
      <c r="I94" s="224"/>
      <c r="J94" s="235">
        <f>BK94</f>
        <v>0</v>
      </c>
      <c r="K94" s="221"/>
      <c r="L94" s="226"/>
      <c r="M94" s="227"/>
      <c r="N94" s="228"/>
      <c r="O94" s="228"/>
      <c r="P94" s="229">
        <f>SUM(P95:P106)</f>
        <v>0</v>
      </c>
      <c r="Q94" s="228"/>
      <c r="R94" s="229">
        <f>SUM(R95:R106)</f>
        <v>0.23859799999999998</v>
      </c>
      <c r="S94" s="228"/>
      <c r="T94" s="230">
        <f>SUM(T95:T106)</f>
        <v>0</v>
      </c>
      <c r="AR94" s="231" t="s">
        <v>82</v>
      </c>
      <c r="AT94" s="232" t="s">
        <v>72</v>
      </c>
      <c r="AU94" s="232" t="s">
        <v>80</v>
      </c>
      <c r="AY94" s="231" t="s">
        <v>215</v>
      </c>
      <c r="BK94" s="233">
        <f>SUM(BK95:BK106)</f>
        <v>0</v>
      </c>
    </row>
    <row r="95" s="1" customFormat="1" ht="25.5" customHeight="1">
      <c r="B95" s="47"/>
      <c r="C95" s="236" t="s">
        <v>257</v>
      </c>
      <c r="D95" s="236" t="s">
        <v>217</v>
      </c>
      <c r="E95" s="237" t="s">
        <v>1423</v>
      </c>
      <c r="F95" s="238" t="s">
        <v>1424</v>
      </c>
      <c r="G95" s="239" t="s">
        <v>426</v>
      </c>
      <c r="H95" s="240">
        <v>9</v>
      </c>
      <c r="I95" s="241"/>
      <c r="J95" s="242">
        <f>ROUND(I95*H95,2)</f>
        <v>0</v>
      </c>
      <c r="K95" s="238" t="s">
        <v>221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311</v>
      </c>
      <c r="AT95" s="25" t="s">
        <v>217</v>
      </c>
      <c r="AU95" s="25" t="s">
        <v>82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311</v>
      </c>
      <c r="BM95" s="25" t="s">
        <v>2913</v>
      </c>
    </row>
    <row r="96" s="1" customFormat="1" ht="16.5" customHeight="1">
      <c r="B96" s="47"/>
      <c r="C96" s="236" t="s">
        <v>261</v>
      </c>
      <c r="D96" s="236" t="s">
        <v>217</v>
      </c>
      <c r="E96" s="237" t="s">
        <v>1436</v>
      </c>
      <c r="F96" s="238" t="s">
        <v>1437</v>
      </c>
      <c r="G96" s="239" t="s">
        <v>426</v>
      </c>
      <c r="H96" s="240">
        <v>9</v>
      </c>
      <c r="I96" s="241"/>
      <c r="J96" s="242">
        <f>ROUND(I96*H96,2)</f>
        <v>0</v>
      </c>
      <c r="K96" s="238" t="s">
        <v>221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311</v>
      </c>
      <c r="AT96" s="25" t="s">
        <v>217</v>
      </c>
      <c r="AU96" s="25" t="s">
        <v>82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311</v>
      </c>
      <c r="BM96" s="25" t="s">
        <v>2914</v>
      </c>
    </row>
    <row r="97" s="1" customFormat="1" ht="25.5" customHeight="1">
      <c r="B97" s="47"/>
      <c r="C97" s="236" t="s">
        <v>266</v>
      </c>
      <c r="D97" s="236" t="s">
        <v>217</v>
      </c>
      <c r="E97" s="237" t="s">
        <v>1439</v>
      </c>
      <c r="F97" s="238" t="s">
        <v>1440</v>
      </c>
      <c r="G97" s="239" t="s">
        <v>304</v>
      </c>
      <c r="H97" s="240">
        <v>100</v>
      </c>
      <c r="I97" s="241"/>
      <c r="J97" s="242">
        <f>ROUND(I97*H97,2)</f>
        <v>0</v>
      </c>
      <c r="K97" s="238" t="s">
        <v>221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311</v>
      </c>
      <c r="AT97" s="25" t="s">
        <v>217</v>
      </c>
      <c r="AU97" s="25" t="s">
        <v>82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311</v>
      </c>
      <c r="BM97" s="25" t="s">
        <v>2915</v>
      </c>
    </row>
    <row r="98" s="1" customFormat="1" ht="25.5" customHeight="1">
      <c r="B98" s="47"/>
      <c r="C98" s="236" t="s">
        <v>271</v>
      </c>
      <c r="D98" s="236" t="s">
        <v>217</v>
      </c>
      <c r="E98" s="237" t="s">
        <v>2916</v>
      </c>
      <c r="F98" s="238" t="s">
        <v>2917</v>
      </c>
      <c r="G98" s="239" t="s">
        <v>304</v>
      </c>
      <c r="H98" s="240">
        <v>92.700000000000003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0.00174</v>
      </c>
      <c r="R98" s="245">
        <f>Q98*H98</f>
        <v>0.161298</v>
      </c>
      <c r="S98" s="245">
        <v>0</v>
      </c>
      <c r="T98" s="246">
        <f>S98*H98</f>
        <v>0</v>
      </c>
      <c r="AR98" s="25" t="s">
        <v>311</v>
      </c>
      <c r="AT98" s="25" t="s">
        <v>217</v>
      </c>
      <c r="AU98" s="25" t="s">
        <v>82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311</v>
      </c>
      <c r="BM98" s="25" t="s">
        <v>2918</v>
      </c>
    </row>
    <row r="99" s="12" customFormat="1">
      <c r="B99" s="248"/>
      <c r="C99" s="249"/>
      <c r="D99" s="250" t="s">
        <v>224</v>
      </c>
      <c r="E99" s="251" t="s">
        <v>22</v>
      </c>
      <c r="F99" s="252" t="s">
        <v>2919</v>
      </c>
      <c r="G99" s="249"/>
      <c r="H99" s="253">
        <v>92.700000000000003</v>
      </c>
      <c r="I99" s="254"/>
      <c r="J99" s="249"/>
      <c r="K99" s="249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224</v>
      </c>
      <c r="AU99" s="259" t="s">
        <v>82</v>
      </c>
      <c r="AV99" s="12" t="s">
        <v>82</v>
      </c>
      <c r="AW99" s="12" t="s">
        <v>36</v>
      </c>
      <c r="AX99" s="12" t="s">
        <v>80</v>
      </c>
      <c r="AY99" s="259" t="s">
        <v>215</v>
      </c>
    </row>
    <row r="100" s="1" customFormat="1" ht="16.5" customHeight="1">
      <c r="B100" s="47"/>
      <c r="C100" s="236" t="s">
        <v>277</v>
      </c>
      <c r="D100" s="236" t="s">
        <v>217</v>
      </c>
      <c r="E100" s="237" t="s">
        <v>2920</v>
      </c>
      <c r="F100" s="238" t="s">
        <v>2921</v>
      </c>
      <c r="G100" s="239" t="s">
        <v>298</v>
      </c>
      <c r="H100" s="240">
        <v>520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6.9999999999999994E-05</v>
      </c>
      <c r="R100" s="245">
        <f>Q100*H100</f>
        <v>0.036399999999999995</v>
      </c>
      <c r="S100" s="245">
        <v>0</v>
      </c>
      <c r="T100" s="246">
        <f>S100*H100</f>
        <v>0</v>
      </c>
      <c r="AR100" s="25" t="s">
        <v>311</v>
      </c>
      <c r="AT100" s="25" t="s">
        <v>217</v>
      </c>
      <c r="AU100" s="25" t="s">
        <v>82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311</v>
      </c>
      <c r="BM100" s="25" t="s">
        <v>2922</v>
      </c>
    </row>
    <row r="101" s="1" customFormat="1" ht="16.5" customHeight="1">
      <c r="B101" s="47"/>
      <c r="C101" s="236" t="s">
        <v>288</v>
      </c>
      <c r="D101" s="236" t="s">
        <v>217</v>
      </c>
      <c r="E101" s="237" t="s">
        <v>2923</v>
      </c>
      <c r="F101" s="238" t="s">
        <v>2924</v>
      </c>
      <c r="G101" s="239" t="s">
        <v>426</v>
      </c>
      <c r="H101" s="240">
        <v>1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0.0030999999999999999</v>
      </c>
      <c r="R101" s="245">
        <f>Q101*H101</f>
        <v>0.0030999999999999999</v>
      </c>
      <c r="S101" s="245">
        <v>0</v>
      </c>
      <c r="T101" s="246">
        <f>S101*H101</f>
        <v>0</v>
      </c>
      <c r="AR101" s="25" t="s">
        <v>311</v>
      </c>
      <c r="AT101" s="25" t="s">
        <v>217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311</v>
      </c>
      <c r="BM101" s="25" t="s">
        <v>2925</v>
      </c>
    </row>
    <row r="102" s="1" customFormat="1" ht="16.5" customHeight="1">
      <c r="B102" s="47"/>
      <c r="C102" s="236" t="s">
        <v>295</v>
      </c>
      <c r="D102" s="236" t="s">
        <v>217</v>
      </c>
      <c r="E102" s="237" t="s">
        <v>2926</v>
      </c>
      <c r="F102" s="238" t="s">
        <v>2927</v>
      </c>
      <c r="G102" s="239" t="s">
        <v>426</v>
      </c>
      <c r="H102" s="240">
        <v>1</v>
      </c>
      <c r="I102" s="241"/>
      <c r="J102" s="242">
        <f>ROUND(I102*H102,2)</f>
        <v>0</v>
      </c>
      <c r="K102" s="238" t="s">
        <v>221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0.0063</v>
      </c>
      <c r="R102" s="245">
        <f>Q102*H102</f>
        <v>0.0063</v>
      </c>
      <c r="S102" s="245">
        <v>0</v>
      </c>
      <c r="T102" s="246">
        <f>S102*H102</f>
        <v>0</v>
      </c>
      <c r="AR102" s="25" t="s">
        <v>311</v>
      </c>
      <c r="AT102" s="25" t="s">
        <v>217</v>
      </c>
      <c r="AU102" s="25" t="s">
        <v>82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311</v>
      </c>
      <c r="BM102" s="25" t="s">
        <v>2928</v>
      </c>
    </row>
    <row r="103" s="1" customFormat="1" ht="25.5" customHeight="1">
      <c r="B103" s="47"/>
      <c r="C103" s="236" t="s">
        <v>301</v>
      </c>
      <c r="D103" s="236" t="s">
        <v>217</v>
      </c>
      <c r="E103" s="237" t="s">
        <v>2929</v>
      </c>
      <c r="F103" s="238" t="s">
        <v>2930</v>
      </c>
      <c r="G103" s="239" t="s">
        <v>426</v>
      </c>
      <c r="H103" s="240">
        <v>1</v>
      </c>
      <c r="I103" s="241"/>
      <c r="J103" s="242">
        <f>ROUND(I103*H103,2)</f>
        <v>0</v>
      </c>
      <c r="K103" s="238" t="s">
        <v>221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0.021999999999999999</v>
      </c>
      <c r="R103" s="245">
        <f>Q103*H103</f>
        <v>0.021999999999999999</v>
      </c>
      <c r="S103" s="245">
        <v>0</v>
      </c>
      <c r="T103" s="246">
        <f>S103*H103</f>
        <v>0</v>
      </c>
      <c r="AR103" s="25" t="s">
        <v>311</v>
      </c>
      <c r="AT103" s="25" t="s">
        <v>217</v>
      </c>
      <c r="AU103" s="25" t="s">
        <v>82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311</v>
      </c>
      <c r="BM103" s="25" t="s">
        <v>2931</v>
      </c>
    </row>
    <row r="104" s="1" customFormat="1" ht="25.5" customHeight="1">
      <c r="B104" s="47"/>
      <c r="C104" s="236" t="s">
        <v>10</v>
      </c>
      <c r="D104" s="236" t="s">
        <v>217</v>
      </c>
      <c r="E104" s="237" t="s">
        <v>2932</v>
      </c>
      <c r="F104" s="238" t="s">
        <v>2933</v>
      </c>
      <c r="G104" s="239" t="s">
        <v>426</v>
      </c>
      <c r="H104" s="240">
        <v>1</v>
      </c>
      <c r="I104" s="241"/>
      <c r="J104" s="242">
        <f>ROUND(I104*H104,2)</f>
        <v>0</v>
      </c>
      <c r="K104" s="238" t="s">
        <v>1255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0.0094999999999999998</v>
      </c>
      <c r="R104" s="245">
        <f>Q104*H104</f>
        <v>0.0094999999999999998</v>
      </c>
      <c r="S104" s="245">
        <v>0</v>
      </c>
      <c r="T104" s="246">
        <f>S104*H104</f>
        <v>0</v>
      </c>
      <c r="AR104" s="25" t="s">
        <v>311</v>
      </c>
      <c r="AT104" s="25" t="s">
        <v>217</v>
      </c>
      <c r="AU104" s="25" t="s">
        <v>82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311</v>
      </c>
      <c r="BM104" s="25" t="s">
        <v>2934</v>
      </c>
    </row>
    <row r="105" s="1" customFormat="1" ht="16.5" customHeight="1">
      <c r="B105" s="47"/>
      <c r="C105" s="236" t="s">
        <v>311</v>
      </c>
      <c r="D105" s="236" t="s">
        <v>217</v>
      </c>
      <c r="E105" s="237" t="s">
        <v>1442</v>
      </c>
      <c r="F105" s="238" t="s">
        <v>1443</v>
      </c>
      <c r="G105" s="239" t="s">
        <v>274</v>
      </c>
      <c r="H105" s="240">
        <v>0.23899999999999999</v>
      </c>
      <c r="I105" s="241"/>
      <c r="J105" s="242">
        <f>ROUND(I105*H105,2)</f>
        <v>0</v>
      </c>
      <c r="K105" s="238" t="s">
        <v>221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311</v>
      </c>
      <c r="AT105" s="25" t="s">
        <v>217</v>
      </c>
      <c r="AU105" s="25" t="s">
        <v>82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311</v>
      </c>
      <c r="BM105" s="25" t="s">
        <v>2935</v>
      </c>
    </row>
    <row r="106" s="1" customFormat="1" ht="16.5" customHeight="1">
      <c r="B106" s="47"/>
      <c r="C106" s="236" t="s">
        <v>318</v>
      </c>
      <c r="D106" s="236" t="s">
        <v>217</v>
      </c>
      <c r="E106" s="237" t="s">
        <v>1445</v>
      </c>
      <c r="F106" s="238" t="s">
        <v>1446</v>
      </c>
      <c r="G106" s="239" t="s">
        <v>274</v>
      </c>
      <c r="H106" s="240">
        <v>0.23899999999999999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306" t="s">
        <v>44</v>
      </c>
      <c r="O106" s="307"/>
      <c r="P106" s="308">
        <f>O106*H106</f>
        <v>0</v>
      </c>
      <c r="Q106" s="308">
        <v>0</v>
      </c>
      <c r="R106" s="308">
        <f>Q106*H106</f>
        <v>0</v>
      </c>
      <c r="S106" s="308">
        <v>0</v>
      </c>
      <c r="T106" s="309">
        <f>S106*H106</f>
        <v>0</v>
      </c>
      <c r="AR106" s="25" t="s">
        <v>311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311</v>
      </c>
      <c r="BM106" s="25" t="s">
        <v>2936</v>
      </c>
    </row>
    <row r="107" s="1" customFormat="1" ht="6.96" customHeight="1">
      <c r="B107" s="68"/>
      <c r="C107" s="69"/>
      <c r="D107" s="69"/>
      <c r="E107" s="69"/>
      <c r="F107" s="69"/>
      <c r="G107" s="69"/>
      <c r="H107" s="69"/>
      <c r="I107" s="179"/>
      <c r="J107" s="69"/>
      <c r="K107" s="69"/>
      <c r="L107" s="73"/>
    </row>
  </sheetData>
  <sheetProtection sheet="1" autoFilter="0" formatColumns="0" formatRows="0" objects="1" scenarios="1" spinCount="100000" saltValue="1SId3hxOhiWrUFC70gVi+1tueSrXWHq8wiZkDu5mg2jp6mGH6qepzps/ahR9zYiijA0bYA74QdnWnzWeoS9ZJg==" hashValue="uBY+WjfRxzTcDHYG+a0ynHbQSnZFqMKt103HeInEf8afPGoxBz6D3TRQPkx1w6Wjos8BOOGo3SNTzOboT6dqrg==" algorithmName="SHA-512" password="CC35"/>
  <autoFilter ref="C84:K1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2937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ROUND(SUM(BE84:BE123), 2)</f>
        <v>0</v>
      </c>
      <c r="G32" s="48"/>
      <c r="H32" s="48"/>
      <c r="I32" s="171">
        <v>0.20999999999999999</v>
      </c>
      <c r="J32" s="170">
        <f>ROUND(ROUND((SUM(BE84:BE123)),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ROUND(SUM(BF84:BF123), 2)</f>
        <v>0</v>
      </c>
      <c r="G33" s="48"/>
      <c r="H33" s="48"/>
      <c r="I33" s="171">
        <v>0.14999999999999999</v>
      </c>
      <c r="J33" s="170">
        <f>ROUND(ROUND((SUM(BF84:BF123)),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ROUND(SUM(BG84:BG123),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ROUND(SUM(BH84:BH123),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ROUND(SUM(BI84:BI123),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el_1np - Elektroinstalace 1 NP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2938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8" customFormat="1" ht="24.96" customHeight="1">
      <c r="B62" s="190"/>
      <c r="C62" s="191"/>
      <c r="D62" s="192" t="s">
        <v>1849</v>
      </c>
      <c r="E62" s="193"/>
      <c r="F62" s="193"/>
      <c r="G62" s="193"/>
      <c r="H62" s="193"/>
      <c r="I62" s="194"/>
      <c r="J62" s="195">
        <f>J120</f>
        <v>0</v>
      </c>
      <c r="K62" s="196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199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5.TEMNÝ DŮL- VÝCVIKOVÉ STŘEDISKO-obj.24 -CÚ 2018/1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168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2196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170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 xml:space="preserve">el_1np - Elektroinstalace 1 NP   CÚ 2018/1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24</v>
      </c>
      <c r="D78" s="75"/>
      <c r="E78" s="75"/>
      <c r="F78" s="208" t="str">
        <f>F14</f>
        <v xml:space="preserve"> </v>
      </c>
      <c r="G78" s="75"/>
      <c r="H78" s="75"/>
      <c r="I78" s="209" t="s">
        <v>26</v>
      </c>
      <c r="J78" s="86" t="str">
        <f>IF(J14="","",J14)</f>
        <v>12. 4. 2018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28</v>
      </c>
      <c r="D80" s="75"/>
      <c r="E80" s="75"/>
      <c r="F80" s="208" t="str">
        <f>E17</f>
        <v xml:space="preserve"> </v>
      </c>
      <c r="G80" s="75"/>
      <c r="H80" s="75"/>
      <c r="I80" s="209" t="s">
        <v>34</v>
      </c>
      <c r="J80" s="208" t="str">
        <f>E23</f>
        <v>ATELIER H1§ATELIER HÁJEK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200</v>
      </c>
      <c r="D83" s="212" t="s">
        <v>58</v>
      </c>
      <c r="E83" s="212" t="s">
        <v>54</v>
      </c>
      <c r="F83" s="212" t="s">
        <v>201</v>
      </c>
      <c r="G83" s="212" t="s">
        <v>202</v>
      </c>
      <c r="H83" s="212" t="s">
        <v>203</v>
      </c>
      <c r="I83" s="213" t="s">
        <v>204</v>
      </c>
      <c r="J83" s="212" t="s">
        <v>175</v>
      </c>
      <c r="K83" s="214" t="s">
        <v>205</v>
      </c>
      <c r="L83" s="215"/>
      <c r="M83" s="103" t="s">
        <v>206</v>
      </c>
      <c r="N83" s="104" t="s">
        <v>43</v>
      </c>
      <c r="O83" s="104" t="s">
        <v>207</v>
      </c>
      <c r="P83" s="104" t="s">
        <v>208</v>
      </c>
      <c r="Q83" s="104" t="s">
        <v>209</v>
      </c>
      <c r="R83" s="104" t="s">
        <v>210</v>
      </c>
      <c r="S83" s="104" t="s">
        <v>211</v>
      </c>
      <c r="T83" s="105" t="s">
        <v>212</v>
      </c>
    </row>
    <row r="84" s="1" customFormat="1" ht="29.28" customHeight="1">
      <c r="B84" s="47"/>
      <c r="C84" s="109" t="s">
        <v>176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P85+P120</f>
        <v>0</v>
      </c>
      <c r="Q84" s="107"/>
      <c r="R84" s="217">
        <f>R85+R120</f>
        <v>0</v>
      </c>
      <c r="S84" s="107"/>
      <c r="T84" s="218">
        <f>T85+T120</f>
        <v>0</v>
      </c>
      <c r="AT84" s="25" t="s">
        <v>72</v>
      </c>
      <c r="AU84" s="25" t="s">
        <v>177</v>
      </c>
      <c r="BK84" s="219">
        <f>BK85+BK120</f>
        <v>0</v>
      </c>
    </row>
    <row r="85" s="11" customFormat="1" ht="37.44" customHeight="1">
      <c r="B85" s="220"/>
      <c r="C85" s="221"/>
      <c r="D85" s="222" t="s">
        <v>72</v>
      </c>
      <c r="E85" s="223" t="s">
        <v>2134</v>
      </c>
      <c r="F85" s="223" t="s">
        <v>2939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SUM(P86:P119)</f>
        <v>0</v>
      </c>
      <c r="Q85" s="228"/>
      <c r="R85" s="229">
        <f>SUM(R86:R119)</f>
        <v>0</v>
      </c>
      <c r="S85" s="228"/>
      <c r="T85" s="230">
        <f>SUM(T86:T119)</f>
        <v>0</v>
      </c>
      <c r="AR85" s="231" t="s">
        <v>80</v>
      </c>
      <c r="AT85" s="232" t="s">
        <v>72</v>
      </c>
      <c r="AU85" s="232" t="s">
        <v>73</v>
      </c>
      <c r="AY85" s="231" t="s">
        <v>215</v>
      </c>
      <c r="BK85" s="233">
        <f>SUM(BK86:BK119)</f>
        <v>0</v>
      </c>
    </row>
    <row r="86" s="1" customFormat="1" ht="16.5" customHeight="1">
      <c r="B86" s="47"/>
      <c r="C86" s="236" t="s">
        <v>80</v>
      </c>
      <c r="D86" s="236" t="s">
        <v>217</v>
      </c>
      <c r="E86" s="237" t="s">
        <v>80</v>
      </c>
      <c r="F86" s="238" t="s">
        <v>2940</v>
      </c>
      <c r="G86" s="239" t="s">
        <v>1851</v>
      </c>
      <c r="H86" s="240">
        <v>1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2941</v>
      </c>
    </row>
    <row r="87" s="1" customFormat="1" ht="16.5" customHeight="1">
      <c r="B87" s="47"/>
      <c r="C87" s="236" t="s">
        <v>82</v>
      </c>
      <c r="D87" s="236" t="s">
        <v>217</v>
      </c>
      <c r="E87" s="237" t="s">
        <v>82</v>
      </c>
      <c r="F87" s="238" t="s">
        <v>1855</v>
      </c>
      <c r="G87" s="239" t="s">
        <v>298</v>
      </c>
      <c r="H87" s="240">
        <v>10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2942</v>
      </c>
    </row>
    <row r="88" s="1" customFormat="1" ht="16.5" customHeight="1">
      <c r="B88" s="47"/>
      <c r="C88" s="236" t="s">
        <v>236</v>
      </c>
      <c r="D88" s="236" t="s">
        <v>217</v>
      </c>
      <c r="E88" s="237" t="s">
        <v>236</v>
      </c>
      <c r="F88" s="238" t="s">
        <v>1857</v>
      </c>
      <c r="G88" s="239" t="s">
        <v>298</v>
      </c>
      <c r="H88" s="240">
        <v>27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2943</v>
      </c>
    </row>
    <row r="89" s="1" customFormat="1" ht="16.5" customHeight="1">
      <c r="B89" s="47"/>
      <c r="C89" s="236" t="s">
        <v>222</v>
      </c>
      <c r="D89" s="236" t="s">
        <v>217</v>
      </c>
      <c r="E89" s="237" t="s">
        <v>222</v>
      </c>
      <c r="F89" s="238" t="s">
        <v>1859</v>
      </c>
      <c r="G89" s="239" t="s">
        <v>298</v>
      </c>
      <c r="H89" s="240">
        <v>110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2944</v>
      </c>
    </row>
    <row r="90" s="1" customFormat="1" ht="16.5" customHeight="1">
      <c r="B90" s="47"/>
      <c r="C90" s="236" t="s">
        <v>248</v>
      </c>
      <c r="D90" s="236" t="s">
        <v>217</v>
      </c>
      <c r="E90" s="237" t="s">
        <v>248</v>
      </c>
      <c r="F90" s="238" t="s">
        <v>2945</v>
      </c>
      <c r="G90" s="239" t="s">
        <v>298</v>
      </c>
      <c r="H90" s="240">
        <v>50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2946</v>
      </c>
    </row>
    <row r="91" s="1" customFormat="1" ht="16.5" customHeight="1">
      <c r="B91" s="47"/>
      <c r="C91" s="236" t="s">
        <v>252</v>
      </c>
      <c r="D91" s="236" t="s">
        <v>217</v>
      </c>
      <c r="E91" s="237" t="s">
        <v>252</v>
      </c>
      <c r="F91" s="238" t="s">
        <v>1863</v>
      </c>
      <c r="G91" s="239" t="s">
        <v>298</v>
      </c>
      <c r="H91" s="240">
        <v>240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2947</v>
      </c>
    </row>
    <row r="92" s="1" customFormat="1" ht="16.5" customHeight="1">
      <c r="B92" s="47"/>
      <c r="C92" s="236" t="s">
        <v>257</v>
      </c>
      <c r="D92" s="236" t="s">
        <v>217</v>
      </c>
      <c r="E92" s="237" t="s">
        <v>257</v>
      </c>
      <c r="F92" s="238" t="s">
        <v>1879</v>
      </c>
      <c r="G92" s="239" t="s">
        <v>1851</v>
      </c>
      <c r="H92" s="240">
        <v>10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2948</v>
      </c>
    </row>
    <row r="93" s="1" customFormat="1" ht="16.5" customHeight="1">
      <c r="B93" s="47"/>
      <c r="C93" s="236" t="s">
        <v>261</v>
      </c>
      <c r="D93" s="236" t="s">
        <v>217</v>
      </c>
      <c r="E93" s="237" t="s">
        <v>261</v>
      </c>
      <c r="F93" s="238" t="s">
        <v>1885</v>
      </c>
      <c r="G93" s="239" t="s">
        <v>298</v>
      </c>
      <c r="H93" s="240">
        <v>30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2949</v>
      </c>
    </row>
    <row r="94" s="1" customFormat="1" ht="16.5" customHeight="1">
      <c r="B94" s="47"/>
      <c r="C94" s="236" t="s">
        <v>266</v>
      </c>
      <c r="D94" s="236" t="s">
        <v>217</v>
      </c>
      <c r="E94" s="237" t="s">
        <v>266</v>
      </c>
      <c r="F94" s="238" t="s">
        <v>1887</v>
      </c>
      <c r="G94" s="239" t="s">
        <v>1851</v>
      </c>
      <c r="H94" s="240">
        <v>30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2950</v>
      </c>
    </row>
    <row r="95" s="1" customFormat="1" ht="16.5" customHeight="1">
      <c r="B95" s="47"/>
      <c r="C95" s="236" t="s">
        <v>271</v>
      </c>
      <c r="D95" s="236" t="s">
        <v>217</v>
      </c>
      <c r="E95" s="237" t="s">
        <v>271</v>
      </c>
      <c r="F95" s="238" t="s">
        <v>1889</v>
      </c>
      <c r="G95" s="239" t="s">
        <v>298</v>
      </c>
      <c r="H95" s="240">
        <v>35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2951</v>
      </c>
    </row>
    <row r="96" s="1" customFormat="1" ht="16.5" customHeight="1">
      <c r="B96" s="47"/>
      <c r="C96" s="236" t="s">
        <v>277</v>
      </c>
      <c r="D96" s="236" t="s">
        <v>217</v>
      </c>
      <c r="E96" s="237" t="s">
        <v>277</v>
      </c>
      <c r="F96" s="238" t="s">
        <v>1891</v>
      </c>
      <c r="G96" s="239" t="s">
        <v>298</v>
      </c>
      <c r="H96" s="240">
        <v>20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2952</v>
      </c>
    </row>
    <row r="97" s="1" customFormat="1" ht="16.5" customHeight="1">
      <c r="B97" s="47"/>
      <c r="C97" s="236" t="s">
        <v>288</v>
      </c>
      <c r="D97" s="236" t="s">
        <v>217</v>
      </c>
      <c r="E97" s="237" t="s">
        <v>288</v>
      </c>
      <c r="F97" s="238" t="s">
        <v>2953</v>
      </c>
      <c r="G97" s="239" t="s">
        <v>1851</v>
      </c>
      <c r="H97" s="240">
        <v>35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2954</v>
      </c>
    </row>
    <row r="98" s="1" customFormat="1" ht="16.5" customHeight="1">
      <c r="B98" s="47"/>
      <c r="C98" s="236" t="s">
        <v>295</v>
      </c>
      <c r="D98" s="236" t="s">
        <v>217</v>
      </c>
      <c r="E98" s="237" t="s">
        <v>295</v>
      </c>
      <c r="F98" s="238" t="s">
        <v>2955</v>
      </c>
      <c r="G98" s="239" t="s">
        <v>1851</v>
      </c>
      <c r="H98" s="240">
        <v>37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2956</v>
      </c>
    </row>
    <row r="99" s="1" customFormat="1" ht="16.5" customHeight="1">
      <c r="B99" s="47"/>
      <c r="C99" s="236" t="s">
        <v>301</v>
      </c>
      <c r="D99" s="236" t="s">
        <v>217</v>
      </c>
      <c r="E99" s="237" t="s">
        <v>301</v>
      </c>
      <c r="F99" s="238" t="s">
        <v>2957</v>
      </c>
      <c r="G99" s="239" t="s">
        <v>1851</v>
      </c>
      <c r="H99" s="240">
        <v>3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2958</v>
      </c>
    </row>
    <row r="100" s="1" customFormat="1" ht="16.5" customHeight="1">
      <c r="B100" s="47"/>
      <c r="C100" s="236" t="s">
        <v>10</v>
      </c>
      <c r="D100" s="236" t="s">
        <v>217</v>
      </c>
      <c r="E100" s="237" t="s">
        <v>10</v>
      </c>
      <c r="F100" s="238" t="s">
        <v>2959</v>
      </c>
      <c r="G100" s="239" t="s">
        <v>1851</v>
      </c>
      <c r="H100" s="240">
        <v>1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2960</v>
      </c>
    </row>
    <row r="101" s="1" customFormat="1" ht="16.5" customHeight="1">
      <c r="B101" s="47"/>
      <c r="C101" s="236" t="s">
        <v>311</v>
      </c>
      <c r="D101" s="236" t="s">
        <v>217</v>
      </c>
      <c r="E101" s="237" t="s">
        <v>311</v>
      </c>
      <c r="F101" s="238" t="s">
        <v>1901</v>
      </c>
      <c r="G101" s="239" t="s">
        <v>1851</v>
      </c>
      <c r="H101" s="240">
        <v>3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2961</v>
      </c>
    </row>
    <row r="102" s="1" customFormat="1" ht="16.5" customHeight="1">
      <c r="B102" s="47"/>
      <c r="C102" s="236" t="s">
        <v>318</v>
      </c>
      <c r="D102" s="236" t="s">
        <v>217</v>
      </c>
      <c r="E102" s="237" t="s">
        <v>318</v>
      </c>
      <c r="F102" s="238" t="s">
        <v>2962</v>
      </c>
      <c r="G102" s="239" t="s">
        <v>1851</v>
      </c>
      <c r="H102" s="240">
        <v>6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2963</v>
      </c>
    </row>
    <row r="103" s="1" customFormat="1" ht="16.5" customHeight="1">
      <c r="B103" s="47"/>
      <c r="C103" s="236" t="s">
        <v>326</v>
      </c>
      <c r="D103" s="236" t="s">
        <v>217</v>
      </c>
      <c r="E103" s="237" t="s">
        <v>326</v>
      </c>
      <c r="F103" s="238" t="s">
        <v>1905</v>
      </c>
      <c r="G103" s="239" t="s">
        <v>1851</v>
      </c>
      <c r="H103" s="240">
        <v>1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2964</v>
      </c>
    </row>
    <row r="104" s="1" customFormat="1" ht="16.5" customHeight="1">
      <c r="B104" s="47"/>
      <c r="C104" s="236" t="s">
        <v>331</v>
      </c>
      <c r="D104" s="236" t="s">
        <v>217</v>
      </c>
      <c r="E104" s="237" t="s">
        <v>331</v>
      </c>
      <c r="F104" s="238" t="s">
        <v>1907</v>
      </c>
      <c r="G104" s="239" t="s">
        <v>1851</v>
      </c>
      <c r="H104" s="240">
        <v>14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2965</v>
      </c>
    </row>
    <row r="105" s="1" customFormat="1" ht="16.5" customHeight="1">
      <c r="B105" s="47"/>
      <c r="C105" s="236" t="s">
        <v>336</v>
      </c>
      <c r="D105" s="236" t="s">
        <v>217</v>
      </c>
      <c r="E105" s="237" t="s">
        <v>336</v>
      </c>
      <c r="F105" s="238" t="s">
        <v>2966</v>
      </c>
      <c r="G105" s="239" t="s">
        <v>1851</v>
      </c>
      <c r="H105" s="240">
        <v>5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2967</v>
      </c>
    </row>
    <row r="106" s="1" customFormat="1" ht="16.5" customHeight="1">
      <c r="B106" s="47"/>
      <c r="C106" s="236" t="s">
        <v>9</v>
      </c>
      <c r="D106" s="236" t="s">
        <v>217</v>
      </c>
      <c r="E106" s="237" t="s">
        <v>9</v>
      </c>
      <c r="F106" s="238" t="s">
        <v>2968</v>
      </c>
      <c r="G106" s="239" t="s">
        <v>1851</v>
      </c>
      <c r="H106" s="240">
        <v>1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2969</v>
      </c>
    </row>
    <row r="107" s="1" customFormat="1" ht="16.5" customHeight="1">
      <c r="B107" s="47"/>
      <c r="C107" s="236" t="s">
        <v>346</v>
      </c>
      <c r="D107" s="236" t="s">
        <v>217</v>
      </c>
      <c r="E107" s="237" t="s">
        <v>346</v>
      </c>
      <c r="F107" s="238" t="s">
        <v>2970</v>
      </c>
      <c r="G107" s="239" t="s">
        <v>1851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2971</v>
      </c>
    </row>
    <row r="108" s="1" customFormat="1" ht="16.5" customHeight="1">
      <c r="B108" s="47"/>
      <c r="C108" s="236" t="s">
        <v>352</v>
      </c>
      <c r="D108" s="236" t="s">
        <v>217</v>
      </c>
      <c r="E108" s="237" t="s">
        <v>352</v>
      </c>
      <c r="F108" s="238" t="s">
        <v>1917</v>
      </c>
      <c r="G108" s="239" t="s">
        <v>1851</v>
      </c>
      <c r="H108" s="240">
        <v>1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2972</v>
      </c>
    </row>
    <row r="109" s="1" customFormat="1" ht="16.5" customHeight="1">
      <c r="B109" s="47"/>
      <c r="C109" s="236" t="s">
        <v>357</v>
      </c>
      <c r="D109" s="236" t="s">
        <v>217</v>
      </c>
      <c r="E109" s="237" t="s">
        <v>357</v>
      </c>
      <c r="F109" s="238" t="s">
        <v>2973</v>
      </c>
      <c r="G109" s="239" t="s">
        <v>1851</v>
      </c>
      <c r="H109" s="240">
        <v>1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2974</v>
      </c>
    </row>
    <row r="110" s="1" customFormat="1" ht="16.5" customHeight="1">
      <c r="B110" s="47"/>
      <c r="C110" s="236" t="s">
        <v>362</v>
      </c>
      <c r="D110" s="236" t="s">
        <v>217</v>
      </c>
      <c r="E110" s="237" t="s">
        <v>362</v>
      </c>
      <c r="F110" s="238" t="s">
        <v>2975</v>
      </c>
      <c r="G110" s="239" t="s">
        <v>1851</v>
      </c>
      <c r="H110" s="240">
        <v>2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80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2976</v>
      </c>
    </row>
    <row r="111" s="1" customFormat="1" ht="16.5" customHeight="1">
      <c r="B111" s="47"/>
      <c r="C111" s="236" t="s">
        <v>371</v>
      </c>
      <c r="D111" s="236" t="s">
        <v>217</v>
      </c>
      <c r="E111" s="237" t="s">
        <v>371</v>
      </c>
      <c r="F111" s="238" t="s">
        <v>2977</v>
      </c>
      <c r="G111" s="239" t="s">
        <v>1851</v>
      </c>
      <c r="H111" s="240">
        <v>1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80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2978</v>
      </c>
    </row>
    <row r="112" s="1" customFormat="1" ht="16.5" customHeight="1">
      <c r="B112" s="47"/>
      <c r="C112" s="236" t="s">
        <v>376</v>
      </c>
      <c r="D112" s="236" t="s">
        <v>217</v>
      </c>
      <c r="E112" s="237" t="s">
        <v>376</v>
      </c>
      <c r="F112" s="238" t="s">
        <v>2979</v>
      </c>
      <c r="G112" s="239" t="s">
        <v>1851</v>
      </c>
      <c r="H112" s="240">
        <v>6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80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2980</v>
      </c>
    </row>
    <row r="113" s="1" customFormat="1" ht="16.5" customHeight="1">
      <c r="B113" s="47"/>
      <c r="C113" s="236" t="s">
        <v>384</v>
      </c>
      <c r="D113" s="236" t="s">
        <v>217</v>
      </c>
      <c r="E113" s="237" t="s">
        <v>384</v>
      </c>
      <c r="F113" s="238" t="s">
        <v>2981</v>
      </c>
      <c r="G113" s="239" t="s">
        <v>1851</v>
      </c>
      <c r="H113" s="240">
        <v>1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80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2982</v>
      </c>
    </row>
    <row r="114" s="1" customFormat="1" ht="16.5" customHeight="1">
      <c r="B114" s="47"/>
      <c r="C114" s="236" t="s">
        <v>390</v>
      </c>
      <c r="D114" s="236" t="s">
        <v>217</v>
      </c>
      <c r="E114" s="237" t="s">
        <v>390</v>
      </c>
      <c r="F114" s="238" t="s">
        <v>1927</v>
      </c>
      <c r="G114" s="239" t="s">
        <v>1851</v>
      </c>
      <c r="H114" s="240">
        <v>4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80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2983</v>
      </c>
    </row>
    <row r="115" s="1" customFormat="1" ht="16.5" customHeight="1">
      <c r="B115" s="47"/>
      <c r="C115" s="236" t="s">
        <v>395</v>
      </c>
      <c r="D115" s="236" t="s">
        <v>217</v>
      </c>
      <c r="E115" s="237" t="s">
        <v>395</v>
      </c>
      <c r="F115" s="238" t="s">
        <v>1929</v>
      </c>
      <c r="G115" s="239" t="s">
        <v>1851</v>
      </c>
      <c r="H115" s="240">
        <v>3</v>
      </c>
      <c r="I115" s="241"/>
      <c r="J115" s="242">
        <f>ROUND(I115*H115,2)</f>
        <v>0</v>
      </c>
      <c r="K115" s="238" t="s">
        <v>22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222</v>
      </c>
      <c r="AT115" s="25" t="s">
        <v>217</v>
      </c>
      <c r="AU115" s="25" t="s">
        <v>80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222</v>
      </c>
      <c r="BM115" s="25" t="s">
        <v>2984</v>
      </c>
    </row>
    <row r="116" s="1" customFormat="1" ht="16.5" customHeight="1">
      <c r="B116" s="47"/>
      <c r="C116" s="236" t="s">
        <v>400</v>
      </c>
      <c r="D116" s="236" t="s">
        <v>217</v>
      </c>
      <c r="E116" s="237" t="s">
        <v>400</v>
      </c>
      <c r="F116" s="238" t="s">
        <v>2985</v>
      </c>
      <c r="G116" s="239" t="s">
        <v>1851</v>
      </c>
      <c r="H116" s="240">
        <v>16</v>
      </c>
      <c r="I116" s="241"/>
      <c r="J116" s="242">
        <f>ROUND(I116*H116,2)</f>
        <v>0</v>
      </c>
      <c r="K116" s="238" t="s">
        <v>22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80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2986</v>
      </c>
    </row>
    <row r="117" s="1" customFormat="1" ht="16.5" customHeight="1">
      <c r="B117" s="47"/>
      <c r="C117" s="236" t="s">
        <v>405</v>
      </c>
      <c r="D117" s="236" t="s">
        <v>217</v>
      </c>
      <c r="E117" s="237" t="s">
        <v>405</v>
      </c>
      <c r="F117" s="238" t="s">
        <v>1931</v>
      </c>
      <c r="G117" s="239" t="s">
        <v>1851</v>
      </c>
      <c r="H117" s="240">
        <v>4</v>
      </c>
      <c r="I117" s="241"/>
      <c r="J117" s="242">
        <f>ROUND(I117*H117,2)</f>
        <v>0</v>
      </c>
      <c r="K117" s="238" t="s">
        <v>22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80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2987</v>
      </c>
    </row>
    <row r="118" s="1" customFormat="1" ht="16.5" customHeight="1">
      <c r="B118" s="47"/>
      <c r="C118" s="236" t="s">
        <v>410</v>
      </c>
      <c r="D118" s="236" t="s">
        <v>217</v>
      </c>
      <c r="E118" s="237" t="s">
        <v>410</v>
      </c>
      <c r="F118" s="238" t="s">
        <v>1933</v>
      </c>
      <c r="G118" s="239" t="s">
        <v>1851</v>
      </c>
      <c r="H118" s="240">
        <v>2</v>
      </c>
      <c r="I118" s="241"/>
      <c r="J118" s="242">
        <f>ROUND(I118*H118,2)</f>
        <v>0</v>
      </c>
      <c r="K118" s="238" t="s">
        <v>22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80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2988</v>
      </c>
    </row>
    <row r="119" s="1" customFormat="1" ht="16.5" customHeight="1">
      <c r="B119" s="47"/>
      <c r="C119" s="236" t="s">
        <v>414</v>
      </c>
      <c r="D119" s="236" t="s">
        <v>217</v>
      </c>
      <c r="E119" s="237" t="s">
        <v>414</v>
      </c>
      <c r="F119" s="238" t="s">
        <v>2989</v>
      </c>
      <c r="G119" s="239" t="s">
        <v>1851</v>
      </c>
      <c r="H119" s="240">
        <v>1</v>
      </c>
      <c r="I119" s="241"/>
      <c r="J119" s="242">
        <f>ROUND(I119*H119,2)</f>
        <v>0</v>
      </c>
      <c r="K119" s="238" t="s">
        <v>22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222</v>
      </c>
      <c r="AT119" s="25" t="s">
        <v>217</v>
      </c>
      <c r="AU119" s="25" t="s">
        <v>80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222</v>
      </c>
      <c r="BM119" s="25" t="s">
        <v>2990</v>
      </c>
    </row>
    <row r="120" s="11" customFormat="1" ht="37.44" customHeight="1">
      <c r="B120" s="220"/>
      <c r="C120" s="221"/>
      <c r="D120" s="222" t="s">
        <v>72</v>
      </c>
      <c r="E120" s="223" t="s">
        <v>1935</v>
      </c>
      <c r="F120" s="223" t="s">
        <v>1936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SUM(P121:P123)</f>
        <v>0</v>
      </c>
      <c r="Q120" s="228"/>
      <c r="R120" s="229">
        <f>SUM(R121:R123)</f>
        <v>0</v>
      </c>
      <c r="S120" s="228"/>
      <c r="T120" s="230">
        <f>SUM(T121:T123)</f>
        <v>0</v>
      </c>
      <c r="AR120" s="231" t="s">
        <v>222</v>
      </c>
      <c r="AT120" s="232" t="s">
        <v>72</v>
      </c>
      <c r="AU120" s="232" t="s">
        <v>73</v>
      </c>
      <c r="AY120" s="231" t="s">
        <v>215</v>
      </c>
      <c r="BK120" s="233">
        <f>SUM(BK121:BK123)</f>
        <v>0</v>
      </c>
    </row>
    <row r="121" s="1" customFormat="1" ht="16.5" customHeight="1">
      <c r="B121" s="47"/>
      <c r="C121" s="236" t="s">
        <v>418</v>
      </c>
      <c r="D121" s="236" t="s">
        <v>217</v>
      </c>
      <c r="E121" s="237" t="s">
        <v>1937</v>
      </c>
      <c r="F121" s="238" t="s">
        <v>1938</v>
      </c>
      <c r="G121" s="239" t="s">
        <v>1939</v>
      </c>
      <c r="H121" s="240">
        <v>1</v>
      </c>
      <c r="I121" s="241"/>
      <c r="J121" s="242">
        <f>ROUND(I121*H121,2)</f>
        <v>0</v>
      </c>
      <c r="K121" s="238" t="s">
        <v>22</v>
      </c>
      <c r="L121" s="73"/>
      <c r="M121" s="243" t="s">
        <v>22</v>
      </c>
      <c r="N121" s="244" t="s">
        <v>44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1208</v>
      </c>
      <c r="AT121" s="25" t="s">
        <v>217</v>
      </c>
      <c r="AU121" s="25" t="s">
        <v>80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1208</v>
      </c>
      <c r="BM121" s="25" t="s">
        <v>2991</v>
      </c>
    </row>
    <row r="122" s="1" customFormat="1" ht="16.5" customHeight="1">
      <c r="B122" s="47"/>
      <c r="C122" s="236" t="s">
        <v>423</v>
      </c>
      <c r="D122" s="236" t="s">
        <v>217</v>
      </c>
      <c r="E122" s="237" t="s">
        <v>1941</v>
      </c>
      <c r="F122" s="238" t="s">
        <v>1942</v>
      </c>
      <c r="G122" s="239" t="s">
        <v>1939</v>
      </c>
      <c r="H122" s="240">
        <v>1</v>
      </c>
      <c r="I122" s="241"/>
      <c r="J122" s="242">
        <f>ROUND(I122*H122,2)</f>
        <v>0</v>
      </c>
      <c r="K122" s="238" t="s">
        <v>22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1208</v>
      </c>
      <c r="AT122" s="25" t="s">
        <v>217</v>
      </c>
      <c r="AU122" s="25" t="s">
        <v>80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1208</v>
      </c>
      <c r="BM122" s="25" t="s">
        <v>2992</v>
      </c>
    </row>
    <row r="123" s="1" customFormat="1" ht="16.5" customHeight="1">
      <c r="B123" s="47"/>
      <c r="C123" s="236" t="s">
        <v>428</v>
      </c>
      <c r="D123" s="236" t="s">
        <v>217</v>
      </c>
      <c r="E123" s="237" t="s">
        <v>1944</v>
      </c>
      <c r="F123" s="238" t="s">
        <v>1945</v>
      </c>
      <c r="G123" s="239" t="s">
        <v>1946</v>
      </c>
      <c r="H123" s="240">
        <v>20</v>
      </c>
      <c r="I123" s="241"/>
      <c r="J123" s="242">
        <f>ROUND(I123*H123,2)</f>
        <v>0</v>
      </c>
      <c r="K123" s="238" t="s">
        <v>22</v>
      </c>
      <c r="L123" s="73"/>
      <c r="M123" s="243" t="s">
        <v>22</v>
      </c>
      <c r="N123" s="306" t="s">
        <v>44</v>
      </c>
      <c r="O123" s="307"/>
      <c r="P123" s="308">
        <f>O123*H123</f>
        <v>0</v>
      </c>
      <c r="Q123" s="308">
        <v>0</v>
      </c>
      <c r="R123" s="308">
        <f>Q123*H123</f>
        <v>0</v>
      </c>
      <c r="S123" s="308">
        <v>0</v>
      </c>
      <c r="T123" s="309">
        <f>S123*H123</f>
        <v>0</v>
      </c>
      <c r="AR123" s="25" t="s">
        <v>1208</v>
      </c>
      <c r="AT123" s="25" t="s">
        <v>217</v>
      </c>
      <c r="AU123" s="25" t="s">
        <v>80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1208</v>
      </c>
      <c r="BM123" s="25" t="s">
        <v>2993</v>
      </c>
    </row>
    <row r="124" s="1" customFormat="1" ht="6.96" customHeight="1">
      <c r="B124" s="68"/>
      <c r="C124" s="69"/>
      <c r="D124" s="69"/>
      <c r="E124" s="69"/>
      <c r="F124" s="69"/>
      <c r="G124" s="69"/>
      <c r="H124" s="69"/>
      <c r="I124" s="179"/>
      <c r="J124" s="69"/>
      <c r="K124" s="69"/>
      <c r="L124" s="73"/>
    </row>
  </sheetData>
  <sheetProtection sheet="1" autoFilter="0" formatColumns="0" formatRows="0" objects="1" scenarios="1" spinCount="100000" saltValue="7NCBpZEFIKW7oVTh8nae6BVXwr7zfm/QPYgZKfjjW7GVvC71tEUpghE9NggswE6pl+ZCA0f+mxG3NMdSQ0nUhQ==" hashValue="9pm1YV0L24IwNIEc/+3UaULQfBgMN68vibS25VaoZNrj1c1kKXN6Vwt48bcF+3HN9Gh8WTbiO6ISTtxjrf+7MA==" algorithmName="SHA-512" password="CC35"/>
  <autoFilter ref="C83:K12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126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2994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ROUND(SUM(BE84:BE148), 2)</f>
        <v>0</v>
      </c>
      <c r="G32" s="48"/>
      <c r="H32" s="48"/>
      <c r="I32" s="171">
        <v>0.20999999999999999</v>
      </c>
      <c r="J32" s="170">
        <f>ROUND(ROUND((SUM(BE84:BE148)),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ROUND(SUM(BF84:BF148), 2)</f>
        <v>0</v>
      </c>
      <c r="G33" s="48"/>
      <c r="H33" s="48"/>
      <c r="I33" s="171">
        <v>0.14999999999999999</v>
      </c>
      <c r="J33" s="170">
        <f>ROUND(ROUND((SUM(BF84:BF148)),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ROUND(SUM(BG84:BG148),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ROUND(SUM(BH84:BH148),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ROUND(SUM(BI84:BI148),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SK_cp24_1NP - SK_cp24_1NP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2995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8" customFormat="1" ht="24.96" customHeight="1">
      <c r="B62" s="190"/>
      <c r="C62" s="191"/>
      <c r="D62" s="192" t="s">
        <v>2996</v>
      </c>
      <c r="E62" s="193"/>
      <c r="F62" s="193"/>
      <c r="G62" s="193"/>
      <c r="H62" s="193"/>
      <c r="I62" s="194"/>
      <c r="J62" s="195">
        <f>J121</f>
        <v>0</v>
      </c>
      <c r="K62" s="196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199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5.TEMNÝ DŮL- VÝCVIKOVÉ STŘEDISKO-obj.24 -CÚ 2018/1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168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2196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170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 xml:space="preserve">SK_cp24_1NP - SK_cp24_1NP  CÚ 2018/1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24</v>
      </c>
      <c r="D78" s="75"/>
      <c r="E78" s="75"/>
      <c r="F78" s="208" t="str">
        <f>F14</f>
        <v xml:space="preserve"> </v>
      </c>
      <c r="G78" s="75"/>
      <c r="H78" s="75"/>
      <c r="I78" s="209" t="s">
        <v>26</v>
      </c>
      <c r="J78" s="86" t="str">
        <f>IF(J14="","",J14)</f>
        <v>12. 4. 2018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28</v>
      </c>
      <c r="D80" s="75"/>
      <c r="E80" s="75"/>
      <c r="F80" s="208" t="str">
        <f>E17</f>
        <v xml:space="preserve"> </v>
      </c>
      <c r="G80" s="75"/>
      <c r="H80" s="75"/>
      <c r="I80" s="209" t="s">
        <v>34</v>
      </c>
      <c r="J80" s="208" t="str">
        <f>E23</f>
        <v>ATELIER H1§ATELIER HÁJEK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200</v>
      </c>
      <c r="D83" s="212" t="s">
        <v>58</v>
      </c>
      <c r="E83" s="212" t="s">
        <v>54</v>
      </c>
      <c r="F83" s="212" t="s">
        <v>201</v>
      </c>
      <c r="G83" s="212" t="s">
        <v>202</v>
      </c>
      <c r="H83" s="212" t="s">
        <v>203</v>
      </c>
      <c r="I83" s="213" t="s">
        <v>204</v>
      </c>
      <c r="J83" s="212" t="s">
        <v>175</v>
      </c>
      <c r="K83" s="214" t="s">
        <v>205</v>
      </c>
      <c r="L83" s="215"/>
      <c r="M83" s="103" t="s">
        <v>206</v>
      </c>
      <c r="N83" s="104" t="s">
        <v>43</v>
      </c>
      <c r="O83" s="104" t="s">
        <v>207</v>
      </c>
      <c r="P83" s="104" t="s">
        <v>208</v>
      </c>
      <c r="Q83" s="104" t="s">
        <v>209</v>
      </c>
      <c r="R83" s="104" t="s">
        <v>210</v>
      </c>
      <c r="S83" s="104" t="s">
        <v>211</v>
      </c>
      <c r="T83" s="105" t="s">
        <v>212</v>
      </c>
    </row>
    <row r="84" s="1" customFormat="1" ht="29.28" customHeight="1">
      <c r="B84" s="47"/>
      <c r="C84" s="109" t="s">
        <v>176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P85+P121</f>
        <v>0</v>
      </c>
      <c r="Q84" s="107"/>
      <c r="R84" s="217">
        <f>R85+R121</f>
        <v>0</v>
      </c>
      <c r="S84" s="107"/>
      <c r="T84" s="218">
        <f>T85+T121</f>
        <v>0</v>
      </c>
      <c r="AT84" s="25" t="s">
        <v>72</v>
      </c>
      <c r="AU84" s="25" t="s">
        <v>177</v>
      </c>
      <c r="BK84" s="219">
        <f>BK85+BK121</f>
        <v>0</v>
      </c>
    </row>
    <row r="85" s="11" customFormat="1" ht="37.44" customHeight="1">
      <c r="B85" s="220"/>
      <c r="C85" s="221"/>
      <c r="D85" s="222" t="s">
        <v>72</v>
      </c>
      <c r="E85" s="223" t="s">
        <v>2134</v>
      </c>
      <c r="F85" s="223" t="s">
        <v>2997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SUM(P86:P120)</f>
        <v>0</v>
      </c>
      <c r="Q85" s="228"/>
      <c r="R85" s="229">
        <f>SUM(R86:R120)</f>
        <v>0</v>
      </c>
      <c r="S85" s="228"/>
      <c r="T85" s="230">
        <f>SUM(T86:T120)</f>
        <v>0</v>
      </c>
      <c r="AR85" s="231" t="s">
        <v>80</v>
      </c>
      <c r="AT85" s="232" t="s">
        <v>72</v>
      </c>
      <c r="AU85" s="232" t="s">
        <v>73</v>
      </c>
      <c r="AY85" s="231" t="s">
        <v>215</v>
      </c>
      <c r="BK85" s="233">
        <f>SUM(BK86:BK120)</f>
        <v>0</v>
      </c>
    </row>
    <row r="86" s="1" customFormat="1" ht="16.5" customHeight="1">
      <c r="B86" s="47"/>
      <c r="C86" s="236" t="s">
        <v>80</v>
      </c>
      <c r="D86" s="236" t="s">
        <v>217</v>
      </c>
      <c r="E86" s="237" t="s">
        <v>2998</v>
      </c>
      <c r="F86" s="238" t="s">
        <v>2999</v>
      </c>
      <c r="G86" s="239" t="s">
        <v>1851</v>
      </c>
      <c r="H86" s="240">
        <v>2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3000</v>
      </c>
    </row>
    <row r="87" s="1" customFormat="1" ht="114.75" customHeight="1">
      <c r="B87" s="47"/>
      <c r="C87" s="236" t="s">
        <v>82</v>
      </c>
      <c r="D87" s="236" t="s">
        <v>217</v>
      </c>
      <c r="E87" s="237" t="s">
        <v>3001</v>
      </c>
      <c r="F87" s="238" t="s">
        <v>3002</v>
      </c>
      <c r="G87" s="239" t="s">
        <v>1851</v>
      </c>
      <c r="H87" s="240">
        <v>1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3003</v>
      </c>
    </row>
    <row r="88" s="1" customFormat="1" ht="89.25" customHeight="1">
      <c r="B88" s="47"/>
      <c r="C88" s="236" t="s">
        <v>236</v>
      </c>
      <c r="D88" s="236" t="s">
        <v>217</v>
      </c>
      <c r="E88" s="237" t="s">
        <v>3004</v>
      </c>
      <c r="F88" s="238" t="s">
        <v>3005</v>
      </c>
      <c r="G88" s="239" t="s">
        <v>1851</v>
      </c>
      <c r="H88" s="240">
        <v>1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3006</v>
      </c>
    </row>
    <row r="89" s="1" customFormat="1" ht="25.5" customHeight="1">
      <c r="B89" s="47"/>
      <c r="C89" s="236" t="s">
        <v>222</v>
      </c>
      <c r="D89" s="236" t="s">
        <v>217</v>
      </c>
      <c r="E89" s="237" t="s">
        <v>3007</v>
      </c>
      <c r="F89" s="238" t="s">
        <v>3008</v>
      </c>
      <c r="G89" s="239" t="s">
        <v>1851</v>
      </c>
      <c r="H89" s="240">
        <v>1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3009</v>
      </c>
    </row>
    <row r="90" s="1" customFormat="1" ht="25.5" customHeight="1">
      <c r="B90" s="47"/>
      <c r="C90" s="236" t="s">
        <v>248</v>
      </c>
      <c r="D90" s="236" t="s">
        <v>217</v>
      </c>
      <c r="E90" s="237" t="s">
        <v>3010</v>
      </c>
      <c r="F90" s="238" t="s">
        <v>3011</v>
      </c>
      <c r="G90" s="239" t="s">
        <v>1851</v>
      </c>
      <c r="H90" s="240">
        <v>1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3012</v>
      </c>
    </row>
    <row r="91" s="1" customFormat="1" ht="38.25" customHeight="1">
      <c r="B91" s="47"/>
      <c r="C91" s="236" t="s">
        <v>252</v>
      </c>
      <c r="D91" s="236" t="s">
        <v>217</v>
      </c>
      <c r="E91" s="237" t="s">
        <v>3013</v>
      </c>
      <c r="F91" s="238" t="s">
        <v>3014</v>
      </c>
      <c r="G91" s="239" t="s">
        <v>1851</v>
      </c>
      <c r="H91" s="240">
        <v>1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3015</v>
      </c>
    </row>
    <row r="92" s="1" customFormat="1" ht="16.5" customHeight="1">
      <c r="B92" s="47"/>
      <c r="C92" s="236" t="s">
        <v>257</v>
      </c>
      <c r="D92" s="236" t="s">
        <v>217</v>
      </c>
      <c r="E92" s="237" t="s">
        <v>3016</v>
      </c>
      <c r="F92" s="238" t="s">
        <v>3017</v>
      </c>
      <c r="G92" s="239" t="s">
        <v>1851</v>
      </c>
      <c r="H92" s="240">
        <v>1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3018</v>
      </c>
    </row>
    <row r="93" s="1" customFormat="1" ht="16.5" customHeight="1">
      <c r="B93" s="47"/>
      <c r="C93" s="236" t="s">
        <v>261</v>
      </c>
      <c r="D93" s="236" t="s">
        <v>217</v>
      </c>
      <c r="E93" s="237" t="s">
        <v>3019</v>
      </c>
      <c r="F93" s="238" t="s">
        <v>3020</v>
      </c>
      <c r="G93" s="239" t="s">
        <v>1851</v>
      </c>
      <c r="H93" s="240">
        <v>1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3021</v>
      </c>
    </row>
    <row r="94" s="1" customFormat="1" ht="16.5" customHeight="1">
      <c r="B94" s="47"/>
      <c r="C94" s="236" t="s">
        <v>266</v>
      </c>
      <c r="D94" s="236" t="s">
        <v>217</v>
      </c>
      <c r="E94" s="237" t="s">
        <v>3022</v>
      </c>
      <c r="F94" s="238" t="s">
        <v>3023</v>
      </c>
      <c r="G94" s="239" t="s">
        <v>1851</v>
      </c>
      <c r="H94" s="240">
        <v>1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3024</v>
      </c>
    </row>
    <row r="95" s="1" customFormat="1" ht="16.5" customHeight="1">
      <c r="B95" s="47"/>
      <c r="C95" s="236" t="s">
        <v>271</v>
      </c>
      <c r="D95" s="236" t="s">
        <v>217</v>
      </c>
      <c r="E95" s="237" t="s">
        <v>3025</v>
      </c>
      <c r="F95" s="238" t="s">
        <v>1950</v>
      </c>
      <c r="G95" s="239" t="s">
        <v>1851</v>
      </c>
      <c r="H95" s="240">
        <v>14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3026</v>
      </c>
    </row>
    <row r="96" s="1" customFormat="1" ht="16.5" customHeight="1">
      <c r="B96" s="47"/>
      <c r="C96" s="236" t="s">
        <v>277</v>
      </c>
      <c r="D96" s="236" t="s">
        <v>217</v>
      </c>
      <c r="E96" s="237" t="s">
        <v>3027</v>
      </c>
      <c r="F96" s="238" t="s">
        <v>1953</v>
      </c>
      <c r="G96" s="239" t="s">
        <v>1851</v>
      </c>
      <c r="H96" s="240">
        <v>14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3028</v>
      </c>
    </row>
    <row r="97" s="1" customFormat="1" ht="38.25" customHeight="1">
      <c r="B97" s="47"/>
      <c r="C97" s="236" t="s">
        <v>288</v>
      </c>
      <c r="D97" s="236" t="s">
        <v>217</v>
      </c>
      <c r="E97" s="237" t="s">
        <v>1955</v>
      </c>
      <c r="F97" s="238" t="s">
        <v>3029</v>
      </c>
      <c r="G97" s="239" t="s">
        <v>1851</v>
      </c>
      <c r="H97" s="240">
        <v>14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3030</v>
      </c>
    </row>
    <row r="98" s="12" customFormat="1">
      <c r="B98" s="248"/>
      <c r="C98" s="249"/>
      <c r="D98" s="250" t="s">
        <v>224</v>
      </c>
      <c r="E98" s="251" t="s">
        <v>22</v>
      </c>
      <c r="F98" s="252" t="s">
        <v>301</v>
      </c>
      <c r="G98" s="249"/>
      <c r="H98" s="253">
        <v>14</v>
      </c>
      <c r="I98" s="254"/>
      <c r="J98" s="249"/>
      <c r="K98" s="249"/>
      <c r="L98" s="255"/>
      <c r="M98" s="256"/>
      <c r="N98" s="257"/>
      <c r="O98" s="257"/>
      <c r="P98" s="257"/>
      <c r="Q98" s="257"/>
      <c r="R98" s="257"/>
      <c r="S98" s="257"/>
      <c r="T98" s="258"/>
      <c r="AT98" s="259" t="s">
        <v>224</v>
      </c>
      <c r="AU98" s="259" t="s">
        <v>80</v>
      </c>
      <c r="AV98" s="12" t="s">
        <v>82</v>
      </c>
      <c r="AW98" s="12" t="s">
        <v>36</v>
      </c>
      <c r="AX98" s="12" t="s">
        <v>80</v>
      </c>
      <c r="AY98" s="259" t="s">
        <v>215</v>
      </c>
    </row>
    <row r="99" s="1" customFormat="1" ht="16.5" customHeight="1">
      <c r="B99" s="47"/>
      <c r="C99" s="236" t="s">
        <v>295</v>
      </c>
      <c r="D99" s="236" t="s">
        <v>217</v>
      </c>
      <c r="E99" s="237" t="s">
        <v>1958</v>
      </c>
      <c r="F99" s="238" t="s">
        <v>1959</v>
      </c>
      <c r="G99" s="239" t="s">
        <v>1851</v>
      </c>
      <c r="H99" s="240">
        <v>8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3031</v>
      </c>
    </row>
    <row r="100" s="1" customFormat="1" ht="16.5" customHeight="1">
      <c r="B100" s="47"/>
      <c r="C100" s="236" t="s">
        <v>301</v>
      </c>
      <c r="D100" s="236" t="s">
        <v>217</v>
      </c>
      <c r="E100" s="237" t="s">
        <v>1961</v>
      </c>
      <c r="F100" s="238" t="s">
        <v>1962</v>
      </c>
      <c r="G100" s="239" t="s">
        <v>1851</v>
      </c>
      <c r="H100" s="240">
        <v>8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3032</v>
      </c>
    </row>
    <row r="101" s="1" customFormat="1" ht="16.5" customHeight="1">
      <c r="B101" s="47"/>
      <c r="C101" s="236" t="s">
        <v>10</v>
      </c>
      <c r="D101" s="236" t="s">
        <v>217</v>
      </c>
      <c r="E101" s="237" t="s">
        <v>1964</v>
      </c>
      <c r="F101" s="238" t="s">
        <v>1965</v>
      </c>
      <c r="G101" s="239" t="s">
        <v>1851</v>
      </c>
      <c r="H101" s="240">
        <v>8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3033</v>
      </c>
    </row>
    <row r="102" s="1" customFormat="1" ht="16.5" customHeight="1">
      <c r="B102" s="47"/>
      <c r="C102" s="236" t="s">
        <v>311</v>
      </c>
      <c r="D102" s="236" t="s">
        <v>217</v>
      </c>
      <c r="E102" s="237" t="s">
        <v>3034</v>
      </c>
      <c r="F102" s="238" t="s">
        <v>3035</v>
      </c>
      <c r="G102" s="239" t="s">
        <v>1851</v>
      </c>
      <c r="H102" s="240">
        <v>2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3036</v>
      </c>
    </row>
    <row r="103" s="1" customFormat="1" ht="16.5" customHeight="1">
      <c r="B103" s="47"/>
      <c r="C103" s="236" t="s">
        <v>318</v>
      </c>
      <c r="D103" s="236" t="s">
        <v>217</v>
      </c>
      <c r="E103" s="237" t="s">
        <v>1967</v>
      </c>
      <c r="F103" s="238" t="s">
        <v>1968</v>
      </c>
      <c r="G103" s="239" t="s">
        <v>298</v>
      </c>
      <c r="H103" s="240">
        <v>1116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3037</v>
      </c>
    </row>
    <row r="104" s="1" customFormat="1" ht="16.5" customHeight="1">
      <c r="B104" s="47"/>
      <c r="C104" s="236" t="s">
        <v>326</v>
      </c>
      <c r="D104" s="236" t="s">
        <v>217</v>
      </c>
      <c r="E104" s="237" t="s">
        <v>1970</v>
      </c>
      <c r="F104" s="238" t="s">
        <v>1971</v>
      </c>
      <c r="G104" s="239" t="s">
        <v>1851</v>
      </c>
      <c r="H104" s="240">
        <v>84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3038</v>
      </c>
    </row>
    <row r="105" s="1" customFormat="1" ht="16.5" customHeight="1">
      <c r="B105" s="47"/>
      <c r="C105" s="236" t="s">
        <v>331</v>
      </c>
      <c r="D105" s="236" t="s">
        <v>217</v>
      </c>
      <c r="E105" s="237" t="s">
        <v>1973</v>
      </c>
      <c r="F105" s="238" t="s">
        <v>1974</v>
      </c>
      <c r="G105" s="239" t="s">
        <v>1851</v>
      </c>
      <c r="H105" s="240">
        <v>14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3039</v>
      </c>
    </row>
    <row r="106" s="1" customFormat="1" ht="16.5" customHeight="1">
      <c r="B106" s="47"/>
      <c r="C106" s="236" t="s">
        <v>336</v>
      </c>
      <c r="D106" s="236" t="s">
        <v>217</v>
      </c>
      <c r="E106" s="237" t="s">
        <v>1976</v>
      </c>
      <c r="F106" s="238" t="s">
        <v>1977</v>
      </c>
      <c r="G106" s="239" t="s">
        <v>1851</v>
      </c>
      <c r="H106" s="240">
        <v>12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3040</v>
      </c>
    </row>
    <row r="107" s="1" customFormat="1" ht="16.5" customHeight="1">
      <c r="B107" s="47"/>
      <c r="C107" s="236" t="s">
        <v>9</v>
      </c>
      <c r="D107" s="236" t="s">
        <v>217</v>
      </c>
      <c r="E107" s="237" t="s">
        <v>1979</v>
      </c>
      <c r="F107" s="238" t="s">
        <v>1980</v>
      </c>
      <c r="G107" s="239" t="s">
        <v>1851</v>
      </c>
      <c r="H107" s="240">
        <v>2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3041</v>
      </c>
    </row>
    <row r="108" s="1" customFormat="1" ht="16.5" customHeight="1">
      <c r="B108" s="47"/>
      <c r="C108" s="236" t="s">
        <v>346</v>
      </c>
      <c r="D108" s="236" t="s">
        <v>217</v>
      </c>
      <c r="E108" s="237" t="s">
        <v>3042</v>
      </c>
      <c r="F108" s="238" t="s">
        <v>3043</v>
      </c>
      <c r="G108" s="239" t="s">
        <v>1851</v>
      </c>
      <c r="H108" s="240">
        <v>1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3044</v>
      </c>
    </row>
    <row r="109" s="1" customFormat="1" ht="16.5" customHeight="1">
      <c r="B109" s="47"/>
      <c r="C109" s="236" t="s">
        <v>352</v>
      </c>
      <c r="D109" s="236" t="s">
        <v>217</v>
      </c>
      <c r="E109" s="237" t="s">
        <v>3045</v>
      </c>
      <c r="F109" s="238" t="s">
        <v>3046</v>
      </c>
      <c r="G109" s="239" t="s">
        <v>1851</v>
      </c>
      <c r="H109" s="240">
        <v>2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3047</v>
      </c>
    </row>
    <row r="110" s="1" customFormat="1" ht="16.5" customHeight="1">
      <c r="B110" s="47"/>
      <c r="C110" s="236" t="s">
        <v>357</v>
      </c>
      <c r="D110" s="236" t="s">
        <v>217</v>
      </c>
      <c r="E110" s="237" t="s">
        <v>1991</v>
      </c>
      <c r="F110" s="238" t="s">
        <v>1992</v>
      </c>
      <c r="G110" s="239" t="s">
        <v>298</v>
      </c>
      <c r="H110" s="240">
        <v>54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80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3048</v>
      </c>
    </row>
    <row r="111" s="1" customFormat="1" ht="16.5" customHeight="1">
      <c r="B111" s="47"/>
      <c r="C111" s="236" t="s">
        <v>362</v>
      </c>
      <c r="D111" s="236" t="s">
        <v>217</v>
      </c>
      <c r="E111" s="237" t="s">
        <v>3049</v>
      </c>
      <c r="F111" s="238" t="s">
        <v>1995</v>
      </c>
      <c r="G111" s="239" t="s">
        <v>298</v>
      </c>
      <c r="H111" s="240">
        <v>54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80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3050</v>
      </c>
    </row>
    <row r="112" s="1" customFormat="1" ht="16.5" customHeight="1">
      <c r="B112" s="47"/>
      <c r="C112" s="236" t="s">
        <v>371</v>
      </c>
      <c r="D112" s="236" t="s">
        <v>217</v>
      </c>
      <c r="E112" s="237" t="s">
        <v>1997</v>
      </c>
      <c r="F112" s="238" t="s">
        <v>1998</v>
      </c>
      <c r="G112" s="239" t="s">
        <v>298</v>
      </c>
      <c r="H112" s="240">
        <v>34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80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3051</v>
      </c>
    </row>
    <row r="113" s="1" customFormat="1" ht="16.5" customHeight="1">
      <c r="B113" s="47"/>
      <c r="C113" s="236" t="s">
        <v>376</v>
      </c>
      <c r="D113" s="236" t="s">
        <v>217</v>
      </c>
      <c r="E113" s="237" t="s">
        <v>3052</v>
      </c>
      <c r="F113" s="238" t="s">
        <v>2001</v>
      </c>
      <c r="G113" s="239" t="s">
        <v>298</v>
      </c>
      <c r="H113" s="240">
        <v>34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80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3053</v>
      </c>
    </row>
    <row r="114" s="1" customFormat="1" ht="16.5" customHeight="1">
      <c r="B114" s="47"/>
      <c r="C114" s="236" t="s">
        <v>384</v>
      </c>
      <c r="D114" s="236" t="s">
        <v>217</v>
      </c>
      <c r="E114" s="237" t="s">
        <v>3054</v>
      </c>
      <c r="F114" s="238" t="s">
        <v>3055</v>
      </c>
      <c r="G114" s="239" t="s">
        <v>1851</v>
      </c>
      <c r="H114" s="240">
        <v>15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80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3056</v>
      </c>
    </row>
    <row r="115" s="1" customFormat="1" ht="16.5" customHeight="1">
      <c r="B115" s="47"/>
      <c r="C115" s="236" t="s">
        <v>390</v>
      </c>
      <c r="D115" s="236" t="s">
        <v>217</v>
      </c>
      <c r="E115" s="237" t="s">
        <v>3057</v>
      </c>
      <c r="F115" s="238" t="s">
        <v>3058</v>
      </c>
      <c r="G115" s="239" t="s">
        <v>1851</v>
      </c>
      <c r="H115" s="240">
        <v>21</v>
      </c>
      <c r="I115" s="241"/>
      <c r="J115" s="242">
        <f>ROUND(I115*H115,2)</f>
        <v>0</v>
      </c>
      <c r="K115" s="238" t="s">
        <v>22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222</v>
      </c>
      <c r="AT115" s="25" t="s">
        <v>217</v>
      </c>
      <c r="AU115" s="25" t="s">
        <v>80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222</v>
      </c>
      <c r="BM115" s="25" t="s">
        <v>3059</v>
      </c>
    </row>
    <row r="116" s="1" customFormat="1" ht="16.5" customHeight="1">
      <c r="B116" s="47"/>
      <c r="C116" s="236" t="s">
        <v>395</v>
      </c>
      <c r="D116" s="236" t="s">
        <v>217</v>
      </c>
      <c r="E116" s="237" t="s">
        <v>3060</v>
      </c>
      <c r="F116" s="238" t="s">
        <v>3061</v>
      </c>
      <c r="G116" s="239" t="s">
        <v>1851</v>
      </c>
      <c r="H116" s="240">
        <v>54</v>
      </c>
      <c r="I116" s="241"/>
      <c r="J116" s="242">
        <f>ROUND(I116*H116,2)</f>
        <v>0</v>
      </c>
      <c r="K116" s="238" t="s">
        <v>22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80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3062</v>
      </c>
    </row>
    <row r="117" s="1" customFormat="1" ht="16.5" customHeight="1">
      <c r="B117" s="47"/>
      <c r="C117" s="236" t="s">
        <v>400</v>
      </c>
      <c r="D117" s="236" t="s">
        <v>217</v>
      </c>
      <c r="E117" s="237" t="s">
        <v>2102</v>
      </c>
      <c r="F117" s="238" t="s">
        <v>2103</v>
      </c>
      <c r="G117" s="239" t="s">
        <v>298</v>
      </c>
      <c r="H117" s="240">
        <v>50</v>
      </c>
      <c r="I117" s="241"/>
      <c r="J117" s="242">
        <f>ROUND(I117*H117,2)</f>
        <v>0</v>
      </c>
      <c r="K117" s="238" t="s">
        <v>22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80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3063</v>
      </c>
    </row>
    <row r="118" s="1" customFormat="1" ht="25.5" customHeight="1">
      <c r="B118" s="47"/>
      <c r="C118" s="236" t="s">
        <v>405</v>
      </c>
      <c r="D118" s="236" t="s">
        <v>217</v>
      </c>
      <c r="E118" s="237" t="s">
        <v>3064</v>
      </c>
      <c r="F118" s="238" t="s">
        <v>2040</v>
      </c>
      <c r="G118" s="239" t="s">
        <v>1851</v>
      </c>
      <c r="H118" s="240">
        <v>2</v>
      </c>
      <c r="I118" s="241"/>
      <c r="J118" s="242">
        <f>ROUND(I118*H118,2)</f>
        <v>0</v>
      </c>
      <c r="K118" s="238" t="s">
        <v>22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80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3065</v>
      </c>
    </row>
    <row r="119" s="1" customFormat="1" ht="16.5" customHeight="1">
      <c r="B119" s="47"/>
      <c r="C119" s="236" t="s">
        <v>410</v>
      </c>
      <c r="D119" s="236" t="s">
        <v>217</v>
      </c>
      <c r="E119" s="237" t="s">
        <v>3066</v>
      </c>
      <c r="F119" s="238" t="s">
        <v>2043</v>
      </c>
      <c r="G119" s="239" t="s">
        <v>1851</v>
      </c>
      <c r="H119" s="240">
        <v>4</v>
      </c>
      <c r="I119" s="241"/>
      <c r="J119" s="242">
        <f>ROUND(I119*H119,2)</f>
        <v>0</v>
      </c>
      <c r="K119" s="238" t="s">
        <v>22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222</v>
      </c>
      <c r="AT119" s="25" t="s">
        <v>217</v>
      </c>
      <c r="AU119" s="25" t="s">
        <v>80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222</v>
      </c>
      <c r="BM119" s="25" t="s">
        <v>3067</v>
      </c>
    </row>
    <row r="120" s="1" customFormat="1" ht="16.5" customHeight="1">
      <c r="B120" s="47"/>
      <c r="C120" s="236" t="s">
        <v>414</v>
      </c>
      <c r="D120" s="236" t="s">
        <v>217</v>
      </c>
      <c r="E120" s="237" t="s">
        <v>3068</v>
      </c>
      <c r="F120" s="238" t="s">
        <v>2046</v>
      </c>
      <c r="G120" s="239" t="s">
        <v>1851</v>
      </c>
      <c r="H120" s="240">
        <v>2</v>
      </c>
      <c r="I120" s="241"/>
      <c r="J120" s="242">
        <f>ROUND(I120*H120,2)</f>
        <v>0</v>
      </c>
      <c r="K120" s="238" t="s">
        <v>22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222</v>
      </c>
      <c r="AT120" s="25" t="s">
        <v>217</v>
      </c>
      <c r="AU120" s="25" t="s">
        <v>80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3069</v>
      </c>
    </row>
    <row r="121" s="11" customFormat="1" ht="37.44" customHeight="1">
      <c r="B121" s="220"/>
      <c r="C121" s="221"/>
      <c r="D121" s="222" t="s">
        <v>72</v>
      </c>
      <c r="E121" s="223" t="s">
        <v>2144</v>
      </c>
      <c r="F121" s="223" t="s">
        <v>3070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SUM(P122:P148)</f>
        <v>0</v>
      </c>
      <c r="Q121" s="228"/>
      <c r="R121" s="229">
        <f>SUM(R122:R148)</f>
        <v>0</v>
      </c>
      <c r="S121" s="228"/>
      <c r="T121" s="230">
        <f>SUM(T122:T148)</f>
        <v>0</v>
      </c>
      <c r="AR121" s="231" t="s">
        <v>80</v>
      </c>
      <c r="AT121" s="232" t="s">
        <v>72</v>
      </c>
      <c r="AU121" s="232" t="s">
        <v>73</v>
      </c>
      <c r="AY121" s="231" t="s">
        <v>215</v>
      </c>
      <c r="BK121" s="233">
        <f>SUM(BK122:BK148)</f>
        <v>0</v>
      </c>
    </row>
    <row r="122" s="1" customFormat="1" ht="242.25" customHeight="1">
      <c r="B122" s="47"/>
      <c r="C122" s="236" t="s">
        <v>418</v>
      </c>
      <c r="D122" s="236" t="s">
        <v>217</v>
      </c>
      <c r="E122" s="237" t="s">
        <v>3071</v>
      </c>
      <c r="F122" s="238" t="s">
        <v>3072</v>
      </c>
      <c r="G122" s="239" t="s">
        <v>1851</v>
      </c>
      <c r="H122" s="240">
        <v>1</v>
      </c>
      <c r="I122" s="241"/>
      <c r="J122" s="242">
        <f>ROUND(I122*H122,2)</f>
        <v>0</v>
      </c>
      <c r="K122" s="238" t="s">
        <v>22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80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3073</v>
      </c>
    </row>
    <row r="123" s="1" customFormat="1" ht="25.5" customHeight="1">
      <c r="B123" s="47"/>
      <c r="C123" s="236" t="s">
        <v>423</v>
      </c>
      <c r="D123" s="236" t="s">
        <v>217</v>
      </c>
      <c r="E123" s="237" t="s">
        <v>3074</v>
      </c>
      <c r="F123" s="238" t="s">
        <v>3075</v>
      </c>
      <c r="G123" s="239" t="s">
        <v>1851</v>
      </c>
      <c r="H123" s="240">
        <v>1</v>
      </c>
      <c r="I123" s="241"/>
      <c r="J123" s="242">
        <f>ROUND(I123*H123,2)</f>
        <v>0</v>
      </c>
      <c r="K123" s="238" t="s">
        <v>22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222</v>
      </c>
      <c r="AT123" s="25" t="s">
        <v>217</v>
      </c>
      <c r="AU123" s="25" t="s">
        <v>80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222</v>
      </c>
      <c r="BM123" s="25" t="s">
        <v>3076</v>
      </c>
    </row>
    <row r="124" s="1" customFormat="1" ht="25.5" customHeight="1">
      <c r="B124" s="47"/>
      <c r="C124" s="236" t="s">
        <v>428</v>
      </c>
      <c r="D124" s="236" t="s">
        <v>217</v>
      </c>
      <c r="E124" s="237" t="s">
        <v>3077</v>
      </c>
      <c r="F124" s="238" t="s">
        <v>3078</v>
      </c>
      <c r="G124" s="239" t="s">
        <v>1851</v>
      </c>
      <c r="H124" s="240">
        <v>1</v>
      </c>
      <c r="I124" s="241"/>
      <c r="J124" s="242">
        <f>ROUND(I124*H124,2)</f>
        <v>0</v>
      </c>
      <c r="K124" s="238" t="s">
        <v>22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222</v>
      </c>
      <c r="AT124" s="25" t="s">
        <v>217</v>
      </c>
      <c r="AU124" s="25" t="s">
        <v>80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222</v>
      </c>
      <c r="BM124" s="25" t="s">
        <v>3079</v>
      </c>
    </row>
    <row r="125" s="1" customFormat="1" ht="63.75" customHeight="1">
      <c r="B125" s="47"/>
      <c r="C125" s="236" t="s">
        <v>433</v>
      </c>
      <c r="D125" s="236" t="s">
        <v>217</v>
      </c>
      <c r="E125" s="237" t="s">
        <v>3080</v>
      </c>
      <c r="F125" s="238" t="s">
        <v>3081</v>
      </c>
      <c r="G125" s="239" t="s">
        <v>1851</v>
      </c>
      <c r="H125" s="240">
        <v>2</v>
      </c>
      <c r="I125" s="241"/>
      <c r="J125" s="242">
        <f>ROUND(I125*H125,2)</f>
        <v>0</v>
      </c>
      <c r="K125" s="238" t="s">
        <v>22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222</v>
      </c>
      <c r="AT125" s="25" t="s">
        <v>217</v>
      </c>
      <c r="AU125" s="25" t="s">
        <v>80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222</v>
      </c>
      <c r="BM125" s="25" t="s">
        <v>3082</v>
      </c>
    </row>
    <row r="126" s="1" customFormat="1" ht="25.5" customHeight="1">
      <c r="B126" s="47"/>
      <c r="C126" s="236" t="s">
        <v>438</v>
      </c>
      <c r="D126" s="236" t="s">
        <v>217</v>
      </c>
      <c r="E126" s="237" t="s">
        <v>3083</v>
      </c>
      <c r="F126" s="238" t="s">
        <v>3084</v>
      </c>
      <c r="G126" s="239" t="s">
        <v>1851</v>
      </c>
      <c r="H126" s="240">
        <v>2</v>
      </c>
      <c r="I126" s="241"/>
      <c r="J126" s="242">
        <f>ROUND(I126*H126,2)</f>
        <v>0</v>
      </c>
      <c r="K126" s="238" t="s">
        <v>22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222</v>
      </c>
      <c r="AT126" s="25" t="s">
        <v>217</v>
      </c>
      <c r="AU126" s="25" t="s">
        <v>80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222</v>
      </c>
      <c r="BM126" s="25" t="s">
        <v>3085</v>
      </c>
    </row>
    <row r="127" s="1" customFormat="1" ht="16.5" customHeight="1">
      <c r="B127" s="47"/>
      <c r="C127" s="236" t="s">
        <v>443</v>
      </c>
      <c r="D127" s="236" t="s">
        <v>217</v>
      </c>
      <c r="E127" s="237" t="s">
        <v>3086</v>
      </c>
      <c r="F127" s="238" t="s">
        <v>3087</v>
      </c>
      <c r="G127" s="239" t="s">
        <v>1851</v>
      </c>
      <c r="H127" s="240">
        <v>2</v>
      </c>
      <c r="I127" s="241"/>
      <c r="J127" s="242">
        <f>ROUND(I127*H127,2)</f>
        <v>0</v>
      </c>
      <c r="K127" s="238" t="s">
        <v>22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5" t="s">
        <v>222</v>
      </c>
      <c r="AT127" s="25" t="s">
        <v>217</v>
      </c>
      <c r="AU127" s="25" t="s">
        <v>80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222</v>
      </c>
      <c r="BM127" s="25" t="s">
        <v>3088</v>
      </c>
    </row>
    <row r="128" s="1" customFormat="1" ht="16.5" customHeight="1">
      <c r="B128" s="47"/>
      <c r="C128" s="236" t="s">
        <v>447</v>
      </c>
      <c r="D128" s="236" t="s">
        <v>217</v>
      </c>
      <c r="E128" s="237" t="s">
        <v>3089</v>
      </c>
      <c r="F128" s="238" t="s">
        <v>3090</v>
      </c>
      <c r="G128" s="239" t="s">
        <v>1851</v>
      </c>
      <c r="H128" s="240">
        <v>2</v>
      </c>
      <c r="I128" s="241"/>
      <c r="J128" s="242">
        <f>ROUND(I128*H128,2)</f>
        <v>0</v>
      </c>
      <c r="K128" s="238" t="s">
        <v>22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222</v>
      </c>
      <c r="AT128" s="25" t="s">
        <v>217</v>
      </c>
      <c r="AU128" s="25" t="s">
        <v>80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222</v>
      </c>
      <c r="BM128" s="25" t="s">
        <v>3091</v>
      </c>
    </row>
    <row r="129" s="1" customFormat="1" ht="16.5" customHeight="1">
      <c r="B129" s="47"/>
      <c r="C129" s="236" t="s">
        <v>452</v>
      </c>
      <c r="D129" s="236" t="s">
        <v>217</v>
      </c>
      <c r="E129" s="237" t="s">
        <v>3092</v>
      </c>
      <c r="F129" s="238" t="s">
        <v>3093</v>
      </c>
      <c r="G129" s="239" t="s">
        <v>1851</v>
      </c>
      <c r="H129" s="240">
        <v>3</v>
      </c>
      <c r="I129" s="241"/>
      <c r="J129" s="242">
        <f>ROUND(I129*H129,2)</f>
        <v>0</v>
      </c>
      <c r="K129" s="238" t="s">
        <v>22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222</v>
      </c>
      <c r="AT129" s="25" t="s">
        <v>217</v>
      </c>
      <c r="AU129" s="25" t="s">
        <v>80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222</v>
      </c>
      <c r="BM129" s="25" t="s">
        <v>3094</v>
      </c>
    </row>
    <row r="130" s="1" customFormat="1" ht="16.5" customHeight="1">
      <c r="B130" s="47"/>
      <c r="C130" s="236" t="s">
        <v>457</v>
      </c>
      <c r="D130" s="236" t="s">
        <v>217</v>
      </c>
      <c r="E130" s="237" t="s">
        <v>3034</v>
      </c>
      <c r="F130" s="238" t="s">
        <v>3035</v>
      </c>
      <c r="G130" s="239" t="s">
        <v>1851</v>
      </c>
      <c r="H130" s="240">
        <v>4</v>
      </c>
      <c r="I130" s="241"/>
      <c r="J130" s="242">
        <f>ROUND(I130*H130,2)</f>
        <v>0</v>
      </c>
      <c r="K130" s="238" t="s">
        <v>22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5" t="s">
        <v>222</v>
      </c>
      <c r="AT130" s="25" t="s">
        <v>217</v>
      </c>
      <c r="AU130" s="25" t="s">
        <v>80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222</v>
      </c>
      <c r="BM130" s="25" t="s">
        <v>3095</v>
      </c>
    </row>
    <row r="131" s="1" customFormat="1" ht="16.5" customHeight="1">
      <c r="B131" s="47"/>
      <c r="C131" s="236" t="s">
        <v>462</v>
      </c>
      <c r="D131" s="236" t="s">
        <v>217</v>
      </c>
      <c r="E131" s="237" t="s">
        <v>3096</v>
      </c>
      <c r="F131" s="238" t="s">
        <v>3097</v>
      </c>
      <c r="G131" s="239" t="s">
        <v>1851</v>
      </c>
      <c r="H131" s="240">
        <v>1</v>
      </c>
      <c r="I131" s="241"/>
      <c r="J131" s="242">
        <f>ROUND(I131*H131,2)</f>
        <v>0</v>
      </c>
      <c r="K131" s="238" t="s">
        <v>22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5" t="s">
        <v>222</v>
      </c>
      <c r="AT131" s="25" t="s">
        <v>217</v>
      </c>
      <c r="AU131" s="25" t="s">
        <v>80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222</v>
      </c>
      <c r="BM131" s="25" t="s">
        <v>3098</v>
      </c>
    </row>
    <row r="132" s="1" customFormat="1" ht="16.5" customHeight="1">
      <c r="B132" s="47"/>
      <c r="C132" s="236" t="s">
        <v>475</v>
      </c>
      <c r="D132" s="236" t="s">
        <v>217</v>
      </c>
      <c r="E132" s="237" t="s">
        <v>3099</v>
      </c>
      <c r="F132" s="238" t="s">
        <v>1959</v>
      </c>
      <c r="G132" s="239" t="s">
        <v>1851</v>
      </c>
      <c r="H132" s="240">
        <v>4</v>
      </c>
      <c r="I132" s="241"/>
      <c r="J132" s="242">
        <f>ROUND(I132*H132,2)</f>
        <v>0</v>
      </c>
      <c r="K132" s="238" t="s">
        <v>22</v>
      </c>
      <c r="L132" s="73"/>
      <c r="M132" s="243" t="s">
        <v>22</v>
      </c>
      <c r="N132" s="244" t="s">
        <v>44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222</v>
      </c>
      <c r="AT132" s="25" t="s">
        <v>217</v>
      </c>
      <c r="AU132" s="25" t="s">
        <v>80</v>
      </c>
      <c r="AY132" s="25" t="s">
        <v>215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80</v>
      </c>
      <c r="BK132" s="247">
        <f>ROUND(I132*H132,2)</f>
        <v>0</v>
      </c>
      <c r="BL132" s="25" t="s">
        <v>222</v>
      </c>
      <c r="BM132" s="25" t="s">
        <v>3100</v>
      </c>
    </row>
    <row r="133" s="1" customFormat="1" ht="16.5" customHeight="1">
      <c r="B133" s="47"/>
      <c r="C133" s="236" t="s">
        <v>489</v>
      </c>
      <c r="D133" s="236" t="s">
        <v>217</v>
      </c>
      <c r="E133" s="237" t="s">
        <v>3101</v>
      </c>
      <c r="F133" s="238" t="s">
        <v>1962</v>
      </c>
      <c r="G133" s="239" t="s">
        <v>1851</v>
      </c>
      <c r="H133" s="240">
        <v>4</v>
      </c>
      <c r="I133" s="241"/>
      <c r="J133" s="242">
        <f>ROUND(I133*H133,2)</f>
        <v>0</v>
      </c>
      <c r="K133" s="238" t="s">
        <v>22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5" t="s">
        <v>222</v>
      </c>
      <c r="AT133" s="25" t="s">
        <v>217</v>
      </c>
      <c r="AU133" s="25" t="s">
        <v>80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222</v>
      </c>
      <c r="BM133" s="25" t="s">
        <v>3102</v>
      </c>
    </row>
    <row r="134" s="1" customFormat="1" ht="16.5" customHeight="1">
      <c r="B134" s="47"/>
      <c r="C134" s="236" t="s">
        <v>495</v>
      </c>
      <c r="D134" s="236" t="s">
        <v>217</v>
      </c>
      <c r="E134" s="237" t="s">
        <v>1964</v>
      </c>
      <c r="F134" s="238" t="s">
        <v>1965</v>
      </c>
      <c r="G134" s="239" t="s">
        <v>1851</v>
      </c>
      <c r="H134" s="240">
        <v>4</v>
      </c>
      <c r="I134" s="241"/>
      <c r="J134" s="242">
        <f>ROUND(I134*H134,2)</f>
        <v>0</v>
      </c>
      <c r="K134" s="238" t="s">
        <v>22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222</v>
      </c>
      <c r="AT134" s="25" t="s">
        <v>217</v>
      </c>
      <c r="AU134" s="25" t="s">
        <v>80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222</v>
      </c>
      <c r="BM134" s="25" t="s">
        <v>3103</v>
      </c>
    </row>
    <row r="135" s="1" customFormat="1" ht="16.5" customHeight="1">
      <c r="B135" s="47"/>
      <c r="C135" s="236" t="s">
        <v>502</v>
      </c>
      <c r="D135" s="236" t="s">
        <v>217</v>
      </c>
      <c r="E135" s="237" t="s">
        <v>3104</v>
      </c>
      <c r="F135" s="238" t="s">
        <v>3105</v>
      </c>
      <c r="G135" s="239" t="s">
        <v>1851</v>
      </c>
      <c r="H135" s="240">
        <v>1</v>
      </c>
      <c r="I135" s="241"/>
      <c r="J135" s="242">
        <f>ROUND(I135*H135,2)</f>
        <v>0</v>
      </c>
      <c r="K135" s="238" t="s">
        <v>22</v>
      </c>
      <c r="L135" s="73"/>
      <c r="M135" s="243" t="s">
        <v>22</v>
      </c>
      <c r="N135" s="244" t="s">
        <v>44</v>
      </c>
      <c r="O135" s="48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5" t="s">
        <v>222</v>
      </c>
      <c r="AT135" s="25" t="s">
        <v>217</v>
      </c>
      <c r="AU135" s="25" t="s">
        <v>80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222</v>
      </c>
      <c r="BM135" s="25" t="s">
        <v>3106</v>
      </c>
    </row>
    <row r="136" s="1" customFormat="1" ht="16.5" customHeight="1">
      <c r="B136" s="47"/>
      <c r="C136" s="236" t="s">
        <v>507</v>
      </c>
      <c r="D136" s="236" t="s">
        <v>217</v>
      </c>
      <c r="E136" s="237" t="s">
        <v>3107</v>
      </c>
      <c r="F136" s="238" t="s">
        <v>3108</v>
      </c>
      <c r="G136" s="239" t="s">
        <v>1851</v>
      </c>
      <c r="H136" s="240">
        <v>1</v>
      </c>
      <c r="I136" s="241"/>
      <c r="J136" s="242">
        <f>ROUND(I136*H136,2)</f>
        <v>0</v>
      </c>
      <c r="K136" s="238" t="s">
        <v>22</v>
      </c>
      <c r="L136" s="73"/>
      <c r="M136" s="243" t="s">
        <v>22</v>
      </c>
      <c r="N136" s="244" t="s">
        <v>44</v>
      </c>
      <c r="O136" s="48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5" t="s">
        <v>222</v>
      </c>
      <c r="AT136" s="25" t="s">
        <v>217</v>
      </c>
      <c r="AU136" s="25" t="s">
        <v>80</v>
      </c>
      <c r="AY136" s="25" t="s">
        <v>215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25" t="s">
        <v>80</v>
      </c>
      <c r="BK136" s="247">
        <f>ROUND(I136*H136,2)</f>
        <v>0</v>
      </c>
      <c r="BL136" s="25" t="s">
        <v>222</v>
      </c>
      <c r="BM136" s="25" t="s">
        <v>3109</v>
      </c>
    </row>
    <row r="137" s="1" customFormat="1" ht="16.5" customHeight="1">
      <c r="B137" s="47"/>
      <c r="C137" s="236" t="s">
        <v>512</v>
      </c>
      <c r="D137" s="236" t="s">
        <v>217</v>
      </c>
      <c r="E137" s="237" t="s">
        <v>3110</v>
      </c>
      <c r="F137" s="238" t="s">
        <v>3111</v>
      </c>
      <c r="G137" s="239" t="s">
        <v>1851</v>
      </c>
      <c r="H137" s="240">
        <v>1</v>
      </c>
      <c r="I137" s="241"/>
      <c r="J137" s="242">
        <f>ROUND(I137*H137,2)</f>
        <v>0</v>
      </c>
      <c r="K137" s="238" t="s">
        <v>22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5" t="s">
        <v>222</v>
      </c>
      <c r="AT137" s="25" t="s">
        <v>217</v>
      </c>
      <c r="AU137" s="25" t="s">
        <v>80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222</v>
      </c>
      <c r="BM137" s="25" t="s">
        <v>3112</v>
      </c>
    </row>
    <row r="138" s="1" customFormat="1" ht="16.5" customHeight="1">
      <c r="B138" s="47"/>
      <c r="C138" s="236" t="s">
        <v>517</v>
      </c>
      <c r="D138" s="236" t="s">
        <v>217</v>
      </c>
      <c r="E138" s="237" t="s">
        <v>3113</v>
      </c>
      <c r="F138" s="238" t="s">
        <v>3114</v>
      </c>
      <c r="G138" s="239" t="s">
        <v>1851</v>
      </c>
      <c r="H138" s="240">
        <v>1</v>
      </c>
      <c r="I138" s="241"/>
      <c r="J138" s="242">
        <f>ROUND(I138*H138,2)</f>
        <v>0</v>
      </c>
      <c r="K138" s="238" t="s">
        <v>22</v>
      </c>
      <c r="L138" s="73"/>
      <c r="M138" s="243" t="s">
        <v>22</v>
      </c>
      <c r="N138" s="244" t="s">
        <v>44</v>
      </c>
      <c r="O138" s="48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5" t="s">
        <v>222</v>
      </c>
      <c r="AT138" s="25" t="s">
        <v>217</v>
      </c>
      <c r="AU138" s="25" t="s">
        <v>80</v>
      </c>
      <c r="AY138" s="25" t="s">
        <v>215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25" t="s">
        <v>80</v>
      </c>
      <c r="BK138" s="247">
        <f>ROUND(I138*H138,2)</f>
        <v>0</v>
      </c>
      <c r="BL138" s="25" t="s">
        <v>222</v>
      </c>
      <c r="BM138" s="25" t="s">
        <v>3115</v>
      </c>
    </row>
    <row r="139" s="1" customFormat="1" ht="16.5" customHeight="1">
      <c r="B139" s="47"/>
      <c r="C139" s="236" t="s">
        <v>522</v>
      </c>
      <c r="D139" s="236" t="s">
        <v>217</v>
      </c>
      <c r="E139" s="237" t="s">
        <v>3116</v>
      </c>
      <c r="F139" s="238" t="s">
        <v>3117</v>
      </c>
      <c r="G139" s="239" t="s">
        <v>298</v>
      </c>
      <c r="H139" s="240">
        <v>14</v>
      </c>
      <c r="I139" s="241"/>
      <c r="J139" s="242">
        <f>ROUND(I139*H139,2)</f>
        <v>0</v>
      </c>
      <c r="K139" s="238" t="s">
        <v>22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5" t="s">
        <v>222</v>
      </c>
      <c r="AT139" s="25" t="s">
        <v>217</v>
      </c>
      <c r="AU139" s="25" t="s">
        <v>80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222</v>
      </c>
      <c r="BM139" s="25" t="s">
        <v>3118</v>
      </c>
    </row>
    <row r="140" s="1" customFormat="1" ht="16.5" customHeight="1">
      <c r="B140" s="47"/>
      <c r="C140" s="236" t="s">
        <v>533</v>
      </c>
      <c r="D140" s="236" t="s">
        <v>217</v>
      </c>
      <c r="E140" s="237" t="s">
        <v>3119</v>
      </c>
      <c r="F140" s="238" t="s">
        <v>2049</v>
      </c>
      <c r="G140" s="239" t="s">
        <v>2050</v>
      </c>
      <c r="H140" s="240">
        <v>1</v>
      </c>
      <c r="I140" s="241"/>
      <c r="J140" s="242">
        <f>ROUND(I140*H140,2)</f>
        <v>0</v>
      </c>
      <c r="K140" s="238" t="s">
        <v>22</v>
      </c>
      <c r="L140" s="73"/>
      <c r="M140" s="243" t="s">
        <v>22</v>
      </c>
      <c r="N140" s="244" t="s">
        <v>44</v>
      </c>
      <c r="O140" s="48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5" t="s">
        <v>222</v>
      </c>
      <c r="AT140" s="25" t="s">
        <v>217</v>
      </c>
      <c r="AU140" s="25" t="s">
        <v>80</v>
      </c>
      <c r="AY140" s="25" t="s">
        <v>215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5" t="s">
        <v>80</v>
      </c>
      <c r="BK140" s="247">
        <f>ROUND(I140*H140,2)</f>
        <v>0</v>
      </c>
      <c r="BL140" s="25" t="s">
        <v>222</v>
      </c>
      <c r="BM140" s="25" t="s">
        <v>3120</v>
      </c>
    </row>
    <row r="141" s="1" customFormat="1" ht="16.5" customHeight="1">
      <c r="B141" s="47"/>
      <c r="C141" s="236" t="s">
        <v>541</v>
      </c>
      <c r="D141" s="236" t="s">
        <v>217</v>
      </c>
      <c r="E141" s="237" t="s">
        <v>3121</v>
      </c>
      <c r="F141" s="238" t="s">
        <v>2053</v>
      </c>
      <c r="G141" s="239" t="s">
        <v>2050</v>
      </c>
      <c r="H141" s="240">
        <v>1</v>
      </c>
      <c r="I141" s="241"/>
      <c r="J141" s="242">
        <f>ROUND(I141*H141,2)</f>
        <v>0</v>
      </c>
      <c r="K141" s="238" t="s">
        <v>22</v>
      </c>
      <c r="L141" s="73"/>
      <c r="M141" s="243" t="s">
        <v>22</v>
      </c>
      <c r="N141" s="244" t="s">
        <v>44</v>
      </c>
      <c r="O141" s="48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5" t="s">
        <v>222</v>
      </c>
      <c r="AT141" s="25" t="s">
        <v>217</v>
      </c>
      <c r="AU141" s="25" t="s">
        <v>80</v>
      </c>
      <c r="AY141" s="25" t="s">
        <v>215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25" t="s">
        <v>80</v>
      </c>
      <c r="BK141" s="247">
        <f>ROUND(I141*H141,2)</f>
        <v>0</v>
      </c>
      <c r="BL141" s="25" t="s">
        <v>222</v>
      </c>
      <c r="BM141" s="25" t="s">
        <v>3122</v>
      </c>
    </row>
    <row r="142" s="1" customFormat="1" ht="16.5" customHeight="1">
      <c r="B142" s="47"/>
      <c r="C142" s="236" t="s">
        <v>546</v>
      </c>
      <c r="D142" s="236" t="s">
        <v>217</v>
      </c>
      <c r="E142" s="237" t="s">
        <v>3123</v>
      </c>
      <c r="F142" s="238" t="s">
        <v>2056</v>
      </c>
      <c r="G142" s="239" t="s">
        <v>2057</v>
      </c>
      <c r="H142" s="240">
        <v>12</v>
      </c>
      <c r="I142" s="241"/>
      <c r="J142" s="242">
        <f>ROUND(I142*H142,2)</f>
        <v>0</v>
      </c>
      <c r="K142" s="238" t="s">
        <v>22</v>
      </c>
      <c r="L142" s="73"/>
      <c r="M142" s="243" t="s">
        <v>22</v>
      </c>
      <c r="N142" s="244" t="s">
        <v>44</v>
      </c>
      <c r="O142" s="48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5" t="s">
        <v>222</v>
      </c>
      <c r="AT142" s="25" t="s">
        <v>217</v>
      </c>
      <c r="AU142" s="25" t="s">
        <v>80</v>
      </c>
      <c r="AY142" s="25" t="s">
        <v>215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5" t="s">
        <v>80</v>
      </c>
      <c r="BK142" s="247">
        <f>ROUND(I142*H142,2)</f>
        <v>0</v>
      </c>
      <c r="BL142" s="25" t="s">
        <v>222</v>
      </c>
      <c r="BM142" s="25" t="s">
        <v>3124</v>
      </c>
    </row>
    <row r="143" s="1" customFormat="1" ht="16.5" customHeight="1">
      <c r="B143" s="47"/>
      <c r="C143" s="236" t="s">
        <v>551</v>
      </c>
      <c r="D143" s="236" t="s">
        <v>217</v>
      </c>
      <c r="E143" s="237" t="s">
        <v>3125</v>
      </c>
      <c r="F143" s="238" t="s">
        <v>2060</v>
      </c>
      <c r="G143" s="239" t="s">
        <v>2057</v>
      </c>
      <c r="H143" s="240">
        <v>10</v>
      </c>
      <c r="I143" s="241"/>
      <c r="J143" s="242">
        <f>ROUND(I143*H143,2)</f>
        <v>0</v>
      </c>
      <c r="K143" s="238" t="s">
        <v>22</v>
      </c>
      <c r="L143" s="73"/>
      <c r="M143" s="243" t="s">
        <v>22</v>
      </c>
      <c r="N143" s="244" t="s">
        <v>44</v>
      </c>
      <c r="O143" s="48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5" t="s">
        <v>222</v>
      </c>
      <c r="AT143" s="25" t="s">
        <v>217</v>
      </c>
      <c r="AU143" s="25" t="s">
        <v>80</v>
      </c>
      <c r="AY143" s="25" t="s">
        <v>215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25" t="s">
        <v>80</v>
      </c>
      <c r="BK143" s="247">
        <f>ROUND(I143*H143,2)</f>
        <v>0</v>
      </c>
      <c r="BL143" s="25" t="s">
        <v>222</v>
      </c>
      <c r="BM143" s="25" t="s">
        <v>3126</v>
      </c>
    </row>
    <row r="144" s="1" customFormat="1" ht="16.5" customHeight="1">
      <c r="B144" s="47"/>
      <c r="C144" s="236" t="s">
        <v>557</v>
      </c>
      <c r="D144" s="236" t="s">
        <v>217</v>
      </c>
      <c r="E144" s="237" t="s">
        <v>3127</v>
      </c>
      <c r="F144" s="238" t="s">
        <v>2063</v>
      </c>
      <c r="G144" s="239" t="s">
        <v>2057</v>
      </c>
      <c r="H144" s="240">
        <v>4</v>
      </c>
      <c r="I144" s="241"/>
      <c r="J144" s="242">
        <f>ROUND(I144*H144,2)</f>
        <v>0</v>
      </c>
      <c r="K144" s="238" t="s">
        <v>22</v>
      </c>
      <c r="L144" s="73"/>
      <c r="M144" s="243" t="s">
        <v>22</v>
      </c>
      <c r="N144" s="244" t="s">
        <v>44</v>
      </c>
      <c r="O144" s="48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5" t="s">
        <v>222</v>
      </c>
      <c r="AT144" s="25" t="s">
        <v>217</v>
      </c>
      <c r="AU144" s="25" t="s">
        <v>80</v>
      </c>
      <c r="AY144" s="25" t="s">
        <v>215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80</v>
      </c>
      <c r="BK144" s="247">
        <f>ROUND(I144*H144,2)</f>
        <v>0</v>
      </c>
      <c r="BL144" s="25" t="s">
        <v>222</v>
      </c>
      <c r="BM144" s="25" t="s">
        <v>3128</v>
      </c>
    </row>
    <row r="145" s="1" customFormat="1" ht="16.5" customHeight="1">
      <c r="B145" s="47"/>
      <c r="C145" s="236" t="s">
        <v>562</v>
      </c>
      <c r="D145" s="236" t="s">
        <v>217</v>
      </c>
      <c r="E145" s="237" t="s">
        <v>3129</v>
      </c>
      <c r="F145" s="238" t="s">
        <v>2066</v>
      </c>
      <c r="G145" s="239" t="s">
        <v>274</v>
      </c>
      <c r="H145" s="240">
        <v>0.29999999999999999</v>
      </c>
      <c r="I145" s="241"/>
      <c r="J145" s="242">
        <f>ROUND(I145*H145,2)</f>
        <v>0</v>
      </c>
      <c r="K145" s="238" t="s">
        <v>22</v>
      </c>
      <c r="L145" s="73"/>
      <c r="M145" s="243" t="s">
        <v>22</v>
      </c>
      <c r="N145" s="244" t="s">
        <v>44</v>
      </c>
      <c r="O145" s="48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5" t="s">
        <v>222</v>
      </c>
      <c r="AT145" s="25" t="s">
        <v>217</v>
      </c>
      <c r="AU145" s="25" t="s">
        <v>80</v>
      </c>
      <c r="AY145" s="25" t="s">
        <v>215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25" t="s">
        <v>80</v>
      </c>
      <c r="BK145" s="247">
        <f>ROUND(I145*H145,2)</f>
        <v>0</v>
      </c>
      <c r="BL145" s="25" t="s">
        <v>222</v>
      </c>
      <c r="BM145" s="25" t="s">
        <v>3130</v>
      </c>
    </row>
    <row r="146" s="1" customFormat="1" ht="16.5" customHeight="1">
      <c r="B146" s="47"/>
      <c r="C146" s="236" t="s">
        <v>566</v>
      </c>
      <c r="D146" s="236" t="s">
        <v>217</v>
      </c>
      <c r="E146" s="237" t="s">
        <v>3131</v>
      </c>
      <c r="F146" s="238" t="s">
        <v>2069</v>
      </c>
      <c r="G146" s="239" t="s">
        <v>2057</v>
      </c>
      <c r="H146" s="240">
        <v>1</v>
      </c>
      <c r="I146" s="241"/>
      <c r="J146" s="242">
        <f>ROUND(I146*H146,2)</f>
        <v>0</v>
      </c>
      <c r="K146" s="238" t="s">
        <v>22</v>
      </c>
      <c r="L146" s="73"/>
      <c r="M146" s="243" t="s">
        <v>22</v>
      </c>
      <c r="N146" s="244" t="s">
        <v>44</v>
      </c>
      <c r="O146" s="48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5" t="s">
        <v>222</v>
      </c>
      <c r="AT146" s="25" t="s">
        <v>217</v>
      </c>
      <c r="AU146" s="25" t="s">
        <v>80</v>
      </c>
      <c r="AY146" s="25" t="s">
        <v>215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80</v>
      </c>
      <c r="BK146" s="247">
        <f>ROUND(I146*H146,2)</f>
        <v>0</v>
      </c>
      <c r="BL146" s="25" t="s">
        <v>222</v>
      </c>
      <c r="BM146" s="25" t="s">
        <v>3132</v>
      </c>
    </row>
    <row r="147" s="1" customFormat="1" ht="16.5" customHeight="1">
      <c r="B147" s="47"/>
      <c r="C147" s="236" t="s">
        <v>571</v>
      </c>
      <c r="D147" s="236" t="s">
        <v>217</v>
      </c>
      <c r="E147" s="237" t="s">
        <v>3133</v>
      </c>
      <c r="F147" s="238" t="s">
        <v>2072</v>
      </c>
      <c r="G147" s="239" t="s">
        <v>2050</v>
      </c>
      <c r="H147" s="240">
        <v>1</v>
      </c>
      <c r="I147" s="241"/>
      <c r="J147" s="242">
        <f>ROUND(I147*H147,2)</f>
        <v>0</v>
      </c>
      <c r="K147" s="238" t="s">
        <v>22</v>
      </c>
      <c r="L147" s="73"/>
      <c r="M147" s="243" t="s">
        <v>22</v>
      </c>
      <c r="N147" s="244" t="s">
        <v>44</v>
      </c>
      <c r="O147" s="48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5" t="s">
        <v>222</v>
      </c>
      <c r="AT147" s="25" t="s">
        <v>217</v>
      </c>
      <c r="AU147" s="25" t="s">
        <v>80</v>
      </c>
      <c r="AY147" s="25" t="s">
        <v>215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25" t="s">
        <v>80</v>
      </c>
      <c r="BK147" s="247">
        <f>ROUND(I147*H147,2)</f>
        <v>0</v>
      </c>
      <c r="BL147" s="25" t="s">
        <v>222</v>
      </c>
      <c r="BM147" s="25" t="s">
        <v>3134</v>
      </c>
    </row>
    <row r="148" s="1" customFormat="1" ht="16.5" customHeight="1">
      <c r="B148" s="47"/>
      <c r="C148" s="236" t="s">
        <v>576</v>
      </c>
      <c r="D148" s="236" t="s">
        <v>217</v>
      </c>
      <c r="E148" s="237" t="s">
        <v>3135</v>
      </c>
      <c r="F148" s="238" t="s">
        <v>2075</v>
      </c>
      <c r="G148" s="239" t="s">
        <v>2050</v>
      </c>
      <c r="H148" s="240">
        <v>1</v>
      </c>
      <c r="I148" s="241"/>
      <c r="J148" s="242">
        <f>ROUND(I148*H148,2)</f>
        <v>0</v>
      </c>
      <c r="K148" s="238" t="s">
        <v>22</v>
      </c>
      <c r="L148" s="73"/>
      <c r="M148" s="243" t="s">
        <v>22</v>
      </c>
      <c r="N148" s="306" t="s">
        <v>44</v>
      </c>
      <c r="O148" s="307"/>
      <c r="P148" s="308">
        <f>O148*H148</f>
        <v>0</v>
      </c>
      <c r="Q148" s="308">
        <v>0</v>
      </c>
      <c r="R148" s="308">
        <f>Q148*H148</f>
        <v>0</v>
      </c>
      <c r="S148" s="308">
        <v>0</v>
      </c>
      <c r="T148" s="309">
        <f>S148*H148</f>
        <v>0</v>
      </c>
      <c r="AR148" s="25" t="s">
        <v>222</v>
      </c>
      <c r="AT148" s="25" t="s">
        <v>217</v>
      </c>
      <c r="AU148" s="25" t="s">
        <v>80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222</v>
      </c>
      <c r="BM148" s="25" t="s">
        <v>3136</v>
      </c>
    </row>
    <row r="149" s="1" customFormat="1" ht="6.96" customHeight="1">
      <c r="B149" s="68"/>
      <c r="C149" s="69"/>
      <c r="D149" s="69"/>
      <c r="E149" s="69"/>
      <c r="F149" s="69"/>
      <c r="G149" s="69"/>
      <c r="H149" s="69"/>
      <c r="I149" s="179"/>
      <c r="J149" s="69"/>
      <c r="K149" s="69"/>
      <c r="L149" s="73"/>
    </row>
  </sheetData>
  <sheetProtection sheet="1" autoFilter="0" formatColumns="0" formatRows="0" objects="1" scenarios="1" spinCount="100000" saltValue="BSM4VgMGfGE57RlPlZiHmkF/6s/y4TEks7/sYYa39pXuaW7VKlVQxtV8JdAlua5IhXb4R/Akhy0lWrUv3/ZZsw==" hashValue="qXSXJ2XBkf+who08ysKsZskjexqHPqZHKFCpcOtLR5t0lD67IjEYh+EA2gS0ykjpWl+zKJIMn6O1N+AF4oHkrQ==" algorithmName="SHA-512" password="CC35"/>
  <autoFilter ref="C83:K14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129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3137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ROUND(SUM(BE83:BE109), 2)</f>
        <v>0</v>
      </c>
      <c r="G32" s="48"/>
      <c r="H32" s="48"/>
      <c r="I32" s="171">
        <v>0.20999999999999999</v>
      </c>
      <c r="J32" s="170">
        <f>ROUND(ROUND((SUM(BE83:BE109)),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ROUND(SUM(BF83:BF109), 2)</f>
        <v>0</v>
      </c>
      <c r="G33" s="48"/>
      <c r="H33" s="48"/>
      <c r="I33" s="171">
        <v>0.14999999999999999</v>
      </c>
      <c r="J33" s="170">
        <f>ROUND(ROUND((SUM(BF83:BF109)),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ROUND(SUM(BG83:BG109),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ROUND(SUM(BH83:BH109),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ROUND(SUM(BI83:BI109),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STA_cp24_1NP - STA_cp24_1NP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2995</v>
      </c>
      <c r="E61" s="193"/>
      <c r="F61" s="193"/>
      <c r="G61" s="193"/>
      <c r="H61" s="193"/>
      <c r="I61" s="194"/>
      <c r="J61" s="195">
        <f>J84</f>
        <v>0</v>
      </c>
      <c r="K61" s="196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199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5.TEMNÝ DŮL- VÝCVIKOVÉ STŘEDISKO-obj.24 -CÚ 2018/1</v>
      </c>
      <c r="F71" s="77"/>
      <c r="G71" s="77"/>
      <c r="H71" s="77"/>
      <c r="I71" s="204"/>
      <c r="J71" s="75"/>
      <c r="K71" s="75"/>
      <c r="L71" s="73"/>
    </row>
    <row r="72">
      <c r="B72" s="29"/>
      <c r="C72" s="77" t="s">
        <v>168</v>
      </c>
      <c r="D72" s="206"/>
      <c r="E72" s="206"/>
      <c r="F72" s="206"/>
      <c r="G72" s="206"/>
      <c r="H72" s="206"/>
      <c r="I72" s="149"/>
      <c r="J72" s="206"/>
      <c r="K72" s="206"/>
      <c r="L72" s="207"/>
    </row>
    <row r="73" s="1" customFormat="1" ht="16.5" customHeight="1">
      <c r="B73" s="47"/>
      <c r="C73" s="75"/>
      <c r="D73" s="75"/>
      <c r="E73" s="205" t="s">
        <v>2196</v>
      </c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170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E11</f>
        <v xml:space="preserve">STA_cp24_1NP - STA_cp24_1NP  CÚ 2018/1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24</v>
      </c>
      <c r="D77" s="75"/>
      <c r="E77" s="75"/>
      <c r="F77" s="208" t="str">
        <f>F14</f>
        <v xml:space="preserve"> </v>
      </c>
      <c r="G77" s="75"/>
      <c r="H77" s="75"/>
      <c r="I77" s="209" t="s">
        <v>26</v>
      </c>
      <c r="J77" s="86" t="str">
        <f>IF(J14="","",J14)</f>
        <v>12. 4. 2018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28</v>
      </c>
      <c r="D79" s="75"/>
      <c r="E79" s="75"/>
      <c r="F79" s="208" t="str">
        <f>E17</f>
        <v xml:space="preserve"> </v>
      </c>
      <c r="G79" s="75"/>
      <c r="H79" s="75"/>
      <c r="I79" s="209" t="s">
        <v>34</v>
      </c>
      <c r="J79" s="208" t="str">
        <f>E23</f>
        <v>ATELIER H1§ATELIER HÁJEK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8" t="str">
        <f>IF(E20="","",E20)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10"/>
      <c r="C82" s="211" t="s">
        <v>200</v>
      </c>
      <c r="D82" s="212" t="s">
        <v>58</v>
      </c>
      <c r="E82" s="212" t="s">
        <v>54</v>
      </c>
      <c r="F82" s="212" t="s">
        <v>201</v>
      </c>
      <c r="G82" s="212" t="s">
        <v>202</v>
      </c>
      <c r="H82" s="212" t="s">
        <v>203</v>
      </c>
      <c r="I82" s="213" t="s">
        <v>204</v>
      </c>
      <c r="J82" s="212" t="s">
        <v>175</v>
      </c>
      <c r="K82" s="214" t="s">
        <v>205</v>
      </c>
      <c r="L82" s="215"/>
      <c r="M82" s="103" t="s">
        <v>206</v>
      </c>
      <c r="N82" s="104" t="s">
        <v>43</v>
      </c>
      <c r="O82" s="104" t="s">
        <v>207</v>
      </c>
      <c r="P82" s="104" t="s">
        <v>208</v>
      </c>
      <c r="Q82" s="104" t="s">
        <v>209</v>
      </c>
      <c r="R82" s="104" t="s">
        <v>210</v>
      </c>
      <c r="S82" s="104" t="s">
        <v>211</v>
      </c>
      <c r="T82" s="105" t="s">
        <v>212</v>
      </c>
    </row>
    <row r="83" s="1" customFormat="1" ht="29.28" customHeight="1">
      <c r="B83" s="47"/>
      <c r="C83" s="109" t="s">
        <v>176</v>
      </c>
      <c r="D83" s="75"/>
      <c r="E83" s="75"/>
      <c r="F83" s="75"/>
      <c r="G83" s="75"/>
      <c r="H83" s="75"/>
      <c r="I83" s="204"/>
      <c r="J83" s="216">
        <f>BK83</f>
        <v>0</v>
      </c>
      <c r="K83" s="75"/>
      <c r="L83" s="73"/>
      <c r="M83" s="106"/>
      <c r="N83" s="107"/>
      <c r="O83" s="107"/>
      <c r="P83" s="217">
        <f>P84</f>
        <v>0</v>
      </c>
      <c r="Q83" s="107"/>
      <c r="R83" s="217">
        <f>R84</f>
        <v>0</v>
      </c>
      <c r="S83" s="107"/>
      <c r="T83" s="218">
        <f>T84</f>
        <v>0</v>
      </c>
      <c r="AT83" s="25" t="s">
        <v>72</v>
      </c>
      <c r="AU83" s="25" t="s">
        <v>177</v>
      </c>
      <c r="BK83" s="219">
        <f>BK84</f>
        <v>0</v>
      </c>
    </row>
    <row r="84" s="11" customFormat="1" ht="37.44" customHeight="1">
      <c r="B84" s="220"/>
      <c r="C84" s="221"/>
      <c r="D84" s="222" t="s">
        <v>72</v>
      </c>
      <c r="E84" s="223" t="s">
        <v>2134</v>
      </c>
      <c r="F84" s="223" t="s">
        <v>2997</v>
      </c>
      <c r="G84" s="221"/>
      <c r="H84" s="221"/>
      <c r="I84" s="224"/>
      <c r="J84" s="225">
        <f>BK84</f>
        <v>0</v>
      </c>
      <c r="K84" s="221"/>
      <c r="L84" s="226"/>
      <c r="M84" s="227"/>
      <c r="N84" s="228"/>
      <c r="O84" s="228"/>
      <c r="P84" s="229">
        <f>SUM(P85:P109)</f>
        <v>0</v>
      </c>
      <c r="Q84" s="228"/>
      <c r="R84" s="229">
        <f>SUM(R85:R109)</f>
        <v>0</v>
      </c>
      <c r="S84" s="228"/>
      <c r="T84" s="230">
        <f>SUM(T85:T109)</f>
        <v>0</v>
      </c>
      <c r="AR84" s="231" t="s">
        <v>80</v>
      </c>
      <c r="AT84" s="232" t="s">
        <v>72</v>
      </c>
      <c r="AU84" s="232" t="s">
        <v>73</v>
      </c>
      <c r="AY84" s="231" t="s">
        <v>215</v>
      </c>
      <c r="BK84" s="233">
        <f>SUM(BK85:BK109)</f>
        <v>0</v>
      </c>
    </row>
    <row r="85" s="1" customFormat="1" ht="16.5" customHeight="1">
      <c r="B85" s="47"/>
      <c r="C85" s="236" t="s">
        <v>80</v>
      </c>
      <c r="D85" s="236" t="s">
        <v>217</v>
      </c>
      <c r="E85" s="237" t="s">
        <v>3138</v>
      </c>
      <c r="F85" s="238" t="s">
        <v>2079</v>
      </c>
      <c r="G85" s="239" t="s">
        <v>1851</v>
      </c>
      <c r="H85" s="240">
        <v>8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80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3139</v>
      </c>
    </row>
    <row r="86" s="1" customFormat="1" ht="16.5" customHeight="1">
      <c r="B86" s="47"/>
      <c r="C86" s="236" t="s">
        <v>82</v>
      </c>
      <c r="D86" s="236" t="s">
        <v>217</v>
      </c>
      <c r="E86" s="237" t="s">
        <v>3140</v>
      </c>
      <c r="F86" s="238" t="s">
        <v>2082</v>
      </c>
      <c r="G86" s="239" t="s">
        <v>1851</v>
      </c>
      <c r="H86" s="240">
        <v>4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3141</v>
      </c>
    </row>
    <row r="87" s="1" customFormat="1" ht="16.5" customHeight="1">
      <c r="B87" s="47"/>
      <c r="C87" s="236" t="s">
        <v>236</v>
      </c>
      <c r="D87" s="236" t="s">
        <v>217</v>
      </c>
      <c r="E87" s="237" t="s">
        <v>2084</v>
      </c>
      <c r="F87" s="238" t="s">
        <v>2085</v>
      </c>
      <c r="G87" s="239" t="s">
        <v>1851</v>
      </c>
      <c r="H87" s="240">
        <v>3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3142</v>
      </c>
    </row>
    <row r="88" s="1" customFormat="1" ht="25.5" customHeight="1">
      <c r="B88" s="47"/>
      <c r="C88" s="236" t="s">
        <v>222</v>
      </c>
      <c r="D88" s="236" t="s">
        <v>217</v>
      </c>
      <c r="E88" s="237" t="s">
        <v>2087</v>
      </c>
      <c r="F88" s="238" t="s">
        <v>2088</v>
      </c>
      <c r="G88" s="239" t="s">
        <v>1851</v>
      </c>
      <c r="H88" s="240">
        <v>3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3143</v>
      </c>
    </row>
    <row r="89" s="1" customFormat="1" ht="16.5" customHeight="1">
      <c r="B89" s="47"/>
      <c r="C89" s="236" t="s">
        <v>248</v>
      </c>
      <c r="D89" s="236" t="s">
        <v>217</v>
      </c>
      <c r="E89" s="237" t="s">
        <v>1964</v>
      </c>
      <c r="F89" s="238" t="s">
        <v>3144</v>
      </c>
      <c r="G89" s="239" t="s">
        <v>1851</v>
      </c>
      <c r="H89" s="240">
        <v>3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3145</v>
      </c>
    </row>
    <row r="90" s="1" customFormat="1" ht="16.5" customHeight="1">
      <c r="B90" s="47"/>
      <c r="C90" s="236" t="s">
        <v>252</v>
      </c>
      <c r="D90" s="236" t="s">
        <v>217</v>
      </c>
      <c r="E90" s="237" t="s">
        <v>3146</v>
      </c>
      <c r="F90" s="238" t="s">
        <v>3147</v>
      </c>
      <c r="G90" s="239" t="s">
        <v>1851</v>
      </c>
      <c r="H90" s="240">
        <v>1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3148</v>
      </c>
    </row>
    <row r="91" s="1" customFormat="1" ht="25.5" customHeight="1">
      <c r="B91" s="47"/>
      <c r="C91" s="236" t="s">
        <v>257</v>
      </c>
      <c r="D91" s="236" t="s">
        <v>217</v>
      </c>
      <c r="E91" s="237" t="s">
        <v>2092</v>
      </c>
      <c r="F91" s="238" t="s">
        <v>2093</v>
      </c>
      <c r="G91" s="239" t="s">
        <v>298</v>
      </c>
      <c r="H91" s="240">
        <v>266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3149</v>
      </c>
    </row>
    <row r="92" s="1" customFormat="1" ht="16.5" customHeight="1">
      <c r="B92" s="47"/>
      <c r="C92" s="236" t="s">
        <v>261</v>
      </c>
      <c r="D92" s="236" t="s">
        <v>217</v>
      </c>
      <c r="E92" s="237" t="s">
        <v>1991</v>
      </c>
      <c r="F92" s="238" t="s">
        <v>1992</v>
      </c>
      <c r="G92" s="239" t="s">
        <v>298</v>
      </c>
      <c r="H92" s="240">
        <v>21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3150</v>
      </c>
    </row>
    <row r="93" s="1" customFormat="1" ht="16.5" customHeight="1">
      <c r="B93" s="47"/>
      <c r="C93" s="236" t="s">
        <v>266</v>
      </c>
      <c r="D93" s="236" t="s">
        <v>217</v>
      </c>
      <c r="E93" s="237" t="s">
        <v>3151</v>
      </c>
      <c r="F93" s="238" t="s">
        <v>1995</v>
      </c>
      <c r="G93" s="239" t="s">
        <v>298</v>
      </c>
      <c r="H93" s="240">
        <v>21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3152</v>
      </c>
    </row>
    <row r="94" s="1" customFormat="1" ht="16.5" customHeight="1">
      <c r="B94" s="47"/>
      <c r="C94" s="236" t="s">
        <v>271</v>
      </c>
      <c r="D94" s="236" t="s">
        <v>217</v>
      </c>
      <c r="E94" s="237" t="s">
        <v>1997</v>
      </c>
      <c r="F94" s="238" t="s">
        <v>1998</v>
      </c>
      <c r="G94" s="239" t="s">
        <v>298</v>
      </c>
      <c r="H94" s="240">
        <v>14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3153</v>
      </c>
    </row>
    <row r="95" s="1" customFormat="1" ht="16.5" customHeight="1">
      <c r="B95" s="47"/>
      <c r="C95" s="236" t="s">
        <v>277</v>
      </c>
      <c r="D95" s="236" t="s">
        <v>217</v>
      </c>
      <c r="E95" s="237" t="s">
        <v>3154</v>
      </c>
      <c r="F95" s="238" t="s">
        <v>2001</v>
      </c>
      <c r="G95" s="239" t="s">
        <v>298</v>
      </c>
      <c r="H95" s="240">
        <v>14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3155</v>
      </c>
    </row>
    <row r="96" s="1" customFormat="1" ht="16.5" customHeight="1">
      <c r="B96" s="47"/>
      <c r="C96" s="236" t="s">
        <v>288</v>
      </c>
      <c r="D96" s="236" t="s">
        <v>217</v>
      </c>
      <c r="E96" s="237" t="s">
        <v>3054</v>
      </c>
      <c r="F96" s="238" t="s">
        <v>3055</v>
      </c>
      <c r="G96" s="239" t="s">
        <v>1851</v>
      </c>
      <c r="H96" s="240">
        <v>4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3156</v>
      </c>
    </row>
    <row r="97" s="1" customFormat="1" ht="16.5" customHeight="1">
      <c r="B97" s="47"/>
      <c r="C97" s="236" t="s">
        <v>295</v>
      </c>
      <c r="D97" s="236" t="s">
        <v>217</v>
      </c>
      <c r="E97" s="237" t="s">
        <v>3057</v>
      </c>
      <c r="F97" s="238" t="s">
        <v>3157</v>
      </c>
      <c r="G97" s="239" t="s">
        <v>1851</v>
      </c>
      <c r="H97" s="240">
        <v>41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3158</v>
      </c>
    </row>
    <row r="98" s="1" customFormat="1" ht="16.5" customHeight="1">
      <c r="B98" s="47"/>
      <c r="C98" s="236" t="s">
        <v>301</v>
      </c>
      <c r="D98" s="236" t="s">
        <v>217</v>
      </c>
      <c r="E98" s="237" t="s">
        <v>2102</v>
      </c>
      <c r="F98" s="238" t="s">
        <v>2103</v>
      </c>
      <c r="G98" s="239" t="s">
        <v>298</v>
      </c>
      <c r="H98" s="240">
        <v>50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3159</v>
      </c>
    </row>
    <row r="99" s="1" customFormat="1" ht="25.5" customHeight="1">
      <c r="B99" s="47"/>
      <c r="C99" s="236" t="s">
        <v>10</v>
      </c>
      <c r="D99" s="236" t="s">
        <v>217</v>
      </c>
      <c r="E99" s="237" t="s">
        <v>3160</v>
      </c>
      <c r="F99" s="238" t="s">
        <v>2040</v>
      </c>
      <c r="G99" s="239" t="s">
        <v>1851</v>
      </c>
      <c r="H99" s="240">
        <v>1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3161</v>
      </c>
    </row>
    <row r="100" s="1" customFormat="1" ht="16.5" customHeight="1">
      <c r="B100" s="47"/>
      <c r="C100" s="236" t="s">
        <v>311</v>
      </c>
      <c r="D100" s="236" t="s">
        <v>217</v>
      </c>
      <c r="E100" s="237" t="s">
        <v>3162</v>
      </c>
      <c r="F100" s="238" t="s">
        <v>2043</v>
      </c>
      <c r="G100" s="239" t="s">
        <v>1851</v>
      </c>
      <c r="H100" s="240">
        <v>3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3163</v>
      </c>
    </row>
    <row r="101" s="1" customFormat="1" ht="16.5" customHeight="1">
      <c r="B101" s="47"/>
      <c r="C101" s="236" t="s">
        <v>318</v>
      </c>
      <c r="D101" s="236" t="s">
        <v>217</v>
      </c>
      <c r="E101" s="237" t="s">
        <v>3164</v>
      </c>
      <c r="F101" s="238" t="s">
        <v>2049</v>
      </c>
      <c r="G101" s="239" t="s">
        <v>2050</v>
      </c>
      <c r="H101" s="240">
        <v>1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3165</v>
      </c>
    </row>
    <row r="102" s="1" customFormat="1" ht="16.5" customHeight="1">
      <c r="B102" s="47"/>
      <c r="C102" s="236" t="s">
        <v>326</v>
      </c>
      <c r="D102" s="236" t="s">
        <v>217</v>
      </c>
      <c r="E102" s="237" t="s">
        <v>3166</v>
      </c>
      <c r="F102" s="238" t="s">
        <v>2053</v>
      </c>
      <c r="G102" s="239" t="s">
        <v>2050</v>
      </c>
      <c r="H102" s="240">
        <v>1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3167</v>
      </c>
    </row>
    <row r="103" s="1" customFormat="1" ht="16.5" customHeight="1">
      <c r="B103" s="47"/>
      <c r="C103" s="236" t="s">
        <v>331</v>
      </c>
      <c r="D103" s="236" t="s">
        <v>217</v>
      </c>
      <c r="E103" s="237" t="s">
        <v>3168</v>
      </c>
      <c r="F103" s="238" t="s">
        <v>2114</v>
      </c>
      <c r="G103" s="239" t="s">
        <v>2057</v>
      </c>
      <c r="H103" s="240">
        <v>3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3169</v>
      </c>
    </row>
    <row r="104" s="1" customFormat="1" ht="16.5" customHeight="1">
      <c r="B104" s="47"/>
      <c r="C104" s="236" t="s">
        <v>336</v>
      </c>
      <c r="D104" s="236" t="s">
        <v>217</v>
      </c>
      <c r="E104" s="237" t="s">
        <v>3170</v>
      </c>
      <c r="F104" s="238" t="s">
        <v>2060</v>
      </c>
      <c r="G104" s="239" t="s">
        <v>2057</v>
      </c>
      <c r="H104" s="240">
        <v>4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3171</v>
      </c>
    </row>
    <row r="105" s="1" customFormat="1" ht="16.5" customHeight="1">
      <c r="B105" s="47"/>
      <c r="C105" s="236" t="s">
        <v>9</v>
      </c>
      <c r="D105" s="236" t="s">
        <v>217</v>
      </c>
      <c r="E105" s="237" t="s">
        <v>3172</v>
      </c>
      <c r="F105" s="238" t="s">
        <v>2063</v>
      </c>
      <c r="G105" s="239" t="s">
        <v>2057</v>
      </c>
      <c r="H105" s="240">
        <v>2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3173</v>
      </c>
    </row>
    <row r="106" s="1" customFormat="1" ht="16.5" customHeight="1">
      <c r="B106" s="47"/>
      <c r="C106" s="236" t="s">
        <v>346</v>
      </c>
      <c r="D106" s="236" t="s">
        <v>217</v>
      </c>
      <c r="E106" s="237" t="s">
        <v>3174</v>
      </c>
      <c r="F106" s="238" t="s">
        <v>2066</v>
      </c>
      <c r="G106" s="239" t="s">
        <v>274</v>
      </c>
      <c r="H106" s="240">
        <v>0.20000000000000001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3175</v>
      </c>
    </row>
    <row r="107" s="1" customFormat="1" ht="16.5" customHeight="1">
      <c r="B107" s="47"/>
      <c r="C107" s="236" t="s">
        <v>352</v>
      </c>
      <c r="D107" s="236" t="s">
        <v>217</v>
      </c>
      <c r="E107" s="237" t="s">
        <v>3176</v>
      </c>
      <c r="F107" s="238" t="s">
        <v>2069</v>
      </c>
      <c r="G107" s="239" t="s">
        <v>2057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3177</v>
      </c>
    </row>
    <row r="108" s="1" customFormat="1" ht="16.5" customHeight="1">
      <c r="B108" s="47"/>
      <c r="C108" s="236" t="s">
        <v>357</v>
      </c>
      <c r="D108" s="236" t="s">
        <v>217</v>
      </c>
      <c r="E108" s="237" t="s">
        <v>3178</v>
      </c>
      <c r="F108" s="238" t="s">
        <v>2072</v>
      </c>
      <c r="G108" s="239" t="s">
        <v>2050</v>
      </c>
      <c r="H108" s="240">
        <v>1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3179</v>
      </c>
    </row>
    <row r="109" s="1" customFormat="1" ht="16.5" customHeight="1">
      <c r="B109" s="47"/>
      <c r="C109" s="236" t="s">
        <v>362</v>
      </c>
      <c r="D109" s="236" t="s">
        <v>217</v>
      </c>
      <c r="E109" s="237" t="s">
        <v>3180</v>
      </c>
      <c r="F109" s="238" t="s">
        <v>2075</v>
      </c>
      <c r="G109" s="239" t="s">
        <v>2050</v>
      </c>
      <c r="H109" s="240">
        <v>1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306" t="s">
        <v>44</v>
      </c>
      <c r="O109" s="307"/>
      <c r="P109" s="308">
        <f>O109*H109</f>
        <v>0</v>
      </c>
      <c r="Q109" s="308">
        <v>0</v>
      </c>
      <c r="R109" s="308">
        <f>Q109*H109</f>
        <v>0</v>
      </c>
      <c r="S109" s="308">
        <v>0</v>
      </c>
      <c r="T109" s="309">
        <f>S109*H109</f>
        <v>0</v>
      </c>
      <c r="AR109" s="25" t="s">
        <v>222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3181</v>
      </c>
    </row>
    <row r="110" s="1" customFormat="1" ht="6.96" customHeight="1">
      <c r="B110" s="68"/>
      <c r="C110" s="69"/>
      <c r="D110" s="69"/>
      <c r="E110" s="69"/>
      <c r="F110" s="69"/>
      <c r="G110" s="69"/>
      <c r="H110" s="69"/>
      <c r="I110" s="179"/>
      <c r="J110" s="69"/>
      <c r="K110" s="69"/>
      <c r="L110" s="73"/>
    </row>
  </sheetData>
  <sheetProtection sheet="1" autoFilter="0" formatColumns="0" formatRows="0" objects="1" scenarios="1" spinCount="100000" saltValue="bId/tbcVTt70mMjOnhTu7CaOkOty+ZMR5FytMzjqiT2tuJymYLsfxmkPT2C8h6EZnChnIrc/mCaxfJUZltw/BA==" hashValue="bVe+YZubdNf5oyCw8bI5O71KwVVqKGjPdr0M/4VwXPkLd2D3V9Cl596qpHlwgvrPr2DSV+Q/cHjLSpGe+inyiQ==" algorithmName="SHA-512" password="CC35"/>
  <autoFilter ref="C82:K10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2196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3182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ROUND(J84,2)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ROUND(SUM(BE84:BE91), 2)</f>
        <v>0</v>
      </c>
      <c r="G32" s="48"/>
      <c r="H32" s="48"/>
      <c r="I32" s="171">
        <v>0.20999999999999999</v>
      </c>
      <c r="J32" s="170">
        <f>ROUND(ROUND((SUM(BE84:BE91)),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ROUND(SUM(BF84:BF91), 2)</f>
        <v>0</v>
      </c>
      <c r="G33" s="48"/>
      <c r="H33" s="48"/>
      <c r="I33" s="171">
        <v>0.14999999999999999</v>
      </c>
      <c r="J33" s="170">
        <f>ROUND(ROUND((SUM(BF84:BF91)),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ROUND(SUM(BG84:BG91),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ROUND(SUM(BH84:BH91),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ROUND(SUM(BI84:BI91),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2196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VZD_cp_24 - VZD-č.p.24_1NP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J84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3183</v>
      </c>
      <c r="E61" s="193"/>
      <c r="F61" s="193"/>
      <c r="G61" s="193"/>
      <c r="H61" s="193"/>
      <c r="I61" s="194"/>
      <c r="J61" s="195">
        <f>J85</f>
        <v>0</v>
      </c>
      <c r="K61" s="196"/>
    </row>
    <row r="62" s="8" customFormat="1" ht="24.96" customHeight="1">
      <c r="B62" s="190"/>
      <c r="C62" s="191"/>
      <c r="D62" s="192" t="s">
        <v>3184</v>
      </c>
      <c r="E62" s="193"/>
      <c r="F62" s="193"/>
      <c r="G62" s="193"/>
      <c r="H62" s="193"/>
      <c r="I62" s="194"/>
      <c r="J62" s="195">
        <f>J89</f>
        <v>0</v>
      </c>
      <c r="K62" s="196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199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5.TEMNÝ DŮL- VÝCVIKOVÉ STŘEDISKO-obj.24 -CÚ 2018/1</v>
      </c>
      <c r="F72" s="77"/>
      <c r="G72" s="77"/>
      <c r="H72" s="77"/>
      <c r="I72" s="204"/>
      <c r="J72" s="75"/>
      <c r="K72" s="75"/>
      <c r="L72" s="73"/>
    </row>
    <row r="73">
      <c r="B73" s="29"/>
      <c r="C73" s="77" t="s">
        <v>168</v>
      </c>
      <c r="D73" s="206"/>
      <c r="E73" s="206"/>
      <c r="F73" s="206"/>
      <c r="G73" s="206"/>
      <c r="H73" s="206"/>
      <c r="I73" s="149"/>
      <c r="J73" s="206"/>
      <c r="K73" s="206"/>
      <c r="L73" s="207"/>
    </row>
    <row r="74" s="1" customFormat="1" ht="16.5" customHeight="1">
      <c r="B74" s="47"/>
      <c r="C74" s="75"/>
      <c r="D74" s="75"/>
      <c r="E74" s="205" t="s">
        <v>2196</v>
      </c>
      <c r="F74" s="75"/>
      <c r="G74" s="75"/>
      <c r="H74" s="75"/>
      <c r="I74" s="204"/>
      <c r="J74" s="75"/>
      <c r="K74" s="75"/>
      <c r="L74" s="73"/>
    </row>
    <row r="75" s="1" customFormat="1" ht="14.4" customHeight="1">
      <c r="B75" s="47"/>
      <c r="C75" s="77" t="s">
        <v>170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E11</f>
        <v xml:space="preserve">VZD_cp_24 - VZD-č.p.24_1NP   CÚ 2018/1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24</v>
      </c>
      <c r="D78" s="75"/>
      <c r="E78" s="75"/>
      <c r="F78" s="208" t="str">
        <f>F14</f>
        <v xml:space="preserve"> </v>
      </c>
      <c r="G78" s="75"/>
      <c r="H78" s="75"/>
      <c r="I78" s="209" t="s">
        <v>26</v>
      </c>
      <c r="J78" s="86" t="str">
        <f>IF(J14="","",J14)</f>
        <v>12. 4. 2018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28</v>
      </c>
      <c r="D80" s="75"/>
      <c r="E80" s="75"/>
      <c r="F80" s="208" t="str">
        <f>E17</f>
        <v xml:space="preserve"> </v>
      </c>
      <c r="G80" s="75"/>
      <c r="H80" s="75"/>
      <c r="I80" s="209" t="s">
        <v>34</v>
      </c>
      <c r="J80" s="208" t="str">
        <f>E23</f>
        <v>ATELIER H1§ATELIER HÁJEK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8" t="str">
        <f>IF(E20="","",E20)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10"/>
      <c r="C83" s="211" t="s">
        <v>200</v>
      </c>
      <c r="D83" s="212" t="s">
        <v>58</v>
      </c>
      <c r="E83" s="212" t="s">
        <v>54</v>
      </c>
      <c r="F83" s="212" t="s">
        <v>201</v>
      </c>
      <c r="G83" s="212" t="s">
        <v>202</v>
      </c>
      <c r="H83" s="212" t="s">
        <v>203</v>
      </c>
      <c r="I83" s="213" t="s">
        <v>204</v>
      </c>
      <c r="J83" s="212" t="s">
        <v>175</v>
      </c>
      <c r="K83" s="214" t="s">
        <v>205</v>
      </c>
      <c r="L83" s="215"/>
      <c r="M83" s="103" t="s">
        <v>206</v>
      </c>
      <c r="N83" s="104" t="s">
        <v>43</v>
      </c>
      <c r="O83" s="104" t="s">
        <v>207</v>
      </c>
      <c r="P83" s="104" t="s">
        <v>208</v>
      </c>
      <c r="Q83" s="104" t="s">
        <v>209</v>
      </c>
      <c r="R83" s="104" t="s">
        <v>210</v>
      </c>
      <c r="S83" s="104" t="s">
        <v>211</v>
      </c>
      <c r="T83" s="105" t="s">
        <v>212</v>
      </c>
    </row>
    <row r="84" s="1" customFormat="1" ht="29.28" customHeight="1">
      <c r="B84" s="47"/>
      <c r="C84" s="109" t="s">
        <v>176</v>
      </c>
      <c r="D84" s="75"/>
      <c r="E84" s="75"/>
      <c r="F84" s="75"/>
      <c r="G84" s="75"/>
      <c r="H84" s="75"/>
      <c r="I84" s="204"/>
      <c r="J84" s="216">
        <f>BK84</f>
        <v>0</v>
      </c>
      <c r="K84" s="75"/>
      <c r="L84" s="73"/>
      <c r="M84" s="106"/>
      <c r="N84" s="107"/>
      <c r="O84" s="107"/>
      <c r="P84" s="217">
        <f>P85+P89</f>
        <v>0</v>
      </c>
      <c r="Q84" s="107"/>
      <c r="R84" s="217">
        <f>R85+R89</f>
        <v>0</v>
      </c>
      <c r="S84" s="107"/>
      <c r="T84" s="218">
        <f>T85+T89</f>
        <v>0</v>
      </c>
      <c r="AT84" s="25" t="s">
        <v>72</v>
      </c>
      <c r="AU84" s="25" t="s">
        <v>177</v>
      </c>
      <c r="BK84" s="219">
        <f>BK85+BK89</f>
        <v>0</v>
      </c>
    </row>
    <row r="85" s="11" customFormat="1" ht="37.44" customHeight="1">
      <c r="B85" s="220"/>
      <c r="C85" s="221"/>
      <c r="D85" s="222" t="s">
        <v>72</v>
      </c>
      <c r="E85" s="223" t="s">
        <v>2134</v>
      </c>
      <c r="F85" s="223" t="s">
        <v>3185</v>
      </c>
      <c r="G85" s="221"/>
      <c r="H85" s="221"/>
      <c r="I85" s="224"/>
      <c r="J85" s="225">
        <f>BK85</f>
        <v>0</v>
      </c>
      <c r="K85" s="221"/>
      <c r="L85" s="226"/>
      <c r="M85" s="227"/>
      <c r="N85" s="228"/>
      <c r="O85" s="228"/>
      <c r="P85" s="229">
        <f>SUM(P86:P88)</f>
        <v>0</v>
      </c>
      <c r="Q85" s="228"/>
      <c r="R85" s="229">
        <f>SUM(R86:R88)</f>
        <v>0</v>
      </c>
      <c r="S85" s="228"/>
      <c r="T85" s="230">
        <f>SUM(T86:T88)</f>
        <v>0</v>
      </c>
      <c r="AR85" s="231" t="s">
        <v>80</v>
      </c>
      <c r="AT85" s="232" t="s">
        <v>72</v>
      </c>
      <c r="AU85" s="232" t="s">
        <v>73</v>
      </c>
      <c r="AY85" s="231" t="s">
        <v>215</v>
      </c>
      <c r="BK85" s="233">
        <f>SUM(BK86:BK88)</f>
        <v>0</v>
      </c>
    </row>
    <row r="86" s="1" customFormat="1" ht="25.5" customHeight="1">
      <c r="B86" s="47"/>
      <c r="C86" s="236" t="s">
        <v>80</v>
      </c>
      <c r="D86" s="236" t="s">
        <v>217</v>
      </c>
      <c r="E86" s="237" t="s">
        <v>277</v>
      </c>
      <c r="F86" s="238" t="s">
        <v>2136</v>
      </c>
      <c r="G86" s="239" t="s">
        <v>1851</v>
      </c>
      <c r="H86" s="240">
        <v>1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3186</v>
      </c>
    </row>
    <row r="87" s="1" customFormat="1" ht="16.5" customHeight="1">
      <c r="B87" s="47"/>
      <c r="C87" s="236" t="s">
        <v>82</v>
      </c>
      <c r="D87" s="236" t="s">
        <v>217</v>
      </c>
      <c r="E87" s="237" t="s">
        <v>295</v>
      </c>
      <c r="F87" s="238" t="s">
        <v>2140</v>
      </c>
      <c r="G87" s="239" t="s">
        <v>1851</v>
      </c>
      <c r="H87" s="240">
        <v>1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3187</v>
      </c>
    </row>
    <row r="88" s="1" customFormat="1" ht="16.5" customHeight="1">
      <c r="B88" s="47"/>
      <c r="C88" s="236" t="s">
        <v>236</v>
      </c>
      <c r="D88" s="236" t="s">
        <v>217</v>
      </c>
      <c r="E88" s="237" t="s">
        <v>834</v>
      </c>
      <c r="F88" s="238" t="s">
        <v>2142</v>
      </c>
      <c r="G88" s="239" t="s">
        <v>298</v>
      </c>
      <c r="H88" s="240">
        <v>1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3188</v>
      </c>
    </row>
    <row r="89" s="11" customFormat="1" ht="37.44" customHeight="1">
      <c r="B89" s="220"/>
      <c r="C89" s="221"/>
      <c r="D89" s="222" t="s">
        <v>72</v>
      </c>
      <c r="E89" s="223" t="s">
        <v>2144</v>
      </c>
      <c r="F89" s="223" t="s">
        <v>2162</v>
      </c>
      <c r="G89" s="221"/>
      <c r="H89" s="221"/>
      <c r="I89" s="224"/>
      <c r="J89" s="225">
        <f>BK89</f>
        <v>0</v>
      </c>
      <c r="K89" s="221"/>
      <c r="L89" s="226"/>
      <c r="M89" s="227"/>
      <c r="N89" s="228"/>
      <c r="O89" s="228"/>
      <c r="P89" s="229">
        <f>SUM(P90:P91)</f>
        <v>0</v>
      </c>
      <c r="Q89" s="228"/>
      <c r="R89" s="229">
        <f>SUM(R90:R91)</f>
        <v>0</v>
      </c>
      <c r="S89" s="228"/>
      <c r="T89" s="230">
        <f>SUM(T90:T91)</f>
        <v>0</v>
      </c>
      <c r="AR89" s="231" t="s">
        <v>80</v>
      </c>
      <c r="AT89" s="232" t="s">
        <v>72</v>
      </c>
      <c r="AU89" s="232" t="s">
        <v>73</v>
      </c>
      <c r="AY89" s="231" t="s">
        <v>215</v>
      </c>
      <c r="BK89" s="233">
        <f>SUM(BK90:BK91)</f>
        <v>0</v>
      </c>
    </row>
    <row r="90" s="1" customFormat="1" ht="16.5" customHeight="1">
      <c r="B90" s="47"/>
      <c r="C90" s="236" t="s">
        <v>222</v>
      </c>
      <c r="D90" s="236" t="s">
        <v>217</v>
      </c>
      <c r="E90" s="237" t="s">
        <v>3189</v>
      </c>
      <c r="F90" s="238" t="s">
        <v>2171</v>
      </c>
      <c r="G90" s="239" t="s">
        <v>1851</v>
      </c>
      <c r="H90" s="240">
        <v>1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3190</v>
      </c>
    </row>
    <row r="91" s="1" customFormat="1" ht="16.5" customHeight="1">
      <c r="B91" s="47"/>
      <c r="C91" s="236" t="s">
        <v>248</v>
      </c>
      <c r="D91" s="236" t="s">
        <v>217</v>
      </c>
      <c r="E91" s="237" t="s">
        <v>3191</v>
      </c>
      <c r="F91" s="238" t="s">
        <v>2177</v>
      </c>
      <c r="G91" s="239" t="s">
        <v>1851</v>
      </c>
      <c r="H91" s="240">
        <v>2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306" t="s">
        <v>44</v>
      </c>
      <c r="O91" s="307"/>
      <c r="P91" s="308">
        <f>O91*H91</f>
        <v>0</v>
      </c>
      <c r="Q91" s="308">
        <v>0</v>
      </c>
      <c r="R91" s="308">
        <f>Q91*H91</f>
        <v>0</v>
      </c>
      <c r="S91" s="308">
        <v>0</v>
      </c>
      <c r="T91" s="309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3192</v>
      </c>
    </row>
    <row r="92" s="1" customFormat="1" ht="6.96" customHeight="1">
      <c r="B92" s="68"/>
      <c r="C92" s="69"/>
      <c r="D92" s="69"/>
      <c r="E92" s="69"/>
      <c r="F92" s="69"/>
      <c r="G92" s="69"/>
      <c r="H92" s="69"/>
      <c r="I92" s="179"/>
      <c r="J92" s="69"/>
      <c r="K92" s="69"/>
      <c r="L92" s="73"/>
    </row>
  </sheetData>
  <sheetProtection sheet="1" autoFilter="0" formatColumns="0" formatRows="0" objects="1" scenarios="1" spinCount="100000" saltValue="Rvq/MLqS3eOgGAL5hTsy3lipGEfuZljt2IJJRjX0yCnSGAVLrycxpwKxyPsDn4r4XW/2WVTUyj9J/aInC4L1pA==" hashValue="Qs7++SulfEAfeLJWN0zt04fYiJaFdbvB8yok+EdO618CWd0jQ4NZRM0YjNtIrP54630VH5OuQIZNED3GMVlLJg==" algorithmName="SHA-512" password="CC35"/>
  <autoFilter ref="C83:K9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3194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25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172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ROUND(J97,2)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ROUND(SUM(BE97:BE530), 2)</f>
        <v>0</v>
      </c>
      <c r="G32" s="48"/>
      <c r="H32" s="48"/>
      <c r="I32" s="171">
        <v>0.20999999999999999</v>
      </c>
      <c r="J32" s="170">
        <f>ROUND(ROUND((SUM(BE97:BE530)),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ROUND(SUM(BF97:BF530), 2)</f>
        <v>0</v>
      </c>
      <c r="G33" s="48"/>
      <c r="H33" s="48"/>
      <c r="I33" s="171">
        <v>0.14999999999999999</v>
      </c>
      <c r="J33" s="170">
        <f>ROUND(ROUND((SUM(BF97:BF530)),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ROUND(SUM(BG97:BG530),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ROUND(SUM(BH97:BH530),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ROUND(SUM(BI97:BI530),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TEMNYDULSO 01- 2.NP - SO 01- 2. NADZEMNÍ PODL(BEZ STŘECHY)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 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J97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J98</f>
        <v>0</v>
      </c>
      <c r="K61" s="196"/>
    </row>
    <row r="62" s="9" customFormat="1" ht="19.92" customHeight="1">
      <c r="B62" s="197"/>
      <c r="C62" s="198"/>
      <c r="D62" s="199" t="s">
        <v>184</v>
      </c>
      <c r="E62" s="200"/>
      <c r="F62" s="200"/>
      <c r="G62" s="200"/>
      <c r="H62" s="200"/>
      <c r="I62" s="201"/>
      <c r="J62" s="202">
        <f>J99</f>
        <v>0</v>
      </c>
      <c r="K62" s="203"/>
    </row>
    <row r="63" s="9" customFormat="1" ht="19.92" customHeight="1">
      <c r="B63" s="197"/>
      <c r="C63" s="198"/>
      <c r="D63" s="199" t="s">
        <v>185</v>
      </c>
      <c r="E63" s="200"/>
      <c r="F63" s="200"/>
      <c r="G63" s="200"/>
      <c r="H63" s="200"/>
      <c r="I63" s="201"/>
      <c r="J63" s="202">
        <f>J124</f>
        <v>0</v>
      </c>
      <c r="K63" s="203"/>
    </row>
    <row r="64" s="9" customFormat="1" ht="19.92" customHeight="1">
      <c r="B64" s="197"/>
      <c r="C64" s="198"/>
      <c r="D64" s="199" t="s">
        <v>186</v>
      </c>
      <c r="E64" s="200"/>
      <c r="F64" s="200"/>
      <c r="G64" s="200"/>
      <c r="H64" s="200"/>
      <c r="I64" s="201"/>
      <c r="J64" s="202">
        <f>J136</f>
        <v>0</v>
      </c>
      <c r="K64" s="203"/>
    </row>
    <row r="65" s="8" customFormat="1" ht="24.96" customHeight="1">
      <c r="B65" s="190"/>
      <c r="C65" s="191"/>
      <c r="D65" s="192" t="s">
        <v>187</v>
      </c>
      <c r="E65" s="193"/>
      <c r="F65" s="193"/>
      <c r="G65" s="193"/>
      <c r="H65" s="193"/>
      <c r="I65" s="194"/>
      <c r="J65" s="195">
        <f>J138</f>
        <v>0</v>
      </c>
      <c r="K65" s="196"/>
    </row>
    <row r="66" s="9" customFormat="1" ht="19.92" customHeight="1">
      <c r="B66" s="197"/>
      <c r="C66" s="198"/>
      <c r="D66" s="199" t="s">
        <v>3195</v>
      </c>
      <c r="E66" s="200"/>
      <c r="F66" s="200"/>
      <c r="G66" s="200"/>
      <c r="H66" s="200"/>
      <c r="I66" s="201"/>
      <c r="J66" s="202">
        <f>J139</f>
        <v>0</v>
      </c>
      <c r="K66" s="203"/>
    </row>
    <row r="67" s="9" customFormat="1" ht="19.92" customHeight="1">
      <c r="B67" s="197"/>
      <c r="C67" s="198"/>
      <c r="D67" s="199" t="s">
        <v>3196</v>
      </c>
      <c r="E67" s="200"/>
      <c r="F67" s="200"/>
      <c r="G67" s="200"/>
      <c r="H67" s="200"/>
      <c r="I67" s="201"/>
      <c r="J67" s="202">
        <f>J145</f>
        <v>0</v>
      </c>
      <c r="K67" s="203"/>
    </row>
    <row r="68" s="9" customFormat="1" ht="19.92" customHeight="1">
      <c r="B68" s="197"/>
      <c r="C68" s="198"/>
      <c r="D68" s="199" t="s">
        <v>3197</v>
      </c>
      <c r="E68" s="200"/>
      <c r="F68" s="200"/>
      <c r="G68" s="200"/>
      <c r="H68" s="200"/>
      <c r="I68" s="201"/>
      <c r="J68" s="202">
        <f>J226</f>
        <v>0</v>
      </c>
      <c r="K68" s="203"/>
    </row>
    <row r="69" s="9" customFormat="1" ht="19.92" customHeight="1">
      <c r="B69" s="197"/>
      <c r="C69" s="198"/>
      <c r="D69" s="199" t="s">
        <v>3198</v>
      </c>
      <c r="E69" s="200"/>
      <c r="F69" s="200"/>
      <c r="G69" s="200"/>
      <c r="H69" s="200"/>
      <c r="I69" s="201"/>
      <c r="J69" s="202">
        <f>J268</f>
        <v>0</v>
      </c>
      <c r="K69" s="203"/>
    </row>
    <row r="70" s="9" customFormat="1" ht="19.92" customHeight="1">
      <c r="B70" s="197"/>
      <c r="C70" s="198"/>
      <c r="D70" s="199" t="s">
        <v>3199</v>
      </c>
      <c r="E70" s="200"/>
      <c r="F70" s="200"/>
      <c r="G70" s="200"/>
      <c r="H70" s="200"/>
      <c r="I70" s="201"/>
      <c r="J70" s="202">
        <f>J337</f>
        <v>0</v>
      </c>
      <c r="K70" s="203"/>
    </row>
    <row r="71" s="9" customFormat="1" ht="19.92" customHeight="1">
      <c r="B71" s="197"/>
      <c r="C71" s="198"/>
      <c r="D71" s="199" t="s">
        <v>192</v>
      </c>
      <c r="E71" s="200"/>
      <c r="F71" s="200"/>
      <c r="G71" s="200"/>
      <c r="H71" s="200"/>
      <c r="I71" s="201"/>
      <c r="J71" s="202">
        <f>J341</f>
        <v>0</v>
      </c>
      <c r="K71" s="203"/>
    </row>
    <row r="72" s="9" customFormat="1" ht="19.92" customHeight="1">
      <c r="B72" s="197"/>
      <c r="C72" s="198"/>
      <c r="D72" s="199" t="s">
        <v>3200</v>
      </c>
      <c r="E72" s="200"/>
      <c r="F72" s="200"/>
      <c r="G72" s="200"/>
      <c r="H72" s="200"/>
      <c r="I72" s="201"/>
      <c r="J72" s="202">
        <f>J459</f>
        <v>0</v>
      </c>
      <c r="K72" s="203"/>
    </row>
    <row r="73" s="9" customFormat="1" ht="19.92" customHeight="1">
      <c r="B73" s="197"/>
      <c r="C73" s="198"/>
      <c r="D73" s="199" t="s">
        <v>3201</v>
      </c>
      <c r="E73" s="200"/>
      <c r="F73" s="200"/>
      <c r="G73" s="200"/>
      <c r="H73" s="200"/>
      <c r="I73" s="201"/>
      <c r="J73" s="202">
        <f>J480</f>
        <v>0</v>
      </c>
      <c r="K73" s="203"/>
    </row>
    <row r="74" s="9" customFormat="1" ht="19.92" customHeight="1">
      <c r="B74" s="197"/>
      <c r="C74" s="198"/>
      <c r="D74" s="199" t="s">
        <v>3202</v>
      </c>
      <c r="E74" s="200"/>
      <c r="F74" s="200"/>
      <c r="G74" s="200"/>
      <c r="H74" s="200"/>
      <c r="I74" s="201"/>
      <c r="J74" s="202">
        <f>J511</f>
        <v>0</v>
      </c>
      <c r="K74" s="203"/>
    </row>
    <row r="75" s="9" customFormat="1" ht="19.92" customHeight="1">
      <c r="B75" s="197"/>
      <c r="C75" s="198"/>
      <c r="D75" s="199" t="s">
        <v>197</v>
      </c>
      <c r="E75" s="200"/>
      <c r="F75" s="200"/>
      <c r="G75" s="200"/>
      <c r="H75" s="200"/>
      <c r="I75" s="201"/>
      <c r="J75" s="202">
        <f>J522</f>
        <v>0</v>
      </c>
      <c r="K75" s="203"/>
    </row>
    <row r="76" s="1" customFormat="1" ht="21.84" customHeight="1">
      <c r="B76" s="47"/>
      <c r="C76" s="48"/>
      <c r="D76" s="48"/>
      <c r="E76" s="48"/>
      <c r="F76" s="48"/>
      <c r="G76" s="48"/>
      <c r="H76" s="48"/>
      <c r="I76" s="157"/>
      <c r="J76" s="48"/>
      <c r="K76" s="52"/>
    </row>
    <row r="77" s="1" customFormat="1" ht="6.96" customHeight="1">
      <c r="B77" s="68"/>
      <c r="C77" s="69"/>
      <c r="D77" s="69"/>
      <c r="E77" s="69"/>
      <c r="F77" s="69"/>
      <c r="G77" s="69"/>
      <c r="H77" s="69"/>
      <c r="I77" s="179"/>
      <c r="J77" s="69"/>
      <c r="K77" s="70"/>
    </row>
    <row r="81" s="1" customFormat="1" ht="6.96" customHeight="1">
      <c r="B81" s="71"/>
      <c r="C81" s="72"/>
      <c r="D81" s="72"/>
      <c r="E81" s="72"/>
      <c r="F81" s="72"/>
      <c r="G81" s="72"/>
      <c r="H81" s="72"/>
      <c r="I81" s="182"/>
      <c r="J81" s="72"/>
      <c r="K81" s="72"/>
      <c r="L81" s="73"/>
    </row>
    <row r="82" s="1" customFormat="1" ht="36.96" customHeight="1">
      <c r="B82" s="47"/>
      <c r="C82" s="74" t="s">
        <v>199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" customFormat="1" ht="14.4" customHeight="1">
      <c r="B84" s="47"/>
      <c r="C84" s="77" t="s">
        <v>18</v>
      </c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6.5" customHeight="1">
      <c r="B85" s="47"/>
      <c r="C85" s="75"/>
      <c r="D85" s="75"/>
      <c r="E85" s="205" t="str">
        <f>E7</f>
        <v>5.TEMNÝ DŮL- VÝCVIKOVÉ STŘEDISKO-obj.24 -CÚ 2018/1</v>
      </c>
      <c r="F85" s="77"/>
      <c r="G85" s="77"/>
      <c r="H85" s="77"/>
      <c r="I85" s="204"/>
      <c r="J85" s="75"/>
      <c r="K85" s="75"/>
      <c r="L85" s="73"/>
    </row>
    <row r="86">
      <c r="B86" s="29"/>
      <c r="C86" s="77" t="s">
        <v>168</v>
      </c>
      <c r="D86" s="206"/>
      <c r="E86" s="206"/>
      <c r="F86" s="206"/>
      <c r="G86" s="206"/>
      <c r="H86" s="206"/>
      <c r="I86" s="149"/>
      <c r="J86" s="206"/>
      <c r="K86" s="206"/>
      <c r="L86" s="207"/>
    </row>
    <row r="87" s="1" customFormat="1" ht="16.5" customHeight="1">
      <c r="B87" s="47"/>
      <c r="C87" s="75"/>
      <c r="D87" s="75"/>
      <c r="E87" s="205" t="s">
        <v>3193</v>
      </c>
      <c r="F87" s="75"/>
      <c r="G87" s="75"/>
      <c r="H87" s="75"/>
      <c r="I87" s="204"/>
      <c r="J87" s="75"/>
      <c r="K87" s="75"/>
      <c r="L87" s="73"/>
    </row>
    <row r="88" s="1" customFormat="1" ht="14.4" customHeight="1">
      <c r="B88" s="47"/>
      <c r="C88" s="77" t="s">
        <v>170</v>
      </c>
      <c r="D88" s="75"/>
      <c r="E88" s="75"/>
      <c r="F88" s="75"/>
      <c r="G88" s="75"/>
      <c r="H88" s="75"/>
      <c r="I88" s="204"/>
      <c r="J88" s="75"/>
      <c r="K88" s="75"/>
      <c r="L88" s="73"/>
    </row>
    <row r="89" s="1" customFormat="1" ht="17.25" customHeight="1">
      <c r="B89" s="47"/>
      <c r="C89" s="75"/>
      <c r="D89" s="75"/>
      <c r="E89" s="83" t="str">
        <f>E11</f>
        <v xml:space="preserve">TEMNYDULSO 01- 2.NP - SO 01- 2. NADZEMNÍ PODL(BEZ STŘECHY)   CÚ 2018/1</v>
      </c>
      <c r="F89" s="75"/>
      <c r="G89" s="75"/>
      <c r="H89" s="75"/>
      <c r="I89" s="204"/>
      <c r="J89" s="75"/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204"/>
      <c r="J90" s="75"/>
      <c r="K90" s="75"/>
      <c r="L90" s="73"/>
    </row>
    <row r="91" s="1" customFormat="1" ht="18" customHeight="1">
      <c r="B91" s="47"/>
      <c r="C91" s="77" t="s">
        <v>24</v>
      </c>
      <c r="D91" s="75"/>
      <c r="E91" s="75"/>
      <c r="F91" s="208" t="str">
        <f>F14</f>
        <v>TEMNÝ DŮL</v>
      </c>
      <c r="G91" s="75"/>
      <c r="H91" s="75"/>
      <c r="I91" s="209" t="s">
        <v>26</v>
      </c>
      <c r="J91" s="86" t="str">
        <f>IF(J14="","",J14)</f>
        <v>12. 4. 2018</v>
      </c>
      <c r="K91" s="75"/>
      <c r="L91" s="73"/>
    </row>
    <row r="92" s="1" customFormat="1" ht="6.96" customHeight="1">
      <c r="B92" s="47"/>
      <c r="C92" s="75"/>
      <c r="D92" s="75"/>
      <c r="E92" s="75"/>
      <c r="F92" s="75"/>
      <c r="G92" s="75"/>
      <c r="H92" s="75"/>
      <c r="I92" s="204"/>
      <c r="J92" s="75"/>
      <c r="K92" s="75"/>
      <c r="L92" s="73"/>
    </row>
    <row r="93" s="1" customFormat="1">
      <c r="B93" s="47"/>
      <c r="C93" s="77" t="s">
        <v>28</v>
      </c>
      <c r="D93" s="75"/>
      <c r="E93" s="75"/>
      <c r="F93" s="208" t="str">
        <f>E17</f>
        <v xml:space="preserve"> </v>
      </c>
      <c r="G93" s="75"/>
      <c r="H93" s="75"/>
      <c r="I93" s="209" t="s">
        <v>34</v>
      </c>
      <c r="J93" s="208" t="str">
        <f>E23</f>
        <v>ATELIER H1§ ATELIER HÁJEK</v>
      </c>
      <c r="K93" s="75"/>
      <c r="L93" s="73"/>
    </row>
    <row r="94" s="1" customFormat="1" ht="14.4" customHeight="1">
      <c r="B94" s="47"/>
      <c r="C94" s="77" t="s">
        <v>32</v>
      </c>
      <c r="D94" s="75"/>
      <c r="E94" s="75"/>
      <c r="F94" s="208" t="str">
        <f>IF(E20="","",E20)</f>
        <v/>
      </c>
      <c r="G94" s="75"/>
      <c r="H94" s="75"/>
      <c r="I94" s="204"/>
      <c r="J94" s="75"/>
      <c r="K94" s="75"/>
      <c r="L94" s="73"/>
    </row>
    <row r="95" s="1" customFormat="1" ht="10.32" customHeight="1">
      <c r="B95" s="47"/>
      <c r="C95" s="75"/>
      <c r="D95" s="75"/>
      <c r="E95" s="75"/>
      <c r="F95" s="75"/>
      <c r="G95" s="75"/>
      <c r="H95" s="75"/>
      <c r="I95" s="204"/>
      <c r="J95" s="75"/>
      <c r="K95" s="75"/>
      <c r="L95" s="73"/>
    </row>
    <row r="96" s="10" customFormat="1" ht="29.28" customHeight="1">
      <c r="B96" s="210"/>
      <c r="C96" s="211" t="s">
        <v>200</v>
      </c>
      <c r="D96" s="212" t="s">
        <v>58</v>
      </c>
      <c r="E96" s="212" t="s">
        <v>54</v>
      </c>
      <c r="F96" s="212" t="s">
        <v>201</v>
      </c>
      <c r="G96" s="212" t="s">
        <v>202</v>
      </c>
      <c r="H96" s="212" t="s">
        <v>203</v>
      </c>
      <c r="I96" s="213" t="s">
        <v>204</v>
      </c>
      <c r="J96" s="212" t="s">
        <v>175</v>
      </c>
      <c r="K96" s="214" t="s">
        <v>205</v>
      </c>
      <c r="L96" s="215"/>
      <c r="M96" s="103" t="s">
        <v>206</v>
      </c>
      <c r="N96" s="104" t="s">
        <v>43</v>
      </c>
      <c r="O96" s="104" t="s">
        <v>207</v>
      </c>
      <c r="P96" s="104" t="s">
        <v>208</v>
      </c>
      <c r="Q96" s="104" t="s">
        <v>209</v>
      </c>
      <c r="R96" s="104" t="s">
        <v>210</v>
      </c>
      <c r="S96" s="104" t="s">
        <v>211</v>
      </c>
      <c r="T96" s="105" t="s">
        <v>212</v>
      </c>
    </row>
    <row r="97" s="1" customFormat="1" ht="29.28" customHeight="1">
      <c r="B97" s="47"/>
      <c r="C97" s="109" t="s">
        <v>176</v>
      </c>
      <c r="D97" s="75"/>
      <c r="E97" s="75"/>
      <c r="F97" s="75"/>
      <c r="G97" s="75"/>
      <c r="H97" s="75"/>
      <c r="I97" s="204"/>
      <c r="J97" s="216">
        <f>BK97</f>
        <v>0</v>
      </c>
      <c r="K97" s="75"/>
      <c r="L97" s="73"/>
      <c r="M97" s="106"/>
      <c r="N97" s="107"/>
      <c r="O97" s="107"/>
      <c r="P97" s="217">
        <f>P98+P138</f>
        <v>0</v>
      </c>
      <c r="Q97" s="107"/>
      <c r="R97" s="217">
        <f>R98+R138</f>
        <v>29.182670730000005</v>
      </c>
      <c r="S97" s="107"/>
      <c r="T97" s="218">
        <f>T98+T138</f>
        <v>113.38117200000001</v>
      </c>
      <c r="AT97" s="25" t="s">
        <v>72</v>
      </c>
      <c r="AU97" s="25" t="s">
        <v>177</v>
      </c>
      <c r="BK97" s="219">
        <f>BK98+BK138</f>
        <v>0</v>
      </c>
    </row>
    <row r="98" s="11" customFormat="1" ht="37.44" customHeight="1">
      <c r="B98" s="220"/>
      <c r="C98" s="221"/>
      <c r="D98" s="222" t="s">
        <v>72</v>
      </c>
      <c r="E98" s="223" t="s">
        <v>213</v>
      </c>
      <c r="F98" s="223" t="s">
        <v>214</v>
      </c>
      <c r="G98" s="221"/>
      <c r="H98" s="221"/>
      <c r="I98" s="224"/>
      <c r="J98" s="225">
        <f>BK98</f>
        <v>0</v>
      </c>
      <c r="K98" s="221"/>
      <c r="L98" s="226"/>
      <c r="M98" s="227"/>
      <c r="N98" s="228"/>
      <c r="O98" s="228"/>
      <c r="P98" s="229">
        <f>P99+P124+P136</f>
        <v>0</v>
      </c>
      <c r="Q98" s="228"/>
      <c r="R98" s="229">
        <f>R99+R124+R136</f>
        <v>0.026758299999999999</v>
      </c>
      <c r="S98" s="228"/>
      <c r="T98" s="230">
        <f>T99+T124+T136</f>
        <v>113.38117200000001</v>
      </c>
      <c r="AR98" s="231" t="s">
        <v>80</v>
      </c>
      <c r="AT98" s="232" t="s">
        <v>72</v>
      </c>
      <c r="AU98" s="232" t="s">
        <v>73</v>
      </c>
      <c r="AY98" s="231" t="s">
        <v>215</v>
      </c>
      <c r="BK98" s="233">
        <f>BK99+BK124+BK136</f>
        <v>0</v>
      </c>
    </row>
    <row r="99" s="11" customFormat="1" ht="19.92" customHeight="1">
      <c r="B99" s="220"/>
      <c r="C99" s="221"/>
      <c r="D99" s="222" t="s">
        <v>72</v>
      </c>
      <c r="E99" s="234" t="s">
        <v>266</v>
      </c>
      <c r="F99" s="234" t="s">
        <v>605</v>
      </c>
      <c r="G99" s="221"/>
      <c r="H99" s="221"/>
      <c r="I99" s="224"/>
      <c r="J99" s="235">
        <f>BK99</f>
        <v>0</v>
      </c>
      <c r="K99" s="221"/>
      <c r="L99" s="226"/>
      <c r="M99" s="227"/>
      <c r="N99" s="228"/>
      <c r="O99" s="228"/>
      <c r="P99" s="229">
        <f>SUM(P100:P123)</f>
        <v>0</v>
      </c>
      <c r="Q99" s="228"/>
      <c r="R99" s="229">
        <f>SUM(R100:R123)</f>
        <v>0.026758299999999999</v>
      </c>
      <c r="S99" s="228"/>
      <c r="T99" s="230">
        <f>SUM(T100:T123)</f>
        <v>113.38117200000001</v>
      </c>
      <c r="AR99" s="231" t="s">
        <v>80</v>
      </c>
      <c r="AT99" s="232" t="s">
        <v>72</v>
      </c>
      <c r="AU99" s="232" t="s">
        <v>80</v>
      </c>
      <c r="AY99" s="231" t="s">
        <v>215</v>
      </c>
      <c r="BK99" s="233">
        <f>SUM(BK100:BK123)</f>
        <v>0</v>
      </c>
    </row>
    <row r="100" s="1" customFormat="1" ht="16.5" customHeight="1">
      <c r="B100" s="47"/>
      <c r="C100" s="236" t="s">
        <v>80</v>
      </c>
      <c r="D100" s="236" t="s">
        <v>217</v>
      </c>
      <c r="E100" s="237" t="s">
        <v>607</v>
      </c>
      <c r="F100" s="238" t="s">
        <v>608</v>
      </c>
      <c r="G100" s="239" t="s">
        <v>609</v>
      </c>
      <c r="H100" s="240">
        <v>60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82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3203</v>
      </c>
    </row>
    <row r="101" s="12" customFormat="1">
      <c r="B101" s="248"/>
      <c r="C101" s="249"/>
      <c r="D101" s="250" t="s">
        <v>224</v>
      </c>
      <c r="E101" s="251" t="s">
        <v>22</v>
      </c>
      <c r="F101" s="252" t="s">
        <v>566</v>
      </c>
      <c r="G101" s="249"/>
      <c r="H101" s="253">
        <v>60</v>
      </c>
      <c r="I101" s="254"/>
      <c r="J101" s="249"/>
      <c r="K101" s="249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224</v>
      </c>
      <c r="AU101" s="259" t="s">
        <v>82</v>
      </c>
      <c r="AV101" s="12" t="s">
        <v>82</v>
      </c>
      <c r="AW101" s="12" t="s">
        <v>36</v>
      </c>
      <c r="AX101" s="12" t="s">
        <v>80</v>
      </c>
      <c r="AY101" s="259" t="s">
        <v>215</v>
      </c>
    </row>
    <row r="102" s="1" customFormat="1" ht="38.25" customHeight="1">
      <c r="B102" s="47"/>
      <c r="C102" s="236" t="s">
        <v>82</v>
      </c>
      <c r="D102" s="236" t="s">
        <v>217</v>
      </c>
      <c r="E102" s="237" t="s">
        <v>2242</v>
      </c>
      <c r="F102" s="238" t="s">
        <v>2243</v>
      </c>
      <c r="G102" s="239" t="s">
        <v>304</v>
      </c>
      <c r="H102" s="240">
        <v>203.94</v>
      </c>
      <c r="I102" s="241"/>
      <c r="J102" s="242">
        <f>ROUND(I102*H102,2)</f>
        <v>0</v>
      </c>
      <c r="K102" s="238" t="s">
        <v>221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82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3204</v>
      </c>
    </row>
    <row r="103" s="12" customFormat="1">
      <c r="B103" s="248"/>
      <c r="C103" s="249"/>
      <c r="D103" s="250" t="s">
        <v>224</v>
      </c>
      <c r="E103" s="251" t="s">
        <v>22</v>
      </c>
      <c r="F103" s="252" t="s">
        <v>3205</v>
      </c>
      <c r="G103" s="249"/>
      <c r="H103" s="253">
        <v>203.94</v>
      </c>
      <c r="I103" s="254"/>
      <c r="J103" s="249"/>
      <c r="K103" s="249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224</v>
      </c>
      <c r="AU103" s="259" t="s">
        <v>82</v>
      </c>
      <c r="AV103" s="12" t="s">
        <v>82</v>
      </c>
      <c r="AW103" s="12" t="s">
        <v>36</v>
      </c>
      <c r="AX103" s="12" t="s">
        <v>80</v>
      </c>
      <c r="AY103" s="259" t="s">
        <v>215</v>
      </c>
    </row>
    <row r="104" s="1" customFormat="1" ht="38.25" customHeight="1">
      <c r="B104" s="47"/>
      <c r="C104" s="236" t="s">
        <v>236</v>
      </c>
      <c r="D104" s="236" t="s">
        <v>217</v>
      </c>
      <c r="E104" s="237" t="s">
        <v>2246</v>
      </c>
      <c r="F104" s="238" t="s">
        <v>2247</v>
      </c>
      <c r="G104" s="239" t="s">
        <v>304</v>
      </c>
      <c r="H104" s="240">
        <v>6118.1999999999998</v>
      </c>
      <c r="I104" s="241"/>
      <c r="J104" s="242">
        <f>ROUND(I104*H104,2)</f>
        <v>0</v>
      </c>
      <c r="K104" s="238" t="s">
        <v>221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82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3206</v>
      </c>
    </row>
    <row r="105" s="12" customFormat="1">
      <c r="B105" s="248"/>
      <c r="C105" s="249"/>
      <c r="D105" s="250" t="s">
        <v>224</v>
      </c>
      <c r="E105" s="251" t="s">
        <v>22</v>
      </c>
      <c r="F105" s="252" t="s">
        <v>3207</v>
      </c>
      <c r="G105" s="249"/>
      <c r="H105" s="253">
        <v>6118.1999999999998</v>
      </c>
      <c r="I105" s="254"/>
      <c r="J105" s="249"/>
      <c r="K105" s="249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224</v>
      </c>
      <c r="AU105" s="259" t="s">
        <v>82</v>
      </c>
      <c r="AV105" s="12" t="s">
        <v>82</v>
      </c>
      <c r="AW105" s="12" t="s">
        <v>36</v>
      </c>
      <c r="AX105" s="12" t="s">
        <v>80</v>
      </c>
      <c r="AY105" s="259" t="s">
        <v>215</v>
      </c>
    </row>
    <row r="106" s="1" customFormat="1" ht="38.25" customHeight="1">
      <c r="B106" s="47"/>
      <c r="C106" s="236" t="s">
        <v>222</v>
      </c>
      <c r="D106" s="236" t="s">
        <v>217</v>
      </c>
      <c r="E106" s="237" t="s">
        <v>2250</v>
      </c>
      <c r="F106" s="238" t="s">
        <v>2251</v>
      </c>
      <c r="G106" s="239" t="s">
        <v>304</v>
      </c>
      <c r="H106" s="240">
        <v>203.94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3208</v>
      </c>
    </row>
    <row r="107" s="12" customFormat="1">
      <c r="B107" s="248"/>
      <c r="C107" s="249"/>
      <c r="D107" s="250" t="s">
        <v>224</v>
      </c>
      <c r="E107" s="251" t="s">
        <v>22</v>
      </c>
      <c r="F107" s="252" t="s">
        <v>3209</v>
      </c>
      <c r="G107" s="249"/>
      <c r="H107" s="253">
        <v>203.94</v>
      </c>
      <c r="I107" s="254"/>
      <c r="J107" s="249"/>
      <c r="K107" s="249"/>
      <c r="L107" s="255"/>
      <c r="M107" s="256"/>
      <c r="N107" s="257"/>
      <c r="O107" s="257"/>
      <c r="P107" s="257"/>
      <c r="Q107" s="257"/>
      <c r="R107" s="257"/>
      <c r="S107" s="257"/>
      <c r="T107" s="258"/>
      <c r="AT107" s="259" t="s">
        <v>224</v>
      </c>
      <c r="AU107" s="259" t="s">
        <v>82</v>
      </c>
      <c r="AV107" s="12" t="s">
        <v>82</v>
      </c>
      <c r="AW107" s="12" t="s">
        <v>36</v>
      </c>
      <c r="AX107" s="12" t="s">
        <v>80</v>
      </c>
      <c r="AY107" s="259" t="s">
        <v>215</v>
      </c>
    </row>
    <row r="108" s="1" customFormat="1" ht="25.5" customHeight="1">
      <c r="B108" s="47"/>
      <c r="C108" s="236" t="s">
        <v>248</v>
      </c>
      <c r="D108" s="236" t="s">
        <v>217</v>
      </c>
      <c r="E108" s="237" t="s">
        <v>2254</v>
      </c>
      <c r="F108" s="238" t="s">
        <v>2255</v>
      </c>
      <c r="G108" s="239" t="s">
        <v>298</v>
      </c>
      <c r="H108" s="240">
        <v>80</v>
      </c>
      <c r="I108" s="241"/>
      <c r="J108" s="242">
        <f>ROUND(I108*H108,2)</f>
        <v>0</v>
      </c>
      <c r="K108" s="238" t="s">
        <v>221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82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3210</v>
      </c>
    </row>
    <row r="109" s="12" customFormat="1">
      <c r="B109" s="248"/>
      <c r="C109" s="249"/>
      <c r="D109" s="250" t="s">
        <v>224</v>
      </c>
      <c r="E109" s="251" t="s">
        <v>22</v>
      </c>
      <c r="F109" s="252" t="s">
        <v>3211</v>
      </c>
      <c r="G109" s="249"/>
      <c r="H109" s="253">
        <v>80</v>
      </c>
      <c r="I109" s="254"/>
      <c r="J109" s="249"/>
      <c r="K109" s="249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224</v>
      </c>
      <c r="AU109" s="259" t="s">
        <v>82</v>
      </c>
      <c r="AV109" s="12" t="s">
        <v>82</v>
      </c>
      <c r="AW109" s="12" t="s">
        <v>36</v>
      </c>
      <c r="AX109" s="12" t="s">
        <v>80</v>
      </c>
      <c r="AY109" s="259" t="s">
        <v>215</v>
      </c>
    </row>
    <row r="110" s="1" customFormat="1" ht="25.5" customHeight="1">
      <c r="B110" s="47"/>
      <c r="C110" s="236" t="s">
        <v>252</v>
      </c>
      <c r="D110" s="236" t="s">
        <v>217</v>
      </c>
      <c r="E110" s="237" t="s">
        <v>2258</v>
      </c>
      <c r="F110" s="238" t="s">
        <v>2259</v>
      </c>
      <c r="G110" s="239" t="s">
        <v>298</v>
      </c>
      <c r="H110" s="240">
        <v>2400</v>
      </c>
      <c r="I110" s="241"/>
      <c r="J110" s="242">
        <f>ROUND(I110*H110,2)</f>
        <v>0</v>
      </c>
      <c r="K110" s="238" t="s">
        <v>221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82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3212</v>
      </c>
    </row>
    <row r="111" s="12" customFormat="1">
      <c r="B111" s="248"/>
      <c r="C111" s="249"/>
      <c r="D111" s="250" t="s">
        <v>224</v>
      </c>
      <c r="E111" s="251" t="s">
        <v>22</v>
      </c>
      <c r="F111" s="252" t="s">
        <v>3213</v>
      </c>
      <c r="G111" s="249"/>
      <c r="H111" s="253">
        <v>2400</v>
      </c>
      <c r="I111" s="254"/>
      <c r="J111" s="249"/>
      <c r="K111" s="249"/>
      <c r="L111" s="255"/>
      <c r="M111" s="256"/>
      <c r="N111" s="257"/>
      <c r="O111" s="257"/>
      <c r="P111" s="257"/>
      <c r="Q111" s="257"/>
      <c r="R111" s="257"/>
      <c r="S111" s="257"/>
      <c r="T111" s="258"/>
      <c r="AT111" s="259" t="s">
        <v>224</v>
      </c>
      <c r="AU111" s="259" t="s">
        <v>82</v>
      </c>
      <c r="AV111" s="12" t="s">
        <v>82</v>
      </c>
      <c r="AW111" s="12" t="s">
        <v>36</v>
      </c>
      <c r="AX111" s="12" t="s">
        <v>80</v>
      </c>
      <c r="AY111" s="259" t="s">
        <v>215</v>
      </c>
    </row>
    <row r="112" s="1" customFormat="1" ht="25.5" customHeight="1">
      <c r="B112" s="47"/>
      <c r="C112" s="236" t="s">
        <v>257</v>
      </c>
      <c r="D112" s="236" t="s">
        <v>217</v>
      </c>
      <c r="E112" s="237" t="s">
        <v>617</v>
      </c>
      <c r="F112" s="238" t="s">
        <v>618</v>
      </c>
      <c r="G112" s="239" t="s">
        <v>304</v>
      </c>
      <c r="H112" s="240">
        <v>92.75</v>
      </c>
      <c r="I112" s="241"/>
      <c r="J112" s="242">
        <f>ROUND(I112*H112,2)</f>
        <v>0</v>
      </c>
      <c r="K112" s="238" t="s">
        <v>221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0.00012999999999999999</v>
      </c>
      <c r="R112" s="245">
        <f>Q112*H112</f>
        <v>0.012057499999999999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82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3214</v>
      </c>
    </row>
    <row r="113" s="12" customFormat="1">
      <c r="B113" s="248"/>
      <c r="C113" s="249"/>
      <c r="D113" s="250" t="s">
        <v>224</v>
      </c>
      <c r="E113" s="251" t="s">
        <v>22</v>
      </c>
      <c r="F113" s="252" t="s">
        <v>3215</v>
      </c>
      <c r="G113" s="249"/>
      <c r="H113" s="253">
        <v>92.75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224</v>
      </c>
      <c r="AU113" s="259" t="s">
        <v>82</v>
      </c>
      <c r="AV113" s="12" t="s">
        <v>82</v>
      </c>
      <c r="AW113" s="12" t="s">
        <v>36</v>
      </c>
      <c r="AX113" s="12" t="s">
        <v>80</v>
      </c>
      <c r="AY113" s="259" t="s">
        <v>215</v>
      </c>
    </row>
    <row r="114" s="1" customFormat="1" ht="63.75" customHeight="1">
      <c r="B114" s="47"/>
      <c r="C114" s="236" t="s">
        <v>261</v>
      </c>
      <c r="D114" s="236" t="s">
        <v>217</v>
      </c>
      <c r="E114" s="237" t="s">
        <v>622</v>
      </c>
      <c r="F114" s="238" t="s">
        <v>623</v>
      </c>
      <c r="G114" s="239" t="s">
        <v>304</v>
      </c>
      <c r="H114" s="240">
        <v>117.52</v>
      </c>
      <c r="I114" s="241"/>
      <c r="J114" s="242">
        <f>ROUND(I114*H114,2)</f>
        <v>0</v>
      </c>
      <c r="K114" s="238" t="s">
        <v>221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4.0000000000000003E-05</v>
      </c>
      <c r="R114" s="245">
        <f>Q114*H114</f>
        <v>0.0047008000000000006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82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3216</v>
      </c>
    </row>
    <row r="115" s="12" customFormat="1">
      <c r="B115" s="248"/>
      <c r="C115" s="249"/>
      <c r="D115" s="250" t="s">
        <v>224</v>
      </c>
      <c r="E115" s="251" t="s">
        <v>22</v>
      </c>
      <c r="F115" s="252" t="s">
        <v>3217</v>
      </c>
      <c r="G115" s="249"/>
      <c r="H115" s="253">
        <v>117.52</v>
      </c>
      <c r="I115" s="254"/>
      <c r="J115" s="249"/>
      <c r="K115" s="249"/>
      <c r="L115" s="255"/>
      <c r="M115" s="256"/>
      <c r="N115" s="257"/>
      <c r="O115" s="257"/>
      <c r="P115" s="257"/>
      <c r="Q115" s="257"/>
      <c r="R115" s="257"/>
      <c r="S115" s="257"/>
      <c r="T115" s="258"/>
      <c r="AT115" s="259" t="s">
        <v>224</v>
      </c>
      <c r="AU115" s="259" t="s">
        <v>82</v>
      </c>
      <c r="AV115" s="12" t="s">
        <v>82</v>
      </c>
      <c r="AW115" s="12" t="s">
        <v>36</v>
      </c>
      <c r="AX115" s="12" t="s">
        <v>80</v>
      </c>
      <c r="AY115" s="259" t="s">
        <v>215</v>
      </c>
    </row>
    <row r="116" s="1" customFormat="1" ht="16.5" customHeight="1">
      <c r="B116" s="47"/>
      <c r="C116" s="236" t="s">
        <v>266</v>
      </c>
      <c r="D116" s="236" t="s">
        <v>217</v>
      </c>
      <c r="E116" s="237" t="s">
        <v>2290</v>
      </c>
      <c r="F116" s="238" t="s">
        <v>3218</v>
      </c>
      <c r="G116" s="239" t="s">
        <v>1010</v>
      </c>
      <c r="H116" s="240">
        <v>4</v>
      </c>
      <c r="I116" s="241"/>
      <c r="J116" s="242">
        <f>ROUND(I116*H116,2)</f>
        <v>0</v>
      </c>
      <c r="K116" s="238" t="s">
        <v>221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82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3219</v>
      </c>
    </row>
    <row r="117" s="12" customFormat="1">
      <c r="B117" s="248"/>
      <c r="C117" s="249"/>
      <c r="D117" s="250" t="s">
        <v>224</v>
      </c>
      <c r="E117" s="251" t="s">
        <v>22</v>
      </c>
      <c r="F117" s="252" t="s">
        <v>222</v>
      </c>
      <c r="G117" s="249"/>
      <c r="H117" s="253">
        <v>4</v>
      </c>
      <c r="I117" s="254"/>
      <c r="J117" s="249"/>
      <c r="K117" s="249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224</v>
      </c>
      <c r="AU117" s="259" t="s">
        <v>82</v>
      </c>
      <c r="AV117" s="12" t="s">
        <v>82</v>
      </c>
      <c r="AW117" s="12" t="s">
        <v>36</v>
      </c>
      <c r="AX117" s="12" t="s">
        <v>80</v>
      </c>
      <c r="AY117" s="259" t="s">
        <v>215</v>
      </c>
    </row>
    <row r="118" s="1" customFormat="1" ht="25.5" customHeight="1">
      <c r="B118" s="47"/>
      <c r="C118" s="292" t="s">
        <v>271</v>
      </c>
      <c r="D118" s="292" t="s">
        <v>289</v>
      </c>
      <c r="E118" s="293" t="s">
        <v>2287</v>
      </c>
      <c r="F118" s="294" t="s">
        <v>2288</v>
      </c>
      <c r="G118" s="295" t="s">
        <v>426</v>
      </c>
      <c r="H118" s="296">
        <v>1</v>
      </c>
      <c r="I118" s="297"/>
      <c r="J118" s="298">
        <f>ROUND(I118*H118,2)</f>
        <v>0</v>
      </c>
      <c r="K118" s="294" t="s">
        <v>221</v>
      </c>
      <c r="L118" s="299"/>
      <c r="M118" s="300" t="s">
        <v>22</v>
      </c>
      <c r="N118" s="301" t="s">
        <v>44</v>
      </c>
      <c r="O118" s="48"/>
      <c r="P118" s="245">
        <f>O118*H118</f>
        <v>0</v>
      </c>
      <c r="Q118" s="245">
        <v>0.01</v>
      </c>
      <c r="R118" s="245">
        <f>Q118*H118</f>
        <v>0.01</v>
      </c>
      <c r="S118" s="245">
        <v>0</v>
      </c>
      <c r="T118" s="246">
        <f>S118*H118</f>
        <v>0</v>
      </c>
      <c r="AR118" s="25" t="s">
        <v>261</v>
      </c>
      <c r="AT118" s="25" t="s">
        <v>289</v>
      </c>
      <c r="AU118" s="25" t="s">
        <v>82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3220</v>
      </c>
    </row>
    <row r="119" s="12" customFormat="1">
      <c r="B119" s="248"/>
      <c r="C119" s="249"/>
      <c r="D119" s="250" t="s">
        <v>224</v>
      </c>
      <c r="E119" s="251" t="s">
        <v>22</v>
      </c>
      <c r="F119" s="252" t="s">
        <v>80</v>
      </c>
      <c r="G119" s="249"/>
      <c r="H119" s="253">
        <v>1</v>
      </c>
      <c r="I119" s="254"/>
      <c r="J119" s="249"/>
      <c r="K119" s="249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224</v>
      </c>
      <c r="AU119" s="259" t="s">
        <v>82</v>
      </c>
      <c r="AV119" s="12" t="s">
        <v>82</v>
      </c>
      <c r="AW119" s="12" t="s">
        <v>36</v>
      </c>
      <c r="AX119" s="12" t="s">
        <v>80</v>
      </c>
      <c r="AY119" s="259" t="s">
        <v>215</v>
      </c>
    </row>
    <row r="120" s="1" customFormat="1" ht="25.5" customHeight="1">
      <c r="B120" s="47"/>
      <c r="C120" s="236" t="s">
        <v>277</v>
      </c>
      <c r="D120" s="236" t="s">
        <v>217</v>
      </c>
      <c r="E120" s="237" t="s">
        <v>2294</v>
      </c>
      <c r="F120" s="238" t="s">
        <v>2295</v>
      </c>
      <c r="G120" s="239" t="s">
        <v>220</v>
      </c>
      <c r="H120" s="240">
        <v>510.726</v>
      </c>
      <c r="I120" s="241"/>
      <c r="J120" s="242">
        <f>ROUND(I120*H120,2)</f>
        <v>0</v>
      </c>
      <c r="K120" s="238" t="s">
        <v>221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0.222</v>
      </c>
      <c r="T120" s="246">
        <f>S120*H120</f>
        <v>113.38117200000001</v>
      </c>
      <c r="AR120" s="25" t="s">
        <v>222</v>
      </c>
      <c r="AT120" s="25" t="s">
        <v>217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3221</v>
      </c>
    </row>
    <row r="121" s="12" customFormat="1">
      <c r="B121" s="248"/>
      <c r="C121" s="249"/>
      <c r="D121" s="250" t="s">
        <v>224</v>
      </c>
      <c r="E121" s="251" t="s">
        <v>22</v>
      </c>
      <c r="F121" s="252" t="s">
        <v>3222</v>
      </c>
      <c r="G121" s="249"/>
      <c r="H121" s="253">
        <v>315.94499999999999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224</v>
      </c>
      <c r="AU121" s="259" t="s">
        <v>82</v>
      </c>
      <c r="AV121" s="12" t="s">
        <v>82</v>
      </c>
      <c r="AW121" s="12" t="s">
        <v>36</v>
      </c>
      <c r="AX121" s="12" t="s">
        <v>73</v>
      </c>
      <c r="AY121" s="259" t="s">
        <v>215</v>
      </c>
    </row>
    <row r="122" s="12" customFormat="1">
      <c r="B122" s="248"/>
      <c r="C122" s="249"/>
      <c r="D122" s="250" t="s">
        <v>224</v>
      </c>
      <c r="E122" s="251" t="s">
        <v>22</v>
      </c>
      <c r="F122" s="252" t="s">
        <v>3223</v>
      </c>
      <c r="G122" s="249"/>
      <c r="H122" s="253">
        <v>194.78100000000001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AT122" s="259" t="s">
        <v>224</v>
      </c>
      <c r="AU122" s="259" t="s">
        <v>82</v>
      </c>
      <c r="AV122" s="12" t="s">
        <v>82</v>
      </c>
      <c r="AW122" s="12" t="s">
        <v>36</v>
      </c>
      <c r="AX122" s="12" t="s">
        <v>73</v>
      </c>
      <c r="AY122" s="259" t="s">
        <v>215</v>
      </c>
    </row>
    <row r="123" s="13" customFormat="1">
      <c r="B123" s="260"/>
      <c r="C123" s="261"/>
      <c r="D123" s="250" t="s">
        <v>224</v>
      </c>
      <c r="E123" s="262" t="s">
        <v>22</v>
      </c>
      <c r="F123" s="263" t="s">
        <v>231</v>
      </c>
      <c r="G123" s="261"/>
      <c r="H123" s="264">
        <v>510.726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AT123" s="270" t="s">
        <v>224</v>
      </c>
      <c r="AU123" s="270" t="s">
        <v>82</v>
      </c>
      <c r="AV123" s="13" t="s">
        <v>222</v>
      </c>
      <c r="AW123" s="13" t="s">
        <v>36</v>
      </c>
      <c r="AX123" s="13" t="s">
        <v>80</v>
      </c>
      <c r="AY123" s="270" t="s">
        <v>215</v>
      </c>
    </row>
    <row r="124" s="11" customFormat="1" ht="29.88" customHeight="1">
      <c r="B124" s="220"/>
      <c r="C124" s="221"/>
      <c r="D124" s="222" t="s">
        <v>72</v>
      </c>
      <c r="E124" s="234" t="s">
        <v>798</v>
      </c>
      <c r="F124" s="234" t="s">
        <v>799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SUM(P125:P135)</f>
        <v>0</v>
      </c>
      <c r="Q124" s="228"/>
      <c r="R124" s="229">
        <f>SUM(R125:R135)</f>
        <v>0</v>
      </c>
      <c r="S124" s="228"/>
      <c r="T124" s="230">
        <f>SUM(T125:T135)</f>
        <v>0</v>
      </c>
      <c r="AR124" s="231" t="s">
        <v>80</v>
      </c>
      <c r="AT124" s="232" t="s">
        <v>72</v>
      </c>
      <c r="AU124" s="232" t="s">
        <v>80</v>
      </c>
      <c r="AY124" s="231" t="s">
        <v>215</v>
      </c>
      <c r="BK124" s="233">
        <f>SUM(BK125:BK135)</f>
        <v>0</v>
      </c>
    </row>
    <row r="125" s="1" customFormat="1" ht="25.5" customHeight="1">
      <c r="B125" s="47"/>
      <c r="C125" s="236" t="s">
        <v>288</v>
      </c>
      <c r="D125" s="236" t="s">
        <v>217</v>
      </c>
      <c r="E125" s="237" t="s">
        <v>801</v>
      </c>
      <c r="F125" s="238" t="s">
        <v>802</v>
      </c>
      <c r="G125" s="239" t="s">
        <v>274</v>
      </c>
      <c r="H125" s="240">
        <v>113.381</v>
      </c>
      <c r="I125" s="241"/>
      <c r="J125" s="242">
        <f>ROUND(I125*H125,2)</f>
        <v>0</v>
      </c>
      <c r="K125" s="238" t="s">
        <v>221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222</v>
      </c>
      <c r="AT125" s="25" t="s">
        <v>217</v>
      </c>
      <c r="AU125" s="25" t="s">
        <v>82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222</v>
      </c>
      <c r="BM125" s="25" t="s">
        <v>3224</v>
      </c>
    </row>
    <row r="126" s="1" customFormat="1" ht="25.5" customHeight="1">
      <c r="B126" s="47"/>
      <c r="C126" s="236" t="s">
        <v>295</v>
      </c>
      <c r="D126" s="236" t="s">
        <v>217</v>
      </c>
      <c r="E126" s="237" t="s">
        <v>805</v>
      </c>
      <c r="F126" s="238" t="s">
        <v>806</v>
      </c>
      <c r="G126" s="239" t="s">
        <v>274</v>
      </c>
      <c r="H126" s="240">
        <v>1927.4770000000001</v>
      </c>
      <c r="I126" s="241"/>
      <c r="J126" s="242">
        <f>ROUND(I126*H126,2)</f>
        <v>0</v>
      </c>
      <c r="K126" s="238" t="s">
        <v>221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222</v>
      </c>
      <c r="AT126" s="25" t="s">
        <v>217</v>
      </c>
      <c r="AU126" s="25" t="s">
        <v>82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222</v>
      </c>
      <c r="BM126" s="25" t="s">
        <v>3225</v>
      </c>
    </row>
    <row r="127" s="12" customFormat="1">
      <c r="B127" s="248"/>
      <c r="C127" s="249"/>
      <c r="D127" s="250" t="s">
        <v>224</v>
      </c>
      <c r="E127" s="251" t="s">
        <v>22</v>
      </c>
      <c r="F127" s="252" t="s">
        <v>3226</v>
      </c>
      <c r="G127" s="249"/>
      <c r="H127" s="253">
        <v>1927.4770000000001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224</v>
      </c>
      <c r="AU127" s="259" t="s">
        <v>82</v>
      </c>
      <c r="AV127" s="12" t="s">
        <v>82</v>
      </c>
      <c r="AW127" s="12" t="s">
        <v>36</v>
      </c>
      <c r="AX127" s="12" t="s">
        <v>80</v>
      </c>
      <c r="AY127" s="259" t="s">
        <v>215</v>
      </c>
    </row>
    <row r="128" s="1" customFormat="1" ht="16.5" customHeight="1">
      <c r="B128" s="47"/>
      <c r="C128" s="236" t="s">
        <v>301</v>
      </c>
      <c r="D128" s="236" t="s">
        <v>217</v>
      </c>
      <c r="E128" s="237" t="s">
        <v>2301</v>
      </c>
      <c r="F128" s="238" t="s">
        <v>2302</v>
      </c>
      <c r="G128" s="239" t="s">
        <v>274</v>
      </c>
      <c r="H128" s="240">
        <v>67.5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222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222</v>
      </c>
      <c r="BM128" s="25" t="s">
        <v>3227</v>
      </c>
    </row>
    <row r="129" s="12" customFormat="1">
      <c r="B129" s="248"/>
      <c r="C129" s="249"/>
      <c r="D129" s="250" t="s">
        <v>224</v>
      </c>
      <c r="E129" s="251" t="s">
        <v>22</v>
      </c>
      <c r="F129" s="252" t="s">
        <v>2304</v>
      </c>
      <c r="G129" s="249"/>
      <c r="H129" s="253">
        <v>67.5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224</v>
      </c>
      <c r="AU129" s="259" t="s">
        <v>82</v>
      </c>
      <c r="AV129" s="12" t="s">
        <v>82</v>
      </c>
      <c r="AW129" s="12" t="s">
        <v>36</v>
      </c>
      <c r="AX129" s="12" t="s">
        <v>80</v>
      </c>
      <c r="AY129" s="259" t="s">
        <v>215</v>
      </c>
    </row>
    <row r="130" s="1" customFormat="1" ht="25.5" customHeight="1">
      <c r="B130" s="47"/>
      <c r="C130" s="236" t="s">
        <v>10</v>
      </c>
      <c r="D130" s="236" t="s">
        <v>217</v>
      </c>
      <c r="E130" s="237" t="s">
        <v>2305</v>
      </c>
      <c r="F130" s="238" t="s">
        <v>2306</v>
      </c>
      <c r="G130" s="239" t="s">
        <v>274</v>
      </c>
      <c r="H130" s="240">
        <v>0.52500000000000002</v>
      </c>
      <c r="I130" s="241"/>
      <c r="J130" s="242">
        <f>ROUND(I130*H130,2)</f>
        <v>0</v>
      </c>
      <c r="K130" s="238" t="s">
        <v>221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5" t="s">
        <v>222</v>
      </c>
      <c r="AT130" s="25" t="s">
        <v>217</v>
      </c>
      <c r="AU130" s="25" t="s">
        <v>82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222</v>
      </c>
      <c r="BM130" s="25" t="s">
        <v>3228</v>
      </c>
    </row>
    <row r="131" s="12" customFormat="1">
      <c r="B131" s="248"/>
      <c r="C131" s="249"/>
      <c r="D131" s="250" t="s">
        <v>224</v>
      </c>
      <c r="E131" s="251" t="s">
        <v>22</v>
      </c>
      <c r="F131" s="252" t="s">
        <v>2308</v>
      </c>
      <c r="G131" s="249"/>
      <c r="H131" s="253">
        <v>0.52500000000000002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224</v>
      </c>
      <c r="AU131" s="259" t="s">
        <v>82</v>
      </c>
      <c r="AV131" s="12" t="s">
        <v>82</v>
      </c>
      <c r="AW131" s="12" t="s">
        <v>36</v>
      </c>
      <c r="AX131" s="12" t="s">
        <v>80</v>
      </c>
      <c r="AY131" s="259" t="s">
        <v>215</v>
      </c>
    </row>
    <row r="132" s="1" customFormat="1" ht="16.5" customHeight="1">
      <c r="B132" s="47"/>
      <c r="C132" s="236" t="s">
        <v>311</v>
      </c>
      <c r="D132" s="236" t="s">
        <v>217</v>
      </c>
      <c r="E132" s="237" t="s">
        <v>2309</v>
      </c>
      <c r="F132" s="238" t="s">
        <v>2310</v>
      </c>
      <c r="G132" s="239" t="s">
        <v>274</v>
      </c>
      <c r="H132" s="240">
        <v>10.109999999999999</v>
      </c>
      <c r="I132" s="241"/>
      <c r="J132" s="242">
        <f>ROUND(I132*H132,2)</f>
        <v>0</v>
      </c>
      <c r="K132" s="238" t="s">
        <v>221</v>
      </c>
      <c r="L132" s="73"/>
      <c r="M132" s="243" t="s">
        <v>22</v>
      </c>
      <c r="N132" s="244" t="s">
        <v>44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222</v>
      </c>
      <c r="AT132" s="25" t="s">
        <v>217</v>
      </c>
      <c r="AU132" s="25" t="s">
        <v>82</v>
      </c>
      <c r="AY132" s="25" t="s">
        <v>215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80</v>
      </c>
      <c r="BK132" s="247">
        <f>ROUND(I132*H132,2)</f>
        <v>0</v>
      </c>
      <c r="BL132" s="25" t="s">
        <v>222</v>
      </c>
      <c r="BM132" s="25" t="s">
        <v>3229</v>
      </c>
    </row>
    <row r="133" s="12" customFormat="1">
      <c r="B133" s="248"/>
      <c r="C133" s="249"/>
      <c r="D133" s="250" t="s">
        <v>224</v>
      </c>
      <c r="E133" s="251" t="s">
        <v>22</v>
      </c>
      <c r="F133" s="252" t="s">
        <v>2312</v>
      </c>
      <c r="G133" s="249"/>
      <c r="H133" s="253">
        <v>10.109999999999999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224</v>
      </c>
      <c r="AU133" s="259" t="s">
        <v>82</v>
      </c>
      <c r="AV133" s="12" t="s">
        <v>82</v>
      </c>
      <c r="AW133" s="12" t="s">
        <v>36</v>
      </c>
      <c r="AX133" s="12" t="s">
        <v>80</v>
      </c>
      <c r="AY133" s="259" t="s">
        <v>215</v>
      </c>
    </row>
    <row r="134" s="1" customFormat="1" ht="25.5" customHeight="1">
      <c r="B134" s="47"/>
      <c r="C134" s="236" t="s">
        <v>318</v>
      </c>
      <c r="D134" s="236" t="s">
        <v>217</v>
      </c>
      <c r="E134" s="237" t="s">
        <v>810</v>
      </c>
      <c r="F134" s="238" t="s">
        <v>811</v>
      </c>
      <c r="G134" s="239" t="s">
        <v>274</v>
      </c>
      <c r="H134" s="240">
        <v>35.246000000000002</v>
      </c>
      <c r="I134" s="241"/>
      <c r="J134" s="242">
        <f>ROUND(I134*H134,2)</f>
        <v>0</v>
      </c>
      <c r="K134" s="238" t="s">
        <v>221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222</v>
      </c>
      <c r="AT134" s="25" t="s">
        <v>217</v>
      </c>
      <c r="AU134" s="25" t="s">
        <v>82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222</v>
      </c>
      <c r="BM134" s="25" t="s">
        <v>3230</v>
      </c>
    </row>
    <row r="135" s="12" customFormat="1">
      <c r="B135" s="248"/>
      <c r="C135" s="249"/>
      <c r="D135" s="250" t="s">
        <v>224</v>
      </c>
      <c r="E135" s="251" t="s">
        <v>22</v>
      </c>
      <c r="F135" s="252" t="s">
        <v>3231</v>
      </c>
      <c r="G135" s="249"/>
      <c r="H135" s="253">
        <v>35.246000000000002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224</v>
      </c>
      <c r="AU135" s="259" t="s">
        <v>82</v>
      </c>
      <c r="AV135" s="12" t="s">
        <v>82</v>
      </c>
      <c r="AW135" s="12" t="s">
        <v>36</v>
      </c>
      <c r="AX135" s="12" t="s">
        <v>80</v>
      </c>
      <c r="AY135" s="259" t="s">
        <v>215</v>
      </c>
    </row>
    <row r="136" s="11" customFormat="1" ht="29.88" customHeight="1">
      <c r="B136" s="220"/>
      <c r="C136" s="221"/>
      <c r="D136" s="222" t="s">
        <v>72</v>
      </c>
      <c r="E136" s="234" t="s">
        <v>819</v>
      </c>
      <c r="F136" s="234" t="s">
        <v>820</v>
      </c>
      <c r="G136" s="221"/>
      <c r="H136" s="221"/>
      <c r="I136" s="224"/>
      <c r="J136" s="235">
        <f>BK136</f>
        <v>0</v>
      </c>
      <c r="K136" s="221"/>
      <c r="L136" s="226"/>
      <c r="M136" s="227"/>
      <c r="N136" s="228"/>
      <c r="O136" s="228"/>
      <c r="P136" s="229">
        <f>P137</f>
        <v>0</v>
      </c>
      <c r="Q136" s="228"/>
      <c r="R136" s="229">
        <f>R137</f>
        <v>0</v>
      </c>
      <c r="S136" s="228"/>
      <c r="T136" s="230">
        <f>T137</f>
        <v>0</v>
      </c>
      <c r="AR136" s="231" t="s">
        <v>80</v>
      </c>
      <c r="AT136" s="232" t="s">
        <v>72</v>
      </c>
      <c r="AU136" s="232" t="s">
        <v>80</v>
      </c>
      <c r="AY136" s="231" t="s">
        <v>215</v>
      </c>
      <c r="BK136" s="233">
        <f>BK137</f>
        <v>0</v>
      </c>
    </row>
    <row r="137" s="1" customFormat="1" ht="38.25" customHeight="1">
      <c r="B137" s="47"/>
      <c r="C137" s="236" t="s">
        <v>326</v>
      </c>
      <c r="D137" s="236" t="s">
        <v>217</v>
      </c>
      <c r="E137" s="237" t="s">
        <v>3232</v>
      </c>
      <c r="F137" s="238" t="s">
        <v>3233</v>
      </c>
      <c r="G137" s="239" t="s">
        <v>274</v>
      </c>
      <c r="H137" s="240">
        <v>0.071999999999999995</v>
      </c>
      <c r="I137" s="241"/>
      <c r="J137" s="242">
        <f>ROUND(I137*H137,2)</f>
        <v>0</v>
      </c>
      <c r="K137" s="238" t="s">
        <v>221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5" t="s">
        <v>222</v>
      </c>
      <c r="AT137" s="25" t="s">
        <v>217</v>
      </c>
      <c r="AU137" s="25" t="s">
        <v>82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222</v>
      </c>
      <c r="BM137" s="25" t="s">
        <v>3234</v>
      </c>
    </row>
    <row r="138" s="11" customFormat="1" ht="37.44" customHeight="1">
      <c r="B138" s="220"/>
      <c r="C138" s="221"/>
      <c r="D138" s="222" t="s">
        <v>72</v>
      </c>
      <c r="E138" s="223" t="s">
        <v>825</v>
      </c>
      <c r="F138" s="223" t="s">
        <v>826</v>
      </c>
      <c r="G138" s="221"/>
      <c r="H138" s="221"/>
      <c r="I138" s="224"/>
      <c r="J138" s="225">
        <f>BK138</f>
        <v>0</v>
      </c>
      <c r="K138" s="221"/>
      <c r="L138" s="226"/>
      <c r="M138" s="227"/>
      <c r="N138" s="228"/>
      <c r="O138" s="228"/>
      <c r="P138" s="229">
        <f>P139+P145+P226+P268+P337+P341+P459+P480+P511+P522</f>
        <v>0</v>
      </c>
      <c r="Q138" s="228"/>
      <c r="R138" s="229">
        <f>R139+R145+R226+R268+R337+R341+R459+R480+R511+R522</f>
        <v>29.155912430000004</v>
      </c>
      <c r="S138" s="228"/>
      <c r="T138" s="230">
        <f>T139+T145+T226+T268+T337+T341+T459+T480+T511+T522</f>
        <v>0</v>
      </c>
      <c r="AR138" s="231" t="s">
        <v>82</v>
      </c>
      <c r="AT138" s="232" t="s">
        <v>72</v>
      </c>
      <c r="AU138" s="232" t="s">
        <v>73</v>
      </c>
      <c r="AY138" s="231" t="s">
        <v>215</v>
      </c>
      <c r="BK138" s="233">
        <f>BK139+BK145+BK226+BK268+BK337+BK341+BK459+BK480+BK511+BK522</f>
        <v>0</v>
      </c>
    </row>
    <row r="139" s="11" customFormat="1" ht="19.92" customHeight="1">
      <c r="B139" s="220"/>
      <c r="C139" s="221"/>
      <c r="D139" s="222" t="s">
        <v>72</v>
      </c>
      <c r="E139" s="234" t="s">
        <v>827</v>
      </c>
      <c r="F139" s="234" t="s">
        <v>3235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SUM(P140:P144)</f>
        <v>0</v>
      </c>
      <c r="Q139" s="228"/>
      <c r="R139" s="229">
        <f>SUM(R140:R144)</f>
        <v>0.10236299999999998</v>
      </c>
      <c r="S139" s="228"/>
      <c r="T139" s="230">
        <f>SUM(T140:T144)</f>
        <v>0</v>
      </c>
      <c r="AR139" s="231" t="s">
        <v>82</v>
      </c>
      <c r="AT139" s="232" t="s">
        <v>72</v>
      </c>
      <c r="AU139" s="232" t="s">
        <v>80</v>
      </c>
      <c r="AY139" s="231" t="s">
        <v>215</v>
      </c>
      <c r="BK139" s="233">
        <f>SUM(BK140:BK144)</f>
        <v>0</v>
      </c>
    </row>
    <row r="140" s="1" customFormat="1" ht="16.5" customHeight="1">
      <c r="B140" s="47"/>
      <c r="C140" s="236" t="s">
        <v>331</v>
      </c>
      <c r="D140" s="236" t="s">
        <v>217</v>
      </c>
      <c r="E140" s="237" t="s">
        <v>3236</v>
      </c>
      <c r="F140" s="238" t="s">
        <v>3237</v>
      </c>
      <c r="G140" s="239" t="s">
        <v>304</v>
      </c>
      <c r="H140" s="240">
        <v>10.35</v>
      </c>
      <c r="I140" s="241"/>
      <c r="J140" s="242">
        <f>ROUND(I140*H140,2)</f>
        <v>0</v>
      </c>
      <c r="K140" s="238" t="s">
        <v>221</v>
      </c>
      <c r="L140" s="73"/>
      <c r="M140" s="243" t="s">
        <v>22</v>
      </c>
      <c r="N140" s="244" t="s">
        <v>44</v>
      </c>
      <c r="O140" s="48"/>
      <c r="P140" s="245">
        <f>O140*H140</f>
        <v>0</v>
      </c>
      <c r="Q140" s="245">
        <v>0.0045799999999999999</v>
      </c>
      <c r="R140" s="245">
        <f>Q140*H140</f>
        <v>0.047402999999999994</v>
      </c>
      <c r="S140" s="245">
        <v>0</v>
      </c>
      <c r="T140" s="246">
        <f>S140*H140</f>
        <v>0</v>
      </c>
      <c r="AR140" s="25" t="s">
        <v>311</v>
      </c>
      <c r="AT140" s="25" t="s">
        <v>217</v>
      </c>
      <c r="AU140" s="25" t="s">
        <v>82</v>
      </c>
      <c r="AY140" s="25" t="s">
        <v>215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5" t="s">
        <v>80</v>
      </c>
      <c r="BK140" s="247">
        <f>ROUND(I140*H140,2)</f>
        <v>0</v>
      </c>
      <c r="BL140" s="25" t="s">
        <v>311</v>
      </c>
      <c r="BM140" s="25" t="s">
        <v>3238</v>
      </c>
    </row>
    <row r="141" s="12" customFormat="1">
      <c r="B141" s="248"/>
      <c r="C141" s="249"/>
      <c r="D141" s="250" t="s">
        <v>224</v>
      </c>
      <c r="E141" s="251" t="s">
        <v>22</v>
      </c>
      <c r="F141" s="252" t="s">
        <v>3239</v>
      </c>
      <c r="G141" s="249"/>
      <c r="H141" s="253">
        <v>10.35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224</v>
      </c>
      <c r="AU141" s="259" t="s">
        <v>82</v>
      </c>
      <c r="AV141" s="12" t="s">
        <v>82</v>
      </c>
      <c r="AW141" s="12" t="s">
        <v>36</v>
      </c>
      <c r="AX141" s="12" t="s">
        <v>80</v>
      </c>
      <c r="AY141" s="259" t="s">
        <v>215</v>
      </c>
    </row>
    <row r="142" s="1" customFormat="1" ht="16.5" customHeight="1">
      <c r="B142" s="47"/>
      <c r="C142" s="236" t="s">
        <v>336</v>
      </c>
      <c r="D142" s="236" t="s">
        <v>217</v>
      </c>
      <c r="E142" s="237" t="s">
        <v>3240</v>
      </c>
      <c r="F142" s="238" t="s">
        <v>3241</v>
      </c>
      <c r="G142" s="239" t="s">
        <v>304</v>
      </c>
      <c r="H142" s="240">
        <v>12</v>
      </c>
      <c r="I142" s="241"/>
      <c r="J142" s="242">
        <f>ROUND(I142*H142,2)</f>
        <v>0</v>
      </c>
      <c r="K142" s="238" t="s">
        <v>221</v>
      </c>
      <c r="L142" s="73"/>
      <c r="M142" s="243" t="s">
        <v>22</v>
      </c>
      <c r="N142" s="244" t="s">
        <v>44</v>
      </c>
      <c r="O142" s="48"/>
      <c r="P142" s="245">
        <f>O142*H142</f>
        <v>0</v>
      </c>
      <c r="Q142" s="245">
        <v>0.0045799999999999999</v>
      </c>
      <c r="R142" s="245">
        <f>Q142*H142</f>
        <v>0.054959999999999995</v>
      </c>
      <c r="S142" s="245">
        <v>0</v>
      </c>
      <c r="T142" s="246">
        <f>S142*H142</f>
        <v>0</v>
      </c>
      <c r="AR142" s="25" t="s">
        <v>311</v>
      </c>
      <c r="AT142" s="25" t="s">
        <v>217</v>
      </c>
      <c r="AU142" s="25" t="s">
        <v>82</v>
      </c>
      <c r="AY142" s="25" t="s">
        <v>215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5" t="s">
        <v>80</v>
      </c>
      <c r="BK142" s="247">
        <f>ROUND(I142*H142,2)</f>
        <v>0</v>
      </c>
      <c r="BL142" s="25" t="s">
        <v>311</v>
      </c>
      <c r="BM142" s="25" t="s">
        <v>3242</v>
      </c>
    </row>
    <row r="143" s="12" customFormat="1">
      <c r="B143" s="248"/>
      <c r="C143" s="249"/>
      <c r="D143" s="250" t="s">
        <v>224</v>
      </c>
      <c r="E143" s="251" t="s">
        <v>22</v>
      </c>
      <c r="F143" s="252" t="s">
        <v>3243</v>
      </c>
      <c r="G143" s="249"/>
      <c r="H143" s="253">
        <v>12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224</v>
      </c>
      <c r="AU143" s="259" t="s">
        <v>82</v>
      </c>
      <c r="AV143" s="12" t="s">
        <v>82</v>
      </c>
      <c r="AW143" s="12" t="s">
        <v>36</v>
      </c>
      <c r="AX143" s="12" t="s">
        <v>80</v>
      </c>
      <c r="AY143" s="259" t="s">
        <v>215</v>
      </c>
    </row>
    <row r="144" s="1" customFormat="1" ht="38.25" customHeight="1">
      <c r="B144" s="47"/>
      <c r="C144" s="236" t="s">
        <v>9</v>
      </c>
      <c r="D144" s="236" t="s">
        <v>217</v>
      </c>
      <c r="E144" s="237" t="s">
        <v>3244</v>
      </c>
      <c r="F144" s="238" t="s">
        <v>3245</v>
      </c>
      <c r="G144" s="239" t="s">
        <v>876</v>
      </c>
      <c r="H144" s="302"/>
      <c r="I144" s="241"/>
      <c r="J144" s="242">
        <f>ROUND(I144*H144,2)</f>
        <v>0</v>
      </c>
      <c r="K144" s="238" t="s">
        <v>221</v>
      </c>
      <c r="L144" s="73"/>
      <c r="M144" s="243" t="s">
        <v>22</v>
      </c>
      <c r="N144" s="244" t="s">
        <v>44</v>
      </c>
      <c r="O144" s="48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5" t="s">
        <v>311</v>
      </c>
      <c r="AT144" s="25" t="s">
        <v>217</v>
      </c>
      <c r="AU144" s="25" t="s">
        <v>82</v>
      </c>
      <c r="AY144" s="25" t="s">
        <v>215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80</v>
      </c>
      <c r="BK144" s="247">
        <f>ROUND(I144*H144,2)</f>
        <v>0</v>
      </c>
      <c r="BL144" s="25" t="s">
        <v>311</v>
      </c>
      <c r="BM144" s="25" t="s">
        <v>3246</v>
      </c>
    </row>
    <row r="145" s="11" customFormat="1" ht="29.88" customHeight="1">
      <c r="B145" s="220"/>
      <c r="C145" s="221"/>
      <c r="D145" s="222" t="s">
        <v>72</v>
      </c>
      <c r="E145" s="234" t="s">
        <v>878</v>
      </c>
      <c r="F145" s="234" t="s">
        <v>3247</v>
      </c>
      <c r="G145" s="221"/>
      <c r="H145" s="221"/>
      <c r="I145" s="224"/>
      <c r="J145" s="235">
        <f>BK145</f>
        <v>0</v>
      </c>
      <c r="K145" s="221"/>
      <c r="L145" s="226"/>
      <c r="M145" s="227"/>
      <c r="N145" s="228"/>
      <c r="O145" s="228"/>
      <c r="P145" s="229">
        <f>SUM(P146:P225)</f>
        <v>0</v>
      </c>
      <c r="Q145" s="228"/>
      <c r="R145" s="229">
        <f>SUM(R146:R225)</f>
        <v>5.2896011499999993</v>
      </c>
      <c r="S145" s="228"/>
      <c r="T145" s="230">
        <f>SUM(T146:T225)</f>
        <v>0</v>
      </c>
      <c r="AR145" s="231" t="s">
        <v>82</v>
      </c>
      <c r="AT145" s="232" t="s">
        <v>72</v>
      </c>
      <c r="AU145" s="232" t="s">
        <v>80</v>
      </c>
      <c r="AY145" s="231" t="s">
        <v>215</v>
      </c>
      <c r="BK145" s="233">
        <f>SUM(BK146:BK225)</f>
        <v>0</v>
      </c>
    </row>
    <row r="146" s="1" customFormat="1" ht="25.5" customHeight="1">
      <c r="B146" s="47"/>
      <c r="C146" s="236" t="s">
        <v>346</v>
      </c>
      <c r="D146" s="236" t="s">
        <v>217</v>
      </c>
      <c r="E146" s="237" t="s">
        <v>3248</v>
      </c>
      <c r="F146" s="238" t="s">
        <v>3249</v>
      </c>
      <c r="G146" s="239" t="s">
        <v>304</v>
      </c>
      <c r="H146" s="240">
        <v>199.97999999999999</v>
      </c>
      <c r="I146" s="241"/>
      <c r="J146" s="242">
        <f>ROUND(I146*H146,2)</f>
        <v>0</v>
      </c>
      <c r="K146" s="238" t="s">
        <v>221</v>
      </c>
      <c r="L146" s="73"/>
      <c r="M146" s="243" t="s">
        <v>22</v>
      </c>
      <c r="N146" s="244" t="s">
        <v>44</v>
      </c>
      <c r="O146" s="48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5" t="s">
        <v>311</v>
      </c>
      <c r="AT146" s="25" t="s">
        <v>217</v>
      </c>
      <c r="AU146" s="25" t="s">
        <v>82</v>
      </c>
      <c r="AY146" s="25" t="s">
        <v>215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80</v>
      </c>
      <c r="BK146" s="247">
        <f>ROUND(I146*H146,2)</f>
        <v>0</v>
      </c>
      <c r="BL146" s="25" t="s">
        <v>311</v>
      </c>
      <c r="BM146" s="25" t="s">
        <v>3250</v>
      </c>
    </row>
    <row r="147" s="12" customFormat="1">
      <c r="B147" s="248"/>
      <c r="C147" s="249"/>
      <c r="D147" s="250" t="s">
        <v>224</v>
      </c>
      <c r="E147" s="251" t="s">
        <v>22</v>
      </c>
      <c r="F147" s="252" t="s">
        <v>3251</v>
      </c>
      <c r="G147" s="249"/>
      <c r="H147" s="253">
        <v>199.97999999999999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224</v>
      </c>
      <c r="AU147" s="259" t="s">
        <v>82</v>
      </c>
      <c r="AV147" s="12" t="s">
        <v>82</v>
      </c>
      <c r="AW147" s="12" t="s">
        <v>36</v>
      </c>
      <c r="AX147" s="12" t="s">
        <v>80</v>
      </c>
      <c r="AY147" s="259" t="s">
        <v>215</v>
      </c>
    </row>
    <row r="148" s="1" customFormat="1" ht="16.5" customHeight="1">
      <c r="B148" s="47"/>
      <c r="C148" s="292" t="s">
        <v>352</v>
      </c>
      <c r="D148" s="292" t="s">
        <v>289</v>
      </c>
      <c r="E148" s="293" t="s">
        <v>3252</v>
      </c>
      <c r="F148" s="294" t="s">
        <v>3253</v>
      </c>
      <c r="G148" s="295" t="s">
        <v>304</v>
      </c>
      <c r="H148" s="296">
        <v>110</v>
      </c>
      <c r="I148" s="297"/>
      <c r="J148" s="298">
        <f>ROUND(I148*H148,2)</f>
        <v>0</v>
      </c>
      <c r="K148" s="294" t="s">
        <v>221</v>
      </c>
      <c r="L148" s="299"/>
      <c r="M148" s="300" t="s">
        <v>22</v>
      </c>
      <c r="N148" s="301" t="s">
        <v>44</v>
      </c>
      <c r="O148" s="48"/>
      <c r="P148" s="245">
        <f>O148*H148</f>
        <v>0</v>
      </c>
      <c r="Q148" s="245">
        <v>0.0028</v>
      </c>
      <c r="R148" s="245">
        <f>Q148*H148</f>
        <v>0.308</v>
      </c>
      <c r="S148" s="245">
        <v>0</v>
      </c>
      <c r="T148" s="246">
        <f>S148*H148</f>
        <v>0</v>
      </c>
      <c r="AR148" s="25" t="s">
        <v>405</v>
      </c>
      <c r="AT148" s="25" t="s">
        <v>289</v>
      </c>
      <c r="AU148" s="25" t="s">
        <v>82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311</v>
      </c>
      <c r="BM148" s="25" t="s">
        <v>3254</v>
      </c>
    </row>
    <row r="149" s="12" customFormat="1">
      <c r="B149" s="248"/>
      <c r="C149" s="249"/>
      <c r="D149" s="250" t="s">
        <v>224</v>
      </c>
      <c r="E149" s="251" t="s">
        <v>22</v>
      </c>
      <c r="F149" s="252" t="s">
        <v>3255</v>
      </c>
      <c r="G149" s="249"/>
      <c r="H149" s="253">
        <v>110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224</v>
      </c>
      <c r="AU149" s="259" t="s">
        <v>82</v>
      </c>
      <c r="AV149" s="12" t="s">
        <v>82</v>
      </c>
      <c r="AW149" s="12" t="s">
        <v>36</v>
      </c>
      <c r="AX149" s="12" t="s">
        <v>80</v>
      </c>
      <c r="AY149" s="259" t="s">
        <v>215</v>
      </c>
    </row>
    <row r="150" s="1" customFormat="1" ht="16.5" customHeight="1">
      <c r="B150" s="47"/>
      <c r="C150" s="292" t="s">
        <v>357</v>
      </c>
      <c r="D150" s="292" t="s">
        <v>289</v>
      </c>
      <c r="E150" s="293" t="s">
        <v>3256</v>
      </c>
      <c r="F150" s="294" t="s">
        <v>3257</v>
      </c>
      <c r="G150" s="295" t="s">
        <v>304</v>
      </c>
      <c r="H150" s="296">
        <v>110</v>
      </c>
      <c r="I150" s="297"/>
      <c r="J150" s="298">
        <f>ROUND(I150*H150,2)</f>
        <v>0</v>
      </c>
      <c r="K150" s="294" t="s">
        <v>221</v>
      </c>
      <c r="L150" s="299"/>
      <c r="M150" s="300" t="s">
        <v>22</v>
      </c>
      <c r="N150" s="301" t="s">
        <v>44</v>
      </c>
      <c r="O150" s="48"/>
      <c r="P150" s="245">
        <f>O150*H150</f>
        <v>0</v>
      </c>
      <c r="Q150" s="245">
        <v>0.0044799999999999996</v>
      </c>
      <c r="R150" s="245">
        <f>Q150*H150</f>
        <v>0.49279999999999996</v>
      </c>
      <c r="S150" s="245">
        <v>0</v>
      </c>
      <c r="T150" s="246">
        <f>S150*H150</f>
        <v>0</v>
      </c>
      <c r="AR150" s="25" t="s">
        <v>405</v>
      </c>
      <c r="AT150" s="25" t="s">
        <v>289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311</v>
      </c>
      <c r="BM150" s="25" t="s">
        <v>3258</v>
      </c>
    </row>
    <row r="151" s="12" customFormat="1">
      <c r="B151" s="248"/>
      <c r="C151" s="249"/>
      <c r="D151" s="250" t="s">
        <v>224</v>
      </c>
      <c r="E151" s="251" t="s">
        <v>22</v>
      </c>
      <c r="F151" s="252" t="s">
        <v>3259</v>
      </c>
      <c r="G151" s="249"/>
      <c r="H151" s="253">
        <v>110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224</v>
      </c>
      <c r="AU151" s="259" t="s">
        <v>82</v>
      </c>
      <c r="AV151" s="12" t="s">
        <v>82</v>
      </c>
      <c r="AW151" s="12" t="s">
        <v>36</v>
      </c>
      <c r="AX151" s="12" t="s">
        <v>80</v>
      </c>
      <c r="AY151" s="259" t="s">
        <v>215</v>
      </c>
    </row>
    <row r="152" s="1" customFormat="1" ht="38.25" customHeight="1">
      <c r="B152" s="47"/>
      <c r="C152" s="236" t="s">
        <v>362</v>
      </c>
      <c r="D152" s="236" t="s">
        <v>217</v>
      </c>
      <c r="E152" s="237" t="s">
        <v>3260</v>
      </c>
      <c r="F152" s="238" t="s">
        <v>2619</v>
      </c>
      <c r="G152" s="239" t="s">
        <v>304</v>
      </c>
      <c r="H152" s="240">
        <v>100</v>
      </c>
      <c r="I152" s="241"/>
      <c r="J152" s="242">
        <f>ROUND(I152*H152,2)</f>
        <v>0</v>
      </c>
      <c r="K152" s="238" t="s">
        <v>221</v>
      </c>
      <c r="L152" s="73"/>
      <c r="M152" s="243" t="s">
        <v>22</v>
      </c>
      <c r="N152" s="244" t="s">
        <v>44</v>
      </c>
      <c r="O152" s="48"/>
      <c r="P152" s="245">
        <f>O152*H152</f>
        <v>0</v>
      </c>
      <c r="Q152" s="245">
        <v>1.0000000000000001E-05</v>
      </c>
      <c r="R152" s="245">
        <f>Q152*H152</f>
        <v>0.001</v>
      </c>
      <c r="S152" s="245">
        <v>0</v>
      </c>
      <c r="T152" s="246">
        <f>S152*H152</f>
        <v>0</v>
      </c>
      <c r="AR152" s="25" t="s">
        <v>222</v>
      </c>
      <c r="AT152" s="25" t="s">
        <v>217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222</v>
      </c>
      <c r="BM152" s="25" t="s">
        <v>3261</v>
      </c>
    </row>
    <row r="153" s="12" customFormat="1">
      <c r="B153" s="248"/>
      <c r="C153" s="249"/>
      <c r="D153" s="250" t="s">
        <v>224</v>
      </c>
      <c r="E153" s="251" t="s">
        <v>22</v>
      </c>
      <c r="F153" s="252" t="s">
        <v>3262</v>
      </c>
      <c r="G153" s="249"/>
      <c r="H153" s="253">
        <v>100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224</v>
      </c>
      <c r="AU153" s="259" t="s">
        <v>82</v>
      </c>
      <c r="AV153" s="12" t="s">
        <v>82</v>
      </c>
      <c r="AW153" s="12" t="s">
        <v>36</v>
      </c>
      <c r="AX153" s="12" t="s">
        <v>80</v>
      </c>
      <c r="AY153" s="259" t="s">
        <v>215</v>
      </c>
    </row>
    <row r="154" s="1" customFormat="1" ht="25.5" customHeight="1">
      <c r="B154" s="47"/>
      <c r="C154" s="292" t="s">
        <v>371</v>
      </c>
      <c r="D154" s="292" t="s">
        <v>289</v>
      </c>
      <c r="E154" s="293" t="s">
        <v>3263</v>
      </c>
      <c r="F154" s="294" t="s">
        <v>3264</v>
      </c>
      <c r="G154" s="295" t="s">
        <v>298</v>
      </c>
      <c r="H154" s="296">
        <v>110</v>
      </c>
      <c r="I154" s="297"/>
      <c r="J154" s="298">
        <f>ROUND(I154*H154,2)</f>
        <v>0</v>
      </c>
      <c r="K154" s="294" t="s">
        <v>221</v>
      </c>
      <c r="L154" s="299"/>
      <c r="M154" s="300" t="s">
        <v>22</v>
      </c>
      <c r="N154" s="301" t="s">
        <v>44</v>
      </c>
      <c r="O154" s="48"/>
      <c r="P154" s="245">
        <f>O154*H154</f>
        <v>0</v>
      </c>
      <c r="Q154" s="245">
        <v>0.00040000000000000002</v>
      </c>
      <c r="R154" s="245">
        <f>Q154*H154</f>
        <v>0.044000000000000004</v>
      </c>
      <c r="S154" s="245">
        <v>0</v>
      </c>
      <c r="T154" s="246">
        <f>S154*H154</f>
        <v>0</v>
      </c>
      <c r="AR154" s="25" t="s">
        <v>261</v>
      </c>
      <c r="AT154" s="25" t="s">
        <v>289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222</v>
      </c>
      <c r="BM154" s="25" t="s">
        <v>3265</v>
      </c>
    </row>
    <row r="155" s="12" customFormat="1">
      <c r="B155" s="248"/>
      <c r="C155" s="249"/>
      <c r="D155" s="250" t="s">
        <v>224</v>
      </c>
      <c r="E155" s="251" t="s">
        <v>22</v>
      </c>
      <c r="F155" s="252" t="s">
        <v>3255</v>
      </c>
      <c r="G155" s="249"/>
      <c r="H155" s="253">
        <v>110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224</v>
      </c>
      <c r="AU155" s="259" t="s">
        <v>82</v>
      </c>
      <c r="AV155" s="12" t="s">
        <v>82</v>
      </c>
      <c r="AW155" s="12" t="s">
        <v>36</v>
      </c>
      <c r="AX155" s="12" t="s">
        <v>80</v>
      </c>
      <c r="AY155" s="259" t="s">
        <v>215</v>
      </c>
    </row>
    <row r="156" s="1" customFormat="1" ht="25.5" customHeight="1">
      <c r="B156" s="47"/>
      <c r="C156" s="236" t="s">
        <v>376</v>
      </c>
      <c r="D156" s="236" t="s">
        <v>217</v>
      </c>
      <c r="E156" s="237" t="s">
        <v>881</v>
      </c>
      <c r="F156" s="238" t="s">
        <v>882</v>
      </c>
      <c r="G156" s="239" t="s">
        <v>304</v>
      </c>
      <c r="H156" s="240">
        <v>85.349999999999994</v>
      </c>
      <c r="I156" s="241"/>
      <c r="J156" s="242">
        <f>ROUND(I156*H156,2)</f>
        <v>0</v>
      </c>
      <c r="K156" s="238" t="s">
        <v>221</v>
      </c>
      <c r="L156" s="73"/>
      <c r="M156" s="243" t="s">
        <v>22</v>
      </c>
      <c r="N156" s="244" t="s">
        <v>44</v>
      </c>
      <c r="O156" s="48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5" t="s">
        <v>311</v>
      </c>
      <c r="AT156" s="25" t="s">
        <v>217</v>
      </c>
      <c r="AU156" s="25" t="s">
        <v>82</v>
      </c>
      <c r="AY156" s="25" t="s">
        <v>215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25" t="s">
        <v>80</v>
      </c>
      <c r="BK156" s="247">
        <f>ROUND(I156*H156,2)</f>
        <v>0</v>
      </c>
      <c r="BL156" s="25" t="s">
        <v>311</v>
      </c>
      <c r="BM156" s="25" t="s">
        <v>3266</v>
      </c>
    </row>
    <row r="157" s="12" customFormat="1">
      <c r="B157" s="248"/>
      <c r="C157" s="249"/>
      <c r="D157" s="250" t="s">
        <v>224</v>
      </c>
      <c r="E157" s="251" t="s">
        <v>22</v>
      </c>
      <c r="F157" s="252" t="s">
        <v>3267</v>
      </c>
      <c r="G157" s="249"/>
      <c r="H157" s="253">
        <v>9.9499999999999993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224</v>
      </c>
      <c r="AU157" s="259" t="s">
        <v>82</v>
      </c>
      <c r="AV157" s="12" t="s">
        <v>82</v>
      </c>
      <c r="AW157" s="12" t="s">
        <v>36</v>
      </c>
      <c r="AX157" s="12" t="s">
        <v>73</v>
      </c>
      <c r="AY157" s="259" t="s">
        <v>215</v>
      </c>
    </row>
    <row r="158" s="12" customFormat="1">
      <c r="B158" s="248"/>
      <c r="C158" s="249"/>
      <c r="D158" s="250" t="s">
        <v>224</v>
      </c>
      <c r="E158" s="251" t="s">
        <v>22</v>
      </c>
      <c r="F158" s="252" t="s">
        <v>3268</v>
      </c>
      <c r="G158" s="249"/>
      <c r="H158" s="253">
        <v>23.399999999999999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224</v>
      </c>
      <c r="AU158" s="259" t="s">
        <v>82</v>
      </c>
      <c r="AV158" s="12" t="s">
        <v>82</v>
      </c>
      <c r="AW158" s="12" t="s">
        <v>36</v>
      </c>
      <c r="AX158" s="12" t="s">
        <v>73</v>
      </c>
      <c r="AY158" s="259" t="s">
        <v>215</v>
      </c>
    </row>
    <row r="159" s="12" customFormat="1">
      <c r="B159" s="248"/>
      <c r="C159" s="249"/>
      <c r="D159" s="250" t="s">
        <v>224</v>
      </c>
      <c r="E159" s="251" t="s">
        <v>22</v>
      </c>
      <c r="F159" s="252" t="s">
        <v>3269</v>
      </c>
      <c r="G159" s="249"/>
      <c r="H159" s="253">
        <v>3.5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224</v>
      </c>
      <c r="AU159" s="259" t="s">
        <v>82</v>
      </c>
      <c r="AV159" s="12" t="s">
        <v>82</v>
      </c>
      <c r="AW159" s="12" t="s">
        <v>36</v>
      </c>
      <c r="AX159" s="12" t="s">
        <v>73</v>
      </c>
      <c r="AY159" s="259" t="s">
        <v>215</v>
      </c>
    </row>
    <row r="160" s="12" customFormat="1">
      <c r="B160" s="248"/>
      <c r="C160" s="249"/>
      <c r="D160" s="250" t="s">
        <v>224</v>
      </c>
      <c r="E160" s="251" t="s">
        <v>22</v>
      </c>
      <c r="F160" s="252" t="s">
        <v>3270</v>
      </c>
      <c r="G160" s="249"/>
      <c r="H160" s="253">
        <v>26.350000000000001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224</v>
      </c>
      <c r="AU160" s="259" t="s">
        <v>82</v>
      </c>
      <c r="AV160" s="12" t="s">
        <v>82</v>
      </c>
      <c r="AW160" s="12" t="s">
        <v>36</v>
      </c>
      <c r="AX160" s="12" t="s">
        <v>73</v>
      </c>
      <c r="AY160" s="259" t="s">
        <v>215</v>
      </c>
    </row>
    <row r="161" s="12" customFormat="1">
      <c r="B161" s="248"/>
      <c r="C161" s="249"/>
      <c r="D161" s="250" t="s">
        <v>224</v>
      </c>
      <c r="E161" s="251" t="s">
        <v>22</v>
      </c>
      <c r="F161" s="252" t="s">
        <v>3271</v>
      </c>
      <c r="G161" s="249"/>
      <c r="H161" s="253">
        <v>3.5499999999999998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224</v>
      </c>
      <c r="AU161" s="259" t="s">
        <v>82</v>
      </c>
      <c r="AV161" s="12" t="s">
        <v>82</v>
      </c>
      <c r="AW161" s="12" t="s">
        <v>36</v>
      </c>
      <c r="AX161" s="12" t="s">
        <v>73</v>
      </c>
      <c r="AY161" s="259" t="s">
        <v>215</v>
      </c>
    </row>
    <row r="162" s="12" customFormat="1">
      <c r="B162" s="248"/>
      <c r="C162" s="249"/>
      <c r="D162" s="250" t="s">
        <v>224</v>
      </c>
      <c r="E162" s="251" t="s">
        <v>22</v>
      </c>
      <c r="F162" s="252" t="s">
        <v>3272</v>
      </c>
      <c r="G162" s="249"/>
      <c r="H162" s="253">
        <v>15.300000000000001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224</v>
      </c>
      <c r="AU162" s="259" t="s">
        <v>82</v>
      </c>
      <c r="AV162" s="12" t="s">
        <v>82</v>
      </c>
      <c r="AW162" s="12" t="s">
        <v>36</v>
      </c>
      <c r="AX162" s="12" t="s">
        <v>73</v>
      </c>
      <c r="AY162" s="259" t="s">
        <v>215</v>
      </c>
    </row>
    <row r="163" s="12" customFormat="1">
      <c r="B163" s="248"/>
      <c r="C163" s="249"/>
      <c r="D163" s="250" t="s">
        <v>224</v>
      </c>
      <c r="E163" s="251" t="s">
        <v>22</v>
      </c>
      <c r="F163" s="252" t="s">
        <v>3273</v>
      </c>
      <c r="G163" s="249"/>
      <c r="H163" s="253">
        <v>3.2999999999999998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224</v>
      </c>
      <c r="AU163" s="259" t="s">
        <v>82</v>
      </c>
      <c r="AV163" s="12" t="s">
        <v>82</v>
      </c>
      <c r="AW163" s="12" t="s">
        <v>36</v>
      </c>
      <c r="AX163" s="12" t="s">
        <v>73</v>
      </c>
      <c r="AY163" s="259" t="s">
        <v>215</v>
      </c>
    </row>
    <row r="164" s="13" customFormat="1">
      <c r="B164" s="260"/>
      <c r="C164" s="261"/>
      <c r="D164" s="250" t="s">
        <v>224</v>
      </c>
      <c r="E164" s="262" t="s">
        <v>22</v>
      </c>
      <c r="F164" s="263" t="s">
        <v>231</v>
      </c>
      <c r="G164" s="261"/>
      <c r="H164" s="264">
        <v>85.349999999999994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224</v>
      </c>
      <c r="AU164" s="270" t="s">
        <v>82</v>
      </c>
      <c r="AV164" s="13" t="s">
        <v>222</v>
      </c>
      <c r="AW164" s="13" t="s">
        <v>36</v>
      </c>
      <c r="AX164" s="13" t="s">
        <v>80</v>
      </c>
      <c r="AY164" s="270" t="s">
        <v>215</v>
      </c>
    </row>
    <row r="165" s="1" customFormat="1" ht="51" customHeight="1">
      <c r="B165" s="47"/>
      <c r="C165" s="292" t="s">
        <v>384</v>
      </c>
      <c r="D165" s="292" t="s">
        <v>289</v>
      </c>
      <c r="E165" s="293" t="s">
        <v>3274</v>
      </c>
      <c r="F165" s="294" t="s">
        <v>3275</v>
      </c>
      <c r="G165" s="295" t="s">
        <v>304</v>
      </c>
      <c r="H165" s="296">
        <v>87.057000000000002</v>
      </c>
      <c r="I165" s="297"/>
      <c r="J165" s="298">
        <f>ROUND(I165*H165,2)</f>
        <v>0</v>
      </c>
      <c r="K165" s="294" t="s">
        <v>221</v>
      </c>
      <c r="L165" s="299"/>
      <c r="M165" s="300" t="s">
        <v>22</v>
      </c>
      <c r="N165" s="301" t="s">
        <v>44</v>
      </c>
      <c r="O165" s="48"/>
      <c r="P165" s="245">
        <f>O165*H165</f>
        <v>0</v>
      </c>
      <c r="Q165" s="245">
        <v>0.001</v>
      </c>
      <c r="R165" s="245">
        <f>Q165*H165</f>
        <v>0.087057000000000009</v>
      </c>
      <c r="S165" s="245">
        <v>0</v>
      </c>
      <c r="T165" s="246">
        <f>S165*H165</f>
        <v>0</v>
      </c>
      <c r="AR165" s="25" t="s">
        <v>405</v>
      </c>
      <c r="AT165" s="25" t="s">
        <v>289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311</v>
      </c>
      <c r="BM165" s="25" t="s">
        <v>3276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3277</v>
      </c>
      <c r="G166" s="249"/>
      <c r="H166" s="253">
        <v>87.057000000000002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80</v>
      </c>
      <c r="AY166" s="259" t="s">
        <v>215</v>
      </c>
    </row>
    <row r="167" s="1" customFormat="1" ht="25.5" customHeight="1">
      <c r="B167" s="47"/>
      <c r="C167" s="236" t="s">
        <v>390</v>
      </c>
      <c r="D167" s="236" t="s">
        <v>217</v>
      </c>
      <c r="E167" s="237" t="s">
        <v>2355</v>
      </c>
      <c r="F167" s="238" t="s">
        <v>2356</v>
      </c>
      <c r="G167" s="239" t="s">
        <v>304</v>
      </c>
      <c r="H167" s="240">
        <v>236.68799999999999</v>
      </c>
      <c r="I167" s="241"/>
      <c r="J167" s="242">
        <f>ROUND(I167*H167,2)</f>
        <v>0</v>
      </c>
      <c r="K167" s="238" t="s">
        <v>221</v>
      </c>
      <c r="L167" s="73"/>
      <c r="M167" s="243" t="s">
        <v>22</v>
      </c>
      <c r="N167" s="244" t="s">
        <v>44</v>
      </c>
      <c r="O167" s="48"/>
      <c r="P167" s="245">
        <f>O167*H167</f>
        <v>0</v>
      </c>
      <c r="Q167" s="245">
        <v>5.0000000000000002E-05</v>
      </c>
      <c r="R167" s="245">
        <f>Q167*H167</f>
        <v>0.0118344</v>
      </c>
      <c r="S167" s="245">
        <v>0</v>
      </c>
      <c r="T167" s="246">
        <f>S167*H167</f>
        <v>0</v>
      </c>
      <c r="AR167" s="25" t="s">
        <v>311</v>
      </c>
      <c r="AT167" s="25" t="s">
        <v>217</v>
      </c>
      <c r="AU167" s="25" t="s">
        <v>82</v>
      </c>
      <c r="AY167" s="25" t="s">
        <v>215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80</v>
      </c>
      <c r="BK167" s="247">
        <f>ROUND(I167*H167,2)</f>
        <v>0</v>
      </c>
      <c r="BL167" s="25" t="s">
        <v>311</v>
      </c>
      <c r="BM167" s="25" t="s">
        <v>3278</v>
      </c>
    </row>
    <row r="168" s="15" customFormat="1">
      <c r="B168" s="282"/>
      <c r="C168" s="283"/>
      <c r="D168" s="250" t="s">
        <v>224</v>
      </c>
      <c r="E168" s="284" t="s">
        <v>22</v>
      </c>
      <c r="F168" s="285" t="s">
        <v>3279</v>
      </c>
      <c r="G168" s="283"/>
      <c r="H168" s="284" t="s">
        <v>22</v>
      </c>
      <c r="I168" s="286"/>
      <c r="J168" s="283"/>
      <c r="K168" s="283"/>
      <c r="L168" s="287"/>
      <c r="M168" s="288"/>
      <c r="N168" s="289"/>
      <c r="O168" s="289"/>
      <c r="P168" s="289"/>
      <c r="Q168" s="289"/>
      <c r="R168" s="289"/>
      <c r="S168" s="289"/>
      <c r="T168" s="290"/>
      <c r="AT168" s="291" t="s">
        <v>224</v>
      </c>
      <c r="AU168" s="291" t="s">
        <v>82</v>
      </c>
      <c r="AV168" s="15" t="s">
        <v>80</v>
      </c>
      <c r="AW168" s="15" t="s">
        <v>36</v>
      </c>
      <c r="AX168" s="15" t="s">
        <v>73</v>
      </c>
      <c r="AY168" s="291" t="s">
        <v>215</v>
      </c>
    </row>
    <row r="169" s="15" customFormat="1">
      <c r="B169" s="282"/>
      <c r="C169" s="283"/>
      <c r="D169" s="250" t="s">
        <v>224</v>
      </c>
      <c r="E169" s="284" t="s">
        <v>22</v>
      </c>
      <c r="F169" s="285" t="s">
        <v>3280</v>
      </c>
      <c r="G169" s="283"/>
      <c r="H169" s="284" t="s">
        <v>22</v>
      </c>
      <c r="I169" s="286"/>
      <c r="J169" s="283"/>
      <c r="K169" s="283"/>
      <c r="L169" s="287"/>
      <c r="M169" s="288"/>
      <c r="N169" s="289"/>
      <c r="O169" s="289"/>
      <c r="P169" s="289"/>
      <c r="Q169" s="289"/>
      <c r="R169" s="289"/>
      <c r="S169" s="289"/>
      <c r="T169" s="290"/>
      <c r="AT169" s="291" t="s">
        <v>224</v>
      </c>
      <c r="AU169" s="291" t="s">
        <v>82</v>
      </c>
      <c r="AV169" s="15" t="s">
        <v>80</v>
      </c>
      <c r="AW169" s="15" t="s">
        <v>36</v>
      </c>
      <c r="AX169" s="15" t="s">
        <v>73</v>
      </c>
      <c r="AY169" s="291" t="s">
        <v>215</v>
      </c>
    </row>
    <row r="170" s="12" customFormat="1">
      <c r="B170" s="248"/>
      <c r="C170" s="249"/>
      <c r="D170" s="250" t="s">
        <v>224</v>
      </c>
      <c r="E170" s="251" t="s">
        <v>22</v>
      </c>
      <c r="F170" s="252" t="s">
        <v>3281</v>
      </c>
      <c r="G170" s="249"/>
      <c r="H170" s="253">
        <v>33.149999999999999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224</v>
      </c>
      <c r="AU170" s="259" t="s">
        <v>82</v>
      </c>
      <c r="AV170" s="12" t="s">
        <v>82</v>
      </c>
      <c r="AW170" s="12" t="s">
        <v>36</v>
      </c>
      <c r="AX170" s="12" t="s">
        <v>73</v>
      </c>
      <c r="AY170" s="259" t="s">
        <v>215</v>
      </c>
    </row>
    <row r="171" s="12" customFormat="1">
      <c r="B171" s="248"/>
      <c r="C171" s="249"/>
      <c r="D171" s="250" t="s">
        <v>224</v>
      </c>
      <c r="E171" s="251" t="s">
        <v>22</v>
      </c>
      <c r="F171" s="252" t="s">
        <v>3282</v>
      </c>
      <c r="G171" s="249"/>
      <c r="H171" s="253">
        <v>-4.2380000000000004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224</v>
      </c>
      <c r="AU171" s="259" t="s">
        <v>82</v>
      </c>
      <c r="AV171" s="12" t="s">
        <v>82</v>
      </c>
      <c r="AW171" s="12" t="s">
        <v>36</v>
      </c>
      <c r="AX171" s="12" t="s">
        <v>73</v>
      </c>
      <c r="AY171" s="259" t="s">
        <v>215</v>
      </c>
    </row>
    <row r="172" s="12" customFormat="1">
      <c r="B172" s="248"/>
      <c r="C172" s="249"/>
      <c r="D172" s="250" t="s">
        <v>224</v>
      </c>
      <c r="E172" s="251" t="s">
        <v>22</v>
      </c>
      <c r="F172" s="252" t="s">
        <v>3283</v>
      </c>
      <c r="G172" s="249"/>
      <c r="H172" s="253">
        <v>29.789999999999999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224</v>
      </c>
      <c r="AU172" s="259" t="s">
        <v>82</v>
      </c>
      <c r="AV172" s="12" t="s">
        <v>82</v>
      </c>
      <c r="AW172" s="12" t="s">
        <v>36</v>
      </c>
      <c r="AX172" s="12" t="s">
        <v>73</v>
      </c>
      <c r="AY172" s="259" t="s">
        <v>215</v>
      </c>
    </row>
    <row r="173" s="12" customFormat="1">
      <c r="B173" s="248"/>
      <c r="C173" s="249"/>
      <c r="D173" s="250" t="s">
        <v>224</v>
      </c>
      <c r="E173" s="251" t="s">
        <v>22</v>
      </c>
      <c r="F173" s="252" t="s">
        <v>3284</v>
      </c>
      <c r="G173" s="249"/>
      <c r="H173" s="253">
        <v>-3.6269999999999998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224</v>
      </c>
      <c r="AU173" s="259" t="s">
        <v>82</v>
      </c>
      <c r="AV173" s="12" t="s">
        <v>82</v>
      </c>
      <c r="AW173" s="12" t="s">
        <v>36</v>
      </c>
      <c r="AX173" s="12" t="s">
        <v>73</v>
      </c>
      <c r="AY173" s="259" t="s">
        <v>215</v>
      </c>
    </row>
    <row r="174" s="12" customFormat="1">
      <c r="B174" s="248"/>
      <c r="C174" s="249"/>
      <c r="D174" s="250" t="s">
        <v>224</v>
      </c>
      <c r="E174" s="251" t="s">
        <v>22</v>
      </c>
      <c r="F174" s="252" t="s">
        <v>3285</v>
      </c>
      <c r="G174" s="249"/>
      <c r="H174" s="253">
        <v>33.539999999999999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224</v>
      </c>
      <c r="AU174" s="259" t="s">
        <v>82</v>
      </c>
      <c r="AV174" s="12" t="s">
        <v>82</v>
      </c>
      <c r="AW174" s="12" t="s">
        <v>36</v>
      </c>
      <c r="AX174" s="12" t="s">
        <v>73</v>
      </c>
      <c r="AY174" s="259" t="s">
        <v>215</v>
      </c>
    </row>
    <row r="175" s="12" customFormat="1">
      <c r="B175" s="248"/>
      <c r="C175" s="249"/>
      <c r="D175" s="250" t="s">
        <v>224</v>
      </c>
      <c r="E175" s="251" t="s">
        <v>22</v>
      </c>
      <c r="F175" s="252" t="s">
        <v>3286</v>
      </c>
      <c r="G175" s="249"/>
      <c r="H175" s="253">
        <v>-2.4180000000000001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224</v>
      </c>
      <c r="AU175" s="259" t="s">
        <v>82</v>
      </c>
      <c r="AV175" s="12" t="s">
        <v>82</v>
      </c>
      <c r="AW175" s="12" t="s">
        <v>36</v>
      </c>
      <c r="AX175" s="12" t="s">
        <v>73</v>
      </c>
      <c r="AY175" s="259" t="s">
        <v>215</v>
      </c>
    </row>
    <row r="176" s="12" customFormat="1">
      <c r="B176" s="248"/>
      <c r="C176" s="249"/>
      <c r="D176" s="250" t="s">
        <v>224</v>
      </c>
      <c r="E176" s="251" t="s">
        <v>22</v>
      </c>
      <c r="F176" s="252" t="s">
        <v>3287</v>
      </c>
      <c r="G176" s="249"/>
      <c r="H176" s="253">
        <v>30.420000000000002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224</v>
      </c>
      <c r="AU176" s="259" t="s">
        <v>82</v>
      </c>
      <c r="AV176" s="12" t="s">
        <v>82</v>
      </c>
      <c r="AW176" s="12" t="s">
        <v>36</v>
      </c>
      <c r="AX176" s="12" t="s">
        <v>73</v>
      </c>
      <c r="AY176" s="259" t="s">
        <v>215</v>
      </c>
    </row>
    <row r="177" s="12" customFormat="1">
      <c r="B177" s="248"/>
      <c r="C177" s="249"/>
      <c r="D177" s="250" t="s">
        <v>224</v>
      </c>
      <c r="E177" s="251" t="s">
        <v>22</v>
      </c>
      <c r="F177" s="252" t="s">
        <v>3288</v>
      </c>
      <c r="G177" s="249"/>
      <c r="H177" s="253">
        <v>-0.68899999999999995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224</v>
      </c>
      <c r="AU177" s="259" t="s">
        <v>82</v>
      </c>
      <c r="AV177" s="12" t="s">
        <v>82</v>
      </c>
      <c r="AW177" s="12" t="s">
        <v>36</v>
      </c>
      <c r="AX177" s="12" t="s">
        <v>73</v>
      </c>
      <c r="AY177" s="259" t="s">
        <v>215</v>
      </c>
    </row>
    <row r="178" s="15" customFormat="1">
      <c r="B178" s="282"/>
      <c r="C178" s="283"/>
      <c r="D178" s="250" t="s">
        <v>224</v>
      </c>
      <c r="E178" s="284" t="s">
        <v>22</v>
      </c>
      <c r="F178" s="285" t="s">
        <v>3289</v>
      </c>
      <c r="G178" s="283"/>
      <c r="H178" s="284" t="s">
        <v>22</v>
      </c>
      <c r="I178" s="286"/>
      <c r="J178" s="283"/>
      <c r="K178" s="283"/>
      <c r="L178" s="287"/>
      <c r="M178" s="288"/>
      <c r="N178" s="289"/>
      <c r="O178" s="289"/>
      <c r="P178" s="289"/>
      <c r="Q178" s="289"/>
      <c r="R178" s="289"/>
      <c r="S178" s="289"/>
      <c r="T178" s="290"/>
      <c r="AT178" s="291" t="s">
        <v>224</v>
      </c>
      <c r="AU178" s="291" t="s">
        <v>82</v>
      </c>
      <c r="AV178" s="15" t="s">
        <v>80</v>
      </c>
      <c r="AW178" s="15" t="s">
        <v>36</v>
      </c>
      <c r="AX178" s="15" t="s">
        <v>73</v>
      </c>
      <c r="AY178" s="291" t="s">
        <v>215</v>
      </c>
    </row>
    <row r="179" s="12" customFormat="1">
      <c r="B179" s="248"/>
      <c r="C179" s="249"/>
      <c r="D179" s="250" t="s">
        <v>224</v>
      </c>
      <c r="E179" s="251" t="s">
        <v>22</v>
      </c>
      <c r="F179" s="252" t="s">
        <v>3290</v>
      </c>
      <c r="G179" s="249"/>
      <c r="H179" s="253">
        <v>40.289000000000001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224</v>
      </c>
      <c r="AU179" s="259" t="s">
        <v>82</v>
      </c>
      <c r="AV179" s="12" t="s">
        <v>82</v>
      </c>
      <c r="AW179" s="12" t="s">
        <v>36</v>
      </c>
      <c r="AX179" s="12" t="s">
        <v>73</v>
      </c>
      <c r="AY179" s="259" t="s">
        <v>215</v>
      </c>
    </row>
    <row r="180" s="14" customFormat="1">
      <c r="B180" s="271"/>
      <c r="C180" s="272"/>
      <c r="D180" s="250" t="s">
        <v>224</v>
      </c>
      <c r="E180" s="273" t="s">
        <v>22</v>
      </c>
      <c r="F180" s="274" t="s">
        <v>242</v>
      </c>
      <c r="G180" s="272"/>
      <c r="H180" s="275">
        <v>156.21700000000001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AT180" s="281" t="s">
        <v>224</v>
      </c>
      <c r="AU180" s="281" t="s">
        <v>82</v>
      </c>
      <c r="AV180" s="14" t="s">
        <v>236</v>
      </c>
      <c r="AW180" s="14" t="s">
        <v>36</v>
      </c>
      <c r="AX180" s="14" t="s">
        <v>73</v>
      </c>
      <c r="AY180" s="281" t="s">
        <v>215</v>
      </c>
    </row>
    <row r="181" s="15" customFormat="1">
      <c r="B181" s="282"/>
      <c r="C181" s="283"/>
      <c r="D181" s="250" t="s">
        <v>224</v>
      </c>
      <c r="E181" s="284" t="s">
        <v>22</v>
      </c>
      <c r="F181" s="285" t="s">
        <v>3291</v>
      </c>
      <c r="G181" s="283"/>
      <c r="H181" s="284" t="s">
        <v>22</v>
      </c>
      <c r="I181" s="286"/>
      <c r="J181" s="283"/>
      <c r="K181" s="283"/>
      <c r="L181" s="287"/>
      <c r="M181" s="288"/>
      <c r="N181" s="289"/>
      <c r="O181" s="289"/>
      <c r="P181" s="289"/>
      <c r="Q181" s="289"/>
      <c r="R181" s="289"/>
      <c r="S181" s="289"/>
      <c r="T181" s="290"/>
      <c r="AT181" s="291" t="s">
        <v>224</v>
      </c>
      <c r="AU181" s="291" t="s">
        <v>82</v>
      </c>
      <c r="AV181" s="15" t="s">
        <v>80</v>
      </c>
      <c r="AW181" s="15" t="s">
        <v>36</v>
      </c>
      <c r="AX181" s="15" t="s">
        <v>73</v>
      </c>
      <c r="AY181" s="291" t="s">
        <v>215</v>
      </c>
    </row>
    <row r="182" s="15" customFormat="1">
      <c r="B182" s="282"/>
      <c r="C182" s="283"/>
      <c r="D182" s="250" t="s">
        <v>224</v>
      </c>
      <c r="E182" s="284" t="s">
        <v>22</v>
      </c>
      <c r="F182" s="285" t="s">
        <v>3292</v>
      </c>
      <c r="G182" s="283"/>
      <c r="H182" s="284" t="s">
        <v>22</v>
      </c>
      <c r="I182" s="286"/>
      <c r="J182" s="283"/>
      <c r="K182" s="283"/>
      <c r="L182" s="287"/>
      <c r="M182" s="288"/>
      <c r="N182" s="289"/>
      <c r="O182" s="289"/>
      <c r="P182" s="289"/>
      <c r="Q182" s="289"/>
      <c r="R182" s="289"/>
      <c r="S182" s="289"/>
      <c r="T182" s="290"/>
      <c r="AT182" s="291" t="s">
        <v>224</v>
      </c>
      <c r="AU182" s="291" t="s">
        <v>82</v>
      </c>
      <c r="AV182" s="15" t="s">
        <v>80</v>
      </c>
      <c r="AW182" s="15" t="s">
        <v>36</v>
      </c>
      <c r="AX182" s="15" t="s">
        <v>73</v>
      </c>
      <c r="AY182" s="291" t="s">
        <v>215</v>
      </c>
    </row>
    <row r="183" s="12" customFormat="1">
      <c r="B183" s="248"/>
      <c r="C183" s="249"/>
      <c r="D183" s="250" t="s">
        <v>224</v>
      </c>
      <c r="E183" s="251" t="s">
        <v>22</v>
      </c>
      <c r="F183" s="252" t="s">
        <v>3293</v>
      </c>
      <c r="G183" s="249"/>
      <c r="H183" s="253">
        <v>49.530999999999999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224</v>
      </c>
      <c r="AU183" s="259" t="s">
        <v>82</v>
      </c>
      <c r="AV183" s="12" t="s">
        <v>82</v>
      </c>
      <c r="AW183" s="12" t="s">
        <v>36</v>
      </c>
      <c r="AX183" s="12" t="s">
        <v>73</v>
      </c>
      <c r="AY183" s="259" t="s">
        <v>215</v>
      </c>
    </row>
    <row r="184" s="14" customFormat="1">
      <c r="B184" s="271"/>
      <c r="C184" s="272"/>
      <c r="D184" s="250" t="s">
        <v>224</v>
      </c>
      <c r="E184" s="273" t="s">
        <v>22</v>
      </c>
      <c r="F184" s="274" t="s">
        <v>242</v>
      </c>
      <c r="G184" s="272"/>
      <c r="H184" s="275">
        <v>49.530999999999999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AT184" s="281" t="s">
        <v>224</v>
      </c>
      <c r="AU184" s="281" t="s">
        <v>82</v>
      </c>
      <c r="AV184" s="14" t="s">
        <v>236</v>
      </c>
      <c r="AW184" s="14" t="s">
        <v>36</v>
      </c>
      <c r="AX184" s="14" t="s">
        <v>73</v>
      </c>
      <c r="AY184" s="281" t="s">
        <v>215</v>
      </c>
    </row>
    <row r="185" s="15" customFormat="1">
      <c r="B185" s="282"/>
      <c r="C185" s="283"/>
      <c r="D185" s="250" t="s">
        <v>224</v>
      </c>
      <c r="E185" s="284" t="s">
        <v>22</v>
      </c>
      <c r="F185" s="285" t="s">
        <v>3294</v>
      </c>
      <c r="G185" s="283"/>
      <c r="H185" s="284" t="s">
        <v>22</v>
      </c>
      <c r="I185" s="286"/>
      <c r="J185" s="283"/>
      <c r="K185" s="283"/>
      <c r="L185" s="287"/>
      <c r="M185" s="288"/>
      <c r="N185" s="289"/>
      <c r="O185" s="289"/>
      <c r="P185" s="289"/>
      <c r="Q185" s="289"/>
      <c r="R185" s="289"/>
      <c r="S185" s="289"/>
      <c r="T185" s="290"/>
      <c r="AT185" s="291" t="s">
        <v>224</v>
      </c>
      <c r="AU185" s="291" t="s">
        <v>82</v>
      </c>
      <c r="AV185" s="15" t="s">
        <v>80</v>
      </c>
      <c r="AW185" s="15" t="s">
        <v>36</v>
      </c>
      <c r="AX185" s="15" t="s">
        <v>73</v>
      </c>
      <c r="AY185" s="291" t="s">
        <v>215</v>
      </c>
    </row>
    <row r="186" s="12" customFormat="1">
      <c r="B186" s="248"/>
      <c r="C186" s="249"/>
      <c r="D186" s="250" t="s">
        <v>224</v>
      </c>
      <c r="E186" s="251" t="s">
        <v>22</v>
      </c>
      <c r="F186" s="252" t="s">
        <v>3295</v>
      </c>
      <c r="G186" s="249"/>
      <c r="H186" s="253">
        <v>30.940000000000001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AT186" s="259" t="s">
        <v>224</v>
      </c>
      <c r="AU186" s="259" t="s">
        <v>82</v>
      </c>
      <c r="AV186" s="12" t="s">
        <v>82</v>
      </c>
      <c r="AW186" s="12" t="s">
        <v>36</v>
      </c>
      <c r="AX186" s="12" t="s">
        <v>73</v>
      </c>
      <c r="AY186" s="259" t="s">
        <v>215</v>
      </c>
    </row>
    <row r="187" s="13" customFormat="1">
      <c r="B187" s="260"/>
      <c r="C187" s="261"/>
      <c r="D187" s="250" t="s">
        <v>224</v>
      </c>
      <c r="E187" s="262" t="s">
        <v>22</v>
      </c>
      <c r="F187" s="263" t="s">
        <v>231</v>
      </c>
      <c r="G187" s="261"/>
      <c r="H187" s="264">
        <v>236.68799999999999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224</v>
      </c>
      <c r="AU187" s="270" t="s">
        <v>82</v>
      </c>
      <c r="AV187" s="13" t="s">
        <v>222</v>
      </c>
      <c r="AW187" s="13" t="s">
        <v>36</v>
      </c>
      <c r="AX187" s="13" t="s">
        <v>80</v>
      </c>
      <c r="AY187" s="270" t="s">
        <v>215</v>
      </c>
    </row>
    <row r="188" s="1" customFormat="1" ht="16.5" customHeight="1">
      <c r="B188" s="47"/>
      <c r="C188" s="292" t="s">
        <v>395</v>
      </c>
      <c r="D188" s="292" t="s">
        <v>289</v>
      </c>
      <c r="E188" s="293" t="s">
        <v>2370</v>
      </c>
      <c r="F188" s="294" t="s">
        <v>3296</v>
      </c>
      <c r="G188" s="295" t="s">
        <v>304</v>
      </c>
      <c r="H188" s="296">
        <v>159.34399999999999</v>
      </c>
      <c r="I188" s="297"/>
      <c r="J188" s="298">
        <f>ROUND(I188*H188,2)</f>
        <v>0</v>
      </c>
      <c r="K188" s="294" t="s">
        <v>221</v>
      </c>
      <c r="L188" s="299"/>
      <c r="M188" s="300" t="s">
        <v>22</v>
      </c>
      <c r="N188" s="301" t="s">
        <v>44</v>
      </c>
      <c r="O188" s="48"/>
      <c r="P188" s="245">
        <f>O188*H188</f>
        <v>0</v>
      </c>
      <c r="Q188" s="245">
        <v>0.0039199999999999999</v>
      </c>
      <c r="R188" s="245">
        <f>Q188*H188</f>
        <v>0.62462847999999993</v>
      </c>
      <c r="S188" s="245">
        <v>0</v>
      </c>
      <c r="T188" s="246">
        <f>S188*H188</f>
        <v>0</v>
      </c>
      <c r="AR188" s="25" t="s">
        <v>405</v>
      </c>
      <c r="AT188" s="25" t="s">
        <v>289</v>
      </c>
      <c r="AU188" s="25" t="s">
        <v>82</v>
      </c>
      <c r="AY188" s="25" t="s">
        <v>215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25" t="s">
        <v>80</v>
      </c>
      <c r="BK188" s="247">
        <f>ROUND(I188*H188,2)</f>
        <v>0</v>
      </c>
      <c r="BL188" s="25" t="s">
        <v>311</v>
      </c>
      <c r="BM188" s="25" t="s">
        <v>3297</v>
      </c>
    </row>
    <row r="189" s="12" customFormat="1">
      <c r="B189" s="248"/>
      <c r="C189" s="249"/>
      <c r="D189" s="250" t="s">
        <v>224</v>
      </c>
      <c r="E189" s="251" t="s">
        <v>22</v>
      </c>
      <c r="F189" s="252" t="s">
        <v>3298</v>
      </c>
      <c r="G189" s="249"/>
      <c r="H189" s="253">
        <v>159.34399999999999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224</v>
      </c>
      <c r="AU189" s="259" t="s">
        <v>82</v>
      </c>
      <c r="AV189" s="12" t="s">
        <v>82</v>
      </c>
      <c r="AW189" s="12" t="s">
        <v>36</v>
      </c>
      <c r="AX189" s="12" t="s">
        <v>80</v>
      </c>
      <c r="AY189" s="259" t="s">
        <v>215</v>
      </c>
    </row>
    <row r="190" s="1" customFormat="1" ht="16.5" customHeight="1">
      <c r="B190" s="47"/>
      <c r="C190" s="292" t="s">
        <v>400</v>
      </c>
      <c r="D190" s="292" t="s">
        <v>289</v>
      </c>
      <c r="E190" s="293" t="s">
        <v>3299</v>
      </c>
      <c r="F190" s="294" t="s">
        <v>3300</v>
      </c>
      <c r="G190" s="295" t="s">
        <v>304</v>
      </c>
      <c r="H190" s="296">
        <v>50.521999999999998</v>
      </c>
      <c r="I190" s="297"/>
      <c r="J190" s="298">
        <f>ROUND(I190*H190,2)</f>
        <v>0</v>
      </c>
      <c r="K190" s="294" t="s">
        <v>221</v>
      </c>
      <c r="L190" s="299"/>
      <c r="M190" s="300" t="s">
        <v>22</v>
      </c>
      <c r="N190" s="301" t="s">
        <v>44</v>
      </c>
      <c r="O190" s="48"/>
      <c r="P190" s="245">
        <f>O190*H190</f>
        <v>0</v>
      </c>
      <c r="Q190" s="245">
        <v>0.0028</v>
      </c>
      <c r="R190" s="245">
        <f>Q190*H190</f>
        <v>0.14146159999999999</v>
      </c>
      <c r="S190" s="245">
        <v>0</v>
      </c>
      <c r="T190" s="246">
        <f>S190*H190</f>
        <v>0</v>
      </c>
      <c r="AR190" s="25" t="s">
        <v>405</v>
      </c>
      <c r="AT190" s="25" t="s">
        <v>289</v>
      </c>
      <c r="AU190" s="25" t="s">
        <v>82</v>
      </c>
      <c r="AY190" s="25" t="s">
        <v>215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25" t="s">
        <v>80</v>
      </c>
      <c r="BK190" s="247">
        <f>ROUND(I190*H190,2)</f>
        <v>0</v>
      </c>
      <c r="BL190" s="25" t="s">
        <v>311</v>
      </c>
      <c r="BM190" s="25" t="s">
        <v>3301</v>
      </c>
    </row>
    <row r="191" s="12" customFormat="1">
      <c r="B191" s="248"/>
      <c r="C191" s="249"/>
      <c r="D191" s="250" t="s">
        <v>224</v>
      </c>
      <c r="E191" s="251" t="s">
        <v>22</v>
      </c>
      <c r="F191" s="252" t="s">
        <v>3302</v>
      </c>
      <c r="G191" s="249"/>
      <c r="H191" s="253">
        <v>50.521999999999998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224</v>
      </c>
      <c r="AU191" s="259" t="s">
        <v>82</v>
      </c>
      <c r="AV191" s="12" t="s">
        <v>82</v>
      </c>
      <c r="AW191" s="12" t="s">
        <v>36</v>
      </c>
      <c r="AX191" s="12" t="s">
        <v>80</v>
      </c>
      <c r="AY191" s="259" t="s">
        <v>215</v>
      </c>
    </row>
    <row r="192" s="1" customFormat="1" ht="16.5" customHeight="1">
      <c r="B192" s="47"/>
      <c r="C192" s="292" t="s">
        <v>405</v>
      </c>
      <c r="D192" s="292" t="s">
        <v>289</v>
      </c>
      <c r="E192" s="293" t="s">
        <v>3303</v>
      </c>
      <c r="F192" s="294" t="s">
        <v>3304</v>
      </c>
      <c r="G192" s="295" t="s">
        <v>304</v>
      </c>
      <c r="H192" s="296">
        <v>31.568999999999999</v>
      </c>
      <c r="I192" s="297"/>
      <c r="J192" s="298">
        <f>ROUND(I192*H192,2)</f>
        <v>0</v>
      </c>
      <c r="K192" s="294" t="s">
        <v>221</v>
      </c>
      <c r="L192" s="299"/>
      <c r="M192" s="300" t="s">
        <v>22</v>
      </c>
      <c r="N192" s="301" t="s">
        <v>44</v>
      </c>
      <c r="O192" s="48"/>
      <c r="P192" s="245">
        <f>O192*H192</f>
        <v>0</v>
      </c>
      <c r="Q192" s="245">
        <v>0.0016800000000000001</v>
      </c>
      <c r="R192" s="245">
        <f>Q192*H192</f>
        <v>0.05303592</v>
      </c>
      <c r="S192" s="245">
        <v>0</v>
      </c>
      <c r="T192" s="246">
        <f>S192*H192</f>
        <v>0</v>
      </c>
      <c r="AR192" s="25" t="s">
        <v>405</v>
      </c>
      <c r="AT192" s="25" t="s">
        <v>289</v>
      </c>
      <c r="AU192" s="25" t="s">
        <v>82</v>
      </c>
      <c r="AY192" s="25" t="s">
        <v>215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25" t="s">
        <v>80</v>
      </c>
      <c r="BK192" s="247">
        <f>ROUND(I192*H192,2)</f>
        <v>0</v>
      </c>
      <c r="BL192" s="25" t="s">
        <v>311</v>
      </c>
      <c r="BM192" s="25" t="s">
        <v>3305</v>
      </c>
    </row>
    <row r="193" s="12" customFormat="1">
      <c r="B193" s="248"/>
      <c r="C193" s="249"/>
      <c r="D193" s="250" t="s">
        <v>224</v>
      </c>
      <c r="E193" s="251" t="s">
        <v>22</v>
      </c>
      <c r="F193" s="252" t="s">
        <v>3306</v>
      </c>
      <c r="G193" s="249"/>
      <c r="H193" s="253">
        <v>31.568999999999999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224</v>
      </c>
      <c r="AU193" s="259" t="s">
        <v>82</v>
      </c>
      <c r="AV193" s="12" t="s">
        <v>82</v>
      </c>
      <c r="AW193" s="12" t="s">
        <v>36</v>
      </c>
      <c r="AX193" s="12" t="s">
        <v>80</v>
      </c>
      <c r="AY193" s="259" t="s">
        <v>215</v>
      </c>
    </row>
    <row r="194" s="1" customFormat="1" ht="25.5" customHeight="1">
      <c r="B194" s="47"/>
      <c r="C194" s="236" t="s">
        <v>410</v>
      </c>
      <c r="D194" s="236" t="s">
        <v>217</v>
      </c>
      <c r="E194" s="237" t="s">
        <v>2381</v>
      </c>
      <c r="F194" s="238" t="s">
        <v>2356</v>
      </c>
      <c r="G194" s="239" t="s">
        <v>304</v>
      </c>
      <c r="H194" s="240">
        <v>127.17</v>
      </c>
      <c r="I194" s="241"/>
      <c r="J194" s="242">
        <f>ROUND(I194*H194,2)</f>
        <v>0</v>
      </c>
      <c r="K194" s="238" t="s">
        <v>221</v>
      </c>
      <c r="L194" s="73"/>
      <c r="M194" s="243" t="s">
        <v>22</v>
      </c>
      <c r="N194" s="244" t="s">
        <v>44</v>
      </c>
      <c r="O194" s="48"/>
      <c r="P194" s="245">
        <f>O194*H194</f>
        <v>0</v>
      </c>
      <c r="Q194" s="245">
        <v>5.0000000000000002E-05</v>
      </c>
      <c r="R194" s="245">
        <f>Q194*H194</f>
        <v>0.0063585000000000004</v>
      </c>
      <c r="S194" s="245">
        <v>0</v>
      </c>
      <c r="T194" s="246">
        <f>S194*H194</f>
        <v>0</v>
      </c>
      <c r="AR194" s="25" t="s">
        <v>311</v>
      </c>
      <c r="AT194" s="25" t="s">
        <v>217</v>
      </c>
      <c r="AU194" s="25" t="s">
        <v>82</v>
      </c>
      <c r="AY194" s="25" t="s">
        <v>215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25" t="s">
        <v>80</v>
      </c>
      <c r="BK194" s="247">
        <f>ROUND(I194*H194,2)</f>
        <v>0</v>
      </c>
      <c r="BL194" s="25" t="s">
        <v>311</v>
      </c>
      <c r="BM194" s="25" t="s">
        <v>3307</v>
      </c>
    </row>
    <row r="195" s="15" customFormat="1">
      <c r="B195" s="282"/>
      <c r="C195" s="283"/>
      <c r="D195" s="250" t="s">
        <v>224</v>
      </c>
      <c r="E195" s="284" t="s">
        <v>22</v>
      </c>
      <c r="F195" s="285" t="s">
        <v>2383</v>
      </c>
      <c r="G195" s="283"/>
      <c r="H195" s="284" t="s">
        <v>22</v>
      </c>
      <c r="I195" s="286"/>
      <c r="J195" s="283"/>
      <c r="K195" s="283"/>
      <c r="L195" s="287"/>
      <c r="M195" s="288"/>
      <c r="N195" s="289"/>
      <c r="O195" s="289"/>
      <c r="P195" s="289"/>
      <c r="Q195" s="289"/>
      <c r="R195" s="289"/>
      <c r="S195" s="289"/>
      <c r="T195" s="290"/>
      <c r="AT195" s="291" t="s">
        <v>224</v>
      </c>
      <c r="AU195" s="291" t="s">
        <v>82</v>
      </c>
      <c r="AV195" s="15" t="s">
        <v>80</v>
      </c>
      <c r="AW195" s="15" t="s">
        <v>36</v>
      </c>
      <c r="AX195" s="15" t="s">
        <v>73</v>
      </c>
      <c r="AY195" s="291" t="s">
        <v>215</v>
      </c>
    </row>
    <row r="196" s="12" customFormat="1">
      <c r="B196" s="248"/>
      <c r="C196" s="249"/>
      <c r="D196" s="250" t="s">
        <v>224</v>
      </c>
      <c r="E196" s="251" t="s">
        <v>22</v>
      </c>
      <c r="F196" s="252" t="s">
        <v>3308</v>
      </c>
      <c r="G196" s="249"/>
      <c r="H196" s="253">
        <v>35.840000000000003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224</v>
      </c>
      <c r="AU196" s="259" t="s">
        <v>82</v>
      </c>
      <c r="AV196" s="12" t="s">
        <v>82</v>
      </c>
      <c r="AW196" s="12" t="s">
        <v>36</v>
      </c>
      <c r="AX196" s="12" t="s">
        <v>73</v>
      </c>
      <c r="AY196" s="259" t="s">
        <v>215</v>
      </c>
    </row>
    <row r="197" s="12" customFormat="1">
      <c r="B197" s="248"/>
      <c r="C197" s="249"/>
      <c r="D197" s="250" t="s">
        <v>224</v>
      </c>
      <c r="E197" s="251" t="s">
        <v>22</v>
      </c>
      <c r="F197" s="252" t="s">
        <v>3309</v>
      </c>
      <c r="G197" s="249"/>
      <c r="H197" s="253">
        <v>-4.3360000000000003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224</v>
      </c>
      <c r="AU197" s="259" t="s">
        <v>82</v>
      </c>
      <c r="AV197" s="12" t="s">
        <v>82</v>
      </c>
      <c r="AW197" s="12" t="s">
        <v>36</v>
      </c>
      <c r="AX197" s="12" t="s">
        <v>73</v>
      </c>
      <c r="AY197" s="259" t="s">
        <v>215</v>
      </c>
    </row>
    <row r="198" s="12" customFormat="1">
      <c r="B198" s="248"/>
      <c r="C198" s="249"/>
      <c r="D198" s="250" t="s">
        <v>224</v>
      </c>
      <c r="E198" s="251" t="s">
        <v>22</v>
      </c>
      <c r="F198" s="252" t="s">
        <v>3310</v>
      </c>
      <c r="G198" s="249"/>
      <c r="H198" s="253">
        <v>32.960000000000001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224</v>
      </c>
      <c r="AU198" s="259" t="s">
        <v>82</v>
      </c>
      <c r="AV198" s="12" t="s">
        <v>82</v>
      </c>
      <c r="AW198" s="12" t="s">
        <v>36</v>
      </c>
      <c r="AX198" s="12" t="s">
        <v>73</v>
      </c>
      <c r="AY198" s="259" t="s">
        <v>215</v>
      </c>
    </row>
    <row r="199" s="12" customFormat="1">
      <c r="B199" s="248"/>
      <c r="C199" s="249"/>
      <c r="D199" s="250" t="s">
        <v>224</v>
      </c>
      <c r="E199" s="251" t="s">
        <v>22</v>
      </c>
      <c r="F199" s="252" t="s">
        <v>3311</v>
      </c>
      <c r="G199" s="249"/>
      <c r="H199" s="253">
        <v>-3.6269999999999998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224</v>
      </c>
      <c r="AU199" s="259" t="s">
        <v>82</v>
      </c>
      <c r="AV199" s="12" t="s">
        <v>82</v>
      </c>
      <c r="AW199" s="12" t="s">
        <v>36</v>
      </c>
      <c r="AX199" s="12" t="s">
        <v>73</v>
      </c>
      <c r="AY199" s="259" t="s">
        <v>215</v>
      </c>
    </row>
    <row r="200" s="12" customFormat="1">
      <c r="B200" s="248"/>
      <c r="C200" s="249"/>
      <c r="D200" s="250" t="s">
        <v>224</v>
      </c>
      <c r="E200" s="251" t="s">
        <v>22</v>
      </c>
      <c r="F200" s="252" t="s">
        <v>3312</v>
      </c>
      <c r="G200" s="249"/>
      <c r="H200" s="253">
        <v>36.479999999999997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224</v>
      </c>
      <c r="AU200" s="259" t="s">
        <v>82</v>
      </c>
      <c r="AV200" s="12" t="s">
        <v>82</v>
      </c>
      <c r="AW200" s="12" t="s">
        <v>36</v>
      </c>
      <c r="AX200" s="12" t="s">
        <v>73</v>
      </c>
      <c r="AY200" s="259" t="s">
        <v>215</v>
      </c>
    </row>
    <row r="201" s="12" customFormat="1">
      <c r="B201" s="248"/>
      <c r="C201" s="249"/>
      <c r="D201" s="250" t="s">
        <v>224</v>
      </c>
      <c r="E201" s="251" t="s">
        <v>22</v>
      </c>
      <c r="F201" s="252" t="s">
        <v>3313</v>
      </c>
      <c r="G201" s="249"/>
      <c r="H201" s="253">
        <v>-2.4180000000000001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224</v>
      </c>
      <c r="AU201" s="259" t="s">
        <v>82</v>
      </c>
      <c r="AV201" s="12" t="s">
        <v>82</v>
      </c>
      <c r="AW201" s="12" t="s">
        <v>36</v>
      </c>
      <c r="AX201" s="12" t="s">
        <v>73</v>
      </c>
      <c r="AY201" s="259" t="s">
        <v>215</v>
      </c>
    </row>
    <row r="202" s="12" customFormat="1">
      <c r="B202" s="248"/>
      <c r="C202" s="249"/>
      <c r="D202" s="250" t="s">
        <v>224</v>
      </c>
      <c r="E202" s="251" t="s">
        <v>22</v>
      </c>
      <c r="F202" s="252" t="s">
        <v>3314</v>
      </c>
      <c r="G202" s="249"/>
      <c r="H202" s="253">
        <v>32.960000000000001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224</v>
      </c>
      <c r="AU202" s="259" t="s">
        <v>82</v>
      </c>
      <c r="AV202" s="12" t="s">
        <v>82</v>
      </c>
      <c r="AW202" s="12" t="s">
        <v>36</v>
      </c>
      <c r="AX202" s="12" t="s">
        <v>73</v>
      </c>
      <c r="AY202" s="259" t="s">
        <v>215</v>
      </c>
    </row>
    <row r="203" s="12" customFormat="1">
      <c r="B203" s="248"/>
      <c r="C203" s="249"/>
      <c r="D203" s="250" t="s">
        <v>224</v>
      </c>
      <c r="E203" s="251" t="s">
        <v>22</v>
      </c>
      <c r="F203" s="252" t="s">
        <v>3315</v>
      </c>
      <c r="G203" s="249"/>
      <c r="H203" s="253">
        <v>-0.68899999999999995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224</v>
      </c>
      <c r="AU203" s="259" t="s">
        <v>82</v>
      </c>
      <c r="AV203" s="12" t="s">
        <v>82</v>
      </c>
      <c r="AW203" s="12" t="s">
        <v>36</v>
      </c>
      <c r="AX203" s="12" t="s">
        <v>73</v>
      </c>
      <c r="AY203" s="259" t="s">
        <v>215</v>
      </c>
    </row>
    <row r="204" s="13" customFormat="1">
      <c r="B204" s="260"/>
      <c r="C204" s="261"/>
      <c r="D204" s="250" t="s">
        <v>224</v>
      </c>
      <c r="E204" s="262" t="s">
        <v>22</v>
      </c>
      <c r="F204" s="263" t="s">
        <v>231</v>
      </c>
      <c r="G204" s="261"/>
      <c r="H204" s="264">
        <v>127.17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AT204" s="270" t="s">
        <v>224</v>
      </c>
      <c r="AU204" s="270" t="s">
        <v>82</v>
      </c>
      <c r="AV204" s="13" t="s">
        <v>222</v>
      </c>
      <c r="AW204" s="13" t="s">
        <v>36</v>
      </c>
      <c r="AX204" s="13" t="s">
        <v>80</v>
      </c>
      <c r="AY204" s="270" t="s">
        <v>215</v>
      </c>
    </row>
    <row r="205" s="1" customFormat="1" ht="16.5" customHeight="1">
      <c r="B205" s="47"/>
      <c r="C205" s="292" t="s">
        <v>414</v>
      </c>
      <c r="D205" s="292" t="s">
        <v>289</v>
      </c>
      <c r="E205" s="293" t="s">
        <v>2389</v>
      </c>
      <c r="F205" s="294" t="s">
        <v>3316</v>
      </c>
      <c r="G205" s="295" t="s">
        <v>304</v>
      </c>
      <c r="H205" s="296">
        <v>129.71299999999999</v>
      </c>
      <c r="I205" s="297"/>
      <c r="J205" s="298">
        <f>ROUND(I205*H205,2)</f>
        <v>0</v>
      </c>
      <c r="K205" s="294" t="s">
        <v>221</v>
      </c>
      <c r="L205" s="299"/>
      <c r="M205" s="300" t="s">
        <v>22</v>
      </c>
      <c r="N205" s="301" t="s">
        <v>44</v>
      </c>
      <c r="O205" s="48"/>
      <c r="P205" s="245">
        <f>O205*H205</f>
        <v>0</v>
      </c>
      <c r="Q205" s="245">
        <v>0.0033</v>
      </c>
      <c r="R205" s="245">
        <f>Q205*H205</f>
        <v>0.42805289999999996</v>
      </c>
      <c r="S205" s="245">
        <v>0</v>
      </c>
      <c r="T205" s="246">
        <f>S205*H205</f>
        <v>0</v>
      </c>
      <c r="AR205" s="25" t="s">
        <v>405</v>
      </c>
      <c r="AT205" s="25" t="s">
        <v>289</v>
      </c>
      <c r="AU205" s="25" t="s">
        <v>82</v>
      </c>
      <c r="AY205" s="25" t="s">
        <v>215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25" t="s">
        <v>80</v>
      </c>
      <c r="BK205" s="247">
        <f>ROUND(I205*H205,2)</f>
        <v>0</v>
      </c>
      <c r="BL205" s="25" t="s">
        <v>311</v>
      </c>
      <c r="BM205" s="25" t="s">
        <v>3317</v>
      </c>
    </row>
    <row r="206" s="12" customFormat="1">
      <c r="B206" s="248"/>
      <c r="C206" s="249"/>
      <c r="D206" s="250" t="s">
        <v>224</v>
      </c>
      <c r="E206" s="251" t="s">
        <v>22</v>
      </c>
      <c r="F206" s="252" t="s">
        <v>3318</v>
      </c>
      <c r="G206" s="249"/>
      <c r="H206" s="253">
        <v>129.71299999999999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224</v>
      </c>
      <c r="AU206" s="259" t="s">
        <v>82</v>
      </c>
      <c r="AV206" s="12" t="s">
        <v>82</v>
      </c>
      <c r="AW206" s="12" t="s">
        <v>36</v>
      </c>
      <c r="AX206" s="12" t="s">
        <v>80</v>
      </c>
      <c r="AY206" s="259" t="s">
        <v>215</v>
      </c>
    </row>
    <row r="207" s="1" customFormat="1" ht="25.5" customHeight="1">
      <c r="B207" s="47"/>
      <c r="C207" s="236" t="s">
        <v>418</v>
      </c>
      <c r="D207" s="236" t="s">
        <v>217</v>
      </c>
      <c r="E207" s="237" t="s">
        <v>897</v>
      </c>
      <c r="F207" s="238" t="s">
        <v>898</v>
      </c>
      <c r="G207" s="239" t="s">
        <v>304</v>
      </c>
      <c r="H207" s="240">
        <v>85.349999999999994</v>
      </c>
      <c r="I207" s="241"/>
      <c r="J207" s="242">
        <f>ROUND(I207*H207,2)</f>
        <v>0</v>
      </c>
      <c r="K207" s="238" t="s">
        <v>221</v>
      </c>
      <c r="L207" s="73"/>
      <c r="M207" s="243" t="s">
        <v>22</v>
      </c>
      <c r="N207" s="244" t="s">
        <v>44</v>
      </c>
      <c r="O207" s="48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5" t="s">
        <v>311</v>
      </c>
      <c r="AT207" s="25" t="s">
        <v>217</v>
      </c>
      <c r="AU207" s="25" t="s">
        <v>82</v>
      </c>
      <c r="AY207" s="25" t="s">
        <v>215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25" t="s">
        <v>80</v>
      </c>
      <c r="BK207" s="247">
        <f>ROUND(I207*H207,2)</f>
        <v>0</v>
      </c>
      <c r="BL207" s="25" t="s">
        <v>311</v>
      </c>
      <c r="BM207" s="25" t="s">
        <v>3319</v>
      </c>
    </row>
    <row r="208" s="12" customFormat="1">
      <c r="B208" s="248"/>
      <c r="C208" s="249"/>
      <c r="D208" s="250" t="s">
        <v>224</v>
      </c>
      <c r="E208" s="251" t="s">
        <v>22</v>
      </c>
      <c r="F208" s="252" t="s">
        <v>3267</v>
      </c>
      <c r="G208" s="249"/>
      <c r="H208" s="253">
        <v>9.9499999999999993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224</v>
      </c>
      <c r="AU208" s="259" t="s">
        <v>82</v>
      </c>
      <c r="AV208" s="12" t="s">
        <v>82</v>
      </c>
      <c r="AW208" s="12" t="s">
        <v>36</v>
      </c>
      <c r="AX208" s="12" t="s">
        <v>73</v>
      </c>
      <c r="AY208" s="259" t="s">
        <v>215</v>
      </c>
    </row>
    <row r="209" s="12" customFormat="1">
      <c r="B209" s="248"/>
      <c r="C209" s="249"/>
      <c r="D209" s="250" t="s">
        <v>224</v>
      </c>
      <c r="E209" s="251" t="s">
        <v>22</v>
      </c>
      <c r="F209" s="252" t="s">
        <v>3268</v>
      </c>
      <c r="G209" s="249"/>
      <c r="H209" s="253">
        <v>23.399999999999999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224</v>
      </c>
      <c r="AU209" s="259" t="s">
        <v>82</v>
      </c>
      <c r="AV209" s="12" t="s">
        <v>82</v>
      </c>
      <c r="AW209" s="12" t="s">
        <v>36</v>
      </c>
      <c r="AX209" s="12" t="s">
        <v>73</v>
      </c>
      <c r="AY209" s="259" t="s">
        <v>215</v>
      </c>
    </row>
    <row r="210" s="12" customFormat="1">
      <c r="B210" s="248"/>
      <c r="C210" s="249"/>
      <c r="D210" s="250" t="s">
        <v>224</v>
      </c>
      <c r="E210" s="251" t="s">
        <v>22</v>
      </c>
      <c r="F210" s="252" t="s">
        <v>3269</v>
      </c>
      <c r="G210" s="249"/>
      <c r="H210" s="253">
        <v>3.5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224</v>
      </c>
      <c r="AU210" s="259" t="s">
        <v>82</v>
      </c>
      <c r="AV210" s="12" t="s">
        <v>82</v>
      </c>
      <c r="AW210" s="12" t="s">
        <v>36</v>
      </c>
      <c r="AX210" s="12" t="s">
        <v>73</v>
      </c>
      <c r="AY210" s="259" t="s">
        <v>215</v>
      </c>
    </row>
    <row r="211" s="12" customFormat="1">
      <c r="B211" s="248"/>
      <c r="C211" s="249"/>
      <c r="D211" s="250" t="s">
        <v>224</v>
      </c>
      <c r="E211" s="251" t="s">
        <v>22</v>
      </c>
      <c r="F211" s="252" t="s">
        <v>3270</v>
      </c>
      <c r="G211" s="249"/>
      <c r="H211" s="253">
        <v>26.350000000000001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224</v>
      </c>
      <c r="AU211" s="259" t="s">
        <v>82</v>
      </c>
      <c r="AV211" s="12" t="s">
        <v>82</v>
      </c>
      <c r="AW211" s="12" t="s">
        <v>36</v>
      </c>
      <c r="AX211" s="12" t="s">
        <v>73</v>
      </c>
      <c r="AY211" s="259" t="s">
        <v>215</v>
      </c>
    </row>
    <row r="212" s="12" customFormat="1">
      <c r="B212" s="248"/>
      <c r="C212" s="249"/>
      <c r="D212" s="250" t="s">
        <v>224</v>
      </c>
      <c r="E212" s="251" t="s">
        <v>22</v>
      </c>
      <c r="F212" s="252" t="s">
        <v>3271</v>
      </c>
      <c r="G212" s="249"/>
      <c r="H212" s="253">
        <v>3.5499999999999998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224</v>
      </c>
      <c r="AU212" s="259" t="s">
        <v>82</v>
      </c>
      <c r="AV212" s="12" t="s">
        <v>82</v>
      </c>
      <c r="AW212" s="12" t="s">
        <v>36</v>
      </c>
      <c r="AX212" s="12" t="s">
        <v>73</v>
      </c>
      <c r="AY212" s="259" t="s">
        <v>215</v>
      </c>
    </row>
    <row r="213" s="12" customFormat="1">
      <c r="B213" s="248"/>
      <c r="C213" s="249"/>
      <c r="D213" s="250" t="s">
        <v>224</v>
      </c>
      <c r="E213" s="251" t="s">
        <v>22</v>
      </c>
      <c r="F213" s="252" t="s">
        <v>3272</v>
      </c>
      <c r="G213" s="249"/>
      <c r="H213" s="253">
        <v>15.300000000000001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224</v>
      </c>
      <c r="AU213" s="259" t="s">
        <v>82</v>
      </c>
      <c r="AV213" s="12" t="s">
        <v>82</v>
      </c>
      <c r="AW213" s="12" t="s">
        <v>36</v>
      </c>
      <c r="AX213" s="12" t="s">
        <v>73</v>
      </c>
      <c r="AY213" s="259" t="s">
        <v>215</v>
      </c>
    </row>
    <row r="214" s="12" customFormat="1">
      <c r="B214" s="248"/>
      <c r="C214" s="249"/>
      <c r="D214" s="250" t="s">
        <v>224</v>
      </c>
      <c r="E214" s="251" t="s">
        <v>22</v>
      </c>
      <c r="F214" s="252" t="s">
        <v>3273</v>
      </c>
      <c r="G214" s="249"/>
      <c r="H214" s="253">
        <v>3.2999999999999998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224</v>
      </c>
      <c r="AU214" s="259" t="s">
        <v>82</v>
      </c>
      <c r="AV214" s="12" t="s">
        <v>82</v>
      </c>
      <c r="AW214" s="12" t="s">
        <v>36</v>
      </c>
      <c r="AX214" s="12" t="s">
        <v>73</v>
      </c>
      <c r="AY214" s="259" t="s">
        <v>215</v>
      </c>
    </row>
    <row r="215" s="13" customFormat="1">
      <c r="B215" s="260"/>
      <c r="C215" s="261"/>
      <c r="D215" s="250" t="s">
        <v>224</v>
      </c>
      <c r="E215" s="262" t="s">
        <v>22</v>
      </c>
      <c r="F215" s="263" t="s">
        <v>231</v>
      </c>
      <c r="G215" s="261"/>
      <c r="H215" s="264">
        <v>85.349999999999994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224</v>
      </c>
      <c r="AU215" s="270" t="s">
        <v>82</v>
      </c>
      <c r="AV215" s="13" t="s">
        <v>222</v>
      </c>
      <c r="AW215" s="13" t="s">
        <v>36</v>
      </c>
      <c r="AX215" s="13" t="s">
        <v>80</v>
      </c>
      <c r="AY215" s="270" t="s">
        <v>215</v>
      </c>
    </row>
    <row r="216" s="1" customFormat="1" ht="25.5" customHeight="1">
      <c r="B216" s="47"/>
      <c r="C216" s="292" t="s">
        <v>423</v>
      </c>
      <c r="D216" s="292" t="s">
        <v>289</v>
      </c>
      <c r="E216" s="293" t="s">
        <v>902</v>
      </c>
      <c r="F216" s="294" t="s">
        <v>3320</v>
      </c>
      <c r="G216" s="295" t="s">
        <v>304</v>
      </c>
      <c r="H216" s="296">
        <v>93.885000000000005</v>
      </c>
      <c r="I216" s="297"/>
      <c r="J216" s="298">
        <f>ROUND(I216*H216,2)</f>
        <v>0</v>
      </c>
      <c r="K216" s="294" t="s">
        <v>221</v>
      </c>
      <c r="L216" s="299"/>
      <c r="M216" s="300" t="s">
        <v>22</v>
      </c>
      <c r="N216" s="301" t="s">
        <v>44</v>
      </c>
      <c r="O216" s="48"/>
      <c r="P216" s="245">
        <f>O216*H216</f>
        <v>0</v>
      </c>
      <c r="Q216" s="245">
        <v>0.00011</v>
      </c>
      <c r="R216" s="245">
        <f>Q216*H216</f>
        <v>0.010327350000000001</v>
      </c>
      <c r="S216" s="245">
        <v>0</v>
      </c>
      <c r="T216" s="246">
        <f>S216*H216</f>
        <v>0</v>
      </c>
      <c r="AR216" s="25" t="s">
        <v>405</v>
      </c>
      <c r="AT216" s="25" t="s">
        <v>289</v>
      </c>
      <c r="AU216" s="25" t="s">
        <v>82</v>
      </c>
      <c r="AY216" s="25" t="s">
        <v>215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25" t="s">
        <v>80</v>
      </c>
      <c r="BK216" s="247">
        <f>ROUND(I216*H216,2)</f>
        <v>0</v>
      </c>
      <c r="BL216" s="25" t="s">
        <v>311</v>
      </c>
      <c r="BM216" s="25" t="s">
        <v>3321</v>
      </c>
    </row>
    <row r="217" s="12" customFormat="1">
      <c r="B217" s="248"/>
      <c r="C217" s="249"/>
      <c r="D217" s="250" t="s">
        <v>224</v>
      </c>
      <c r="E217" s="251" t="s">
        <v>22</v>
      </c>
      <c r="F217" s="252" t="s">
        <v>3322</v>
      </c>
      <c r="G217" s="249"/>
      <c r="H217" s="253">
        <v>93.885000000000005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224</v>
      </c>
      <c r="AU217" s="259" t="s">
        <v>82</v>
      </c>
      <c r="AV217" s="12" t="s">
        <v>82</v>
      </c>
      <c r="AW217" s="12" t="s">
        <v>36</v>
      </c>
      <c r="AX217" s="12" t="s">
        <v>80</v>
      </c>
      <c r="AY217" s="259" t="s">
        <v>215</v>
      </c>
    </row>
    <row r="218" s="1" customFormat="1" ht="25.5" customHeight="1">
      <c r="B218" s="47"/>
      <c r="C218" s="236" t="s">
        <v>428</v>
      </c>
      <c r="D218" s="236" t="s">
        <v>217</v>
      </c>
      <c r="E218" s="237" t="s">
        <v>3323</v>
      </c>
      <c r="F218" s="238" t="s">
        <v>2394</v>
      </c>
      <c r="G218" s="239" t="s">
        <v>304</v>
      </c>
      <c r="H218" s="240">
        <v>106.5</v>
      </c>
      <c r="I218" s="241"/>
      <c r="J218" s="242">
        <f>ROUND(I218*H218,2)</f>
        <v>0</v>
      </c>
      <c r="K218" s="238" t="s">
        <v>221</v>
      </c>
      <c r="L218" s="73"/>
      <c r="M218" s="243" t="s">
        <v>22</v>
      </c>
      <c r="N218" s="244" t="s">
        <v>44</v>
      </c>
      <c r="O218" s="48"/>
      <c r="P218" s="245">
        <f>O218*H218</f>
        <v>0</v>
      </c>
      <c r="Q218" s="245">
        <v>0.0015399999999999999</v>
      </c>
      <c r="R218" s="245">
        <f>Q218*H218</f>
        <v>0.16400999999999999</v>
      </c>
      <c r="S218" s="245">
        <v>0</v>
      </c>
      <c r="T218" s="246">
        <f>S218*H218</f>
        <v>0</v>
      </c>
      <c r="AR218" s="25" t="s">
        <v>311</v>
      </c>
      <c r="AT218" s="25" t="s">
        <v>217</v>
      </c>
      <c r="AU218" s="25" t="s">
        <v>82</v>
      </c>
      <c r="AY218" s="25" t="s">
        <v>215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25" t="s">
        <v>80</v>
      </c>
      <c r="BK218" s="247">
        <f>ROUND(I218*H218,2)</f>
        <v>0</v>
      </c>
      <c r="BL218" s="25" t="s">
        <v>311</v>
      </c>
      <c r="BM218" s="25" t="s">
        <v>3324</v>
      </c>
    </row>
    <row r="219" s="15" customFormat="1">
      <c r="B219" s="282"/>
      <c r="C219" s="283"/>
      <c r="D219" s="250" t="s">
        <v>224</v>
      </c>
      <c r="E219" s="284" t="s">
        <v>22</v>
      </c>
      <c r="F219" s="285" t="s">
        <v>3325</v>
      </c>
      <c r="G219" s="283"/>
      <c r="H219" s="284" t="s">
        <v>22</v>
      </c>
      <c r="I219" s="286"/>
      <c r="J219" s="283"/>
      <c r="K219" s="283"/>
      <c r="L219" s="287"/>
      <c r="M219" s="288"/>
      <c r="N219" s="289"/>
      <c r="O219" s="289"/>
      <c r="P219" s="289"/>
      <c r="Q219" s="289"/>
      <c r="R219" s="289"/>
      <c r="S219" s="289"/>
      <c r="T219" s="290"/>
      <c r="AT219" s="291" t="s">
        <v>224</v>
      </c>
      <c r="AU219" s="291" t="s">
        <v>82</v>
      </c>
      <c r="AV219" s="15" t="s">
        <v>80</v>
      </c>
      <c r="AW219" s="15" t="s">
        <v>36</v>
      </c>
      <c r="AX219" s="15" t="s">
        <v>73</v>
      </c>
      <c r="AY219" s="291" t="s">
        <v>215</v>
      </c>
    </row>
    <row r="220" s="12" customFormat="1">
      <c r="B220" s="248"/>
      <c r="C220" s="249"/>
      <c r="D220" s="250" t="s">
        <v>224</v>
      </c>
      <c r="E220" s="251" t="s">
        <v>22</v>
      </c>
      <c r="F220" s="252" t="s">
        <v>3326</v>
      </c>
      <c r="G220" s="249"/>
      <c r="H220" s="253">
        <v>119.19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224</v>
      </c>
      <c r="AU220" s="259" t="s">
        <v>82</v>
      </c>
      <c r="AV220" s="12" t="s">
        <v>82</v>
      </c>
      <c r="AW220" s="12" t="s">
        <v>36</v>
      </c>
      <c r="AX220" s="12" t="s">
        <v>73</v>
      </c>
      <c r="AY220" s="259" t="s">
        <v>215</v>
      </c>
    </row>
    <row r="221" s="12" customFormat="1">
      <c r="B221" s="248"/>
      <c r="C221" s="249"/>
      <c r="D221" s="250" t="s">
        <v>224</v>
      </c>
      <c r="E221" s="251" t="s">
        <v>22</v>
      </c>
      <c r="F221" s="252" t="s">
        <v>3327</v>
      </c>
      <c r="G221" s="249"/>
      <c r="H221" s="253">
        <v>-12.69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224</v>
      </c>
      <c r="AU221" s="259" t="s">
        <v>82</v>
      </c>
      <c r="AV221" s="12" t="s">
        <v>82</v>
      </c>
      <c r="AW221" s="12" t="s">
        <v>36</v>
      </c>
      <c r="AX221" s="12" t="s">
        <v>73</v>
      </c>
      <c r="AY221" s="259" t="s">
        <v>215</v>
      </c>
    </row>
    <row r="222" s="13" customFormat="1">
      <c r="B222" s="260"/>
      <c r="C222" s="261"/>
      <c r="D222" s="250" t="s">
        <v>224</v>
      </c>
      <c r="E222" s="262" t="s">
        <v>22</v>
      </c>
      <c r="F222" s="263" t="s">
        <v>231</v>
      </c>
      <c r="G222" s="261"/>
      <c r="H222" s="264">
        <v>106.5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224</v>
      </c>
      <c r="AU222" s="270" t="s">
        <v>82</v>
      </c>
      <c r="AV222" s="13" t="s">
        <v>222</v>
      </c>
      <c r="AW222" s="13" t="s">
        <v>36</v>
      </c>
      <c r="AX222" s="13" t="s">
        <v>80</v>
      </c>
      <c r="AY222" s="270" t="s">
        <v>215</v>
      </c>
    </row>
    <row r="223" s="1" customFormat="1" ht="38.25" customHeight="1">
      <c r="B223" s="47"/>
      <c r="C223" s="292" t="s">
        <v>433</v>
      </c>
      <c r="D223" s="292" t="s">
        <v>289</v>
      </c>
      <c r="E223" s="293" t="s">
        <v>3328</v>
      </c>
      <c r="F223" s="294" t="s">
        <v>3329</v>
      </c>
      <c r="G223" s="295" t="s">
        <v>304</v>
      </c>
      <c r="H223" s="296">
        <v>117.15000000000001</v>
      </c>
      <c r="I223" s="297"/>
      <c r="J223" s="298">
        <f>ROUND(I223*H223,2)</f>
        <v>0</v>
      </c>
      <c r="K223" s="294" t="s">
        <v>221</v>
      </c>
      <c r="L223" s="299"/>
      <c r="M223" s="300" t="s">
        <v>22</v>
      </c>
      <c r="N223" s="301" t="s">
        <v>44</v>
      </c>
      <c r="O223" s="48"/>
      <c r="P223" s="245">
        <f>O223*H223</f>
        <v>0</v>
      </c>
      <c r="Q223" s="245">
        <v>0.024899999999999999</v>
      </c>
      <c r="R223" s="245">
        <f>Q223*H223</f>
        <v>2.9170349999999998</v>
      </c>
      <c r="S223" s="245">
        <v>0</v>
      </c>
      <c r="T223" s="246">
        <f>S223*H223</f>
        <v>0</v>
      </c>
      <c r="AR223" s="25" t="s">
        <v>405</v>
      </c>
      <c r="AT223" s="25" t="s">
        <v>289</v>
      </c>
      <c r="AU223" s="25" t="s">
        <v>82</v>
      </c>
      <c r="AY223" s="25" t="s">
        <v>215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25" t="s">
        <v>80</v>
      </c>
      <c r="BK223" s="247">
        <f>ROUND(I223*H223,2)</f>
        <v>0</v>
      </c>
      <c r="BL223" s="25" t="s">
        <v>311</v>
      </c>
      <c r="BM223" s="25" t="s">
        <v>3330</v>
      </c>
    </row>
    <row r="224" s="12" customFormat="1">
      <c r="B224" s="248"/>
      <c r="C224" s="249"/>
      <c r="D224" s="250" t="s">
        <v>224</v>
      </c>
      <c r="E224" s="251" t="s">
        <v>22</v>
      </c>
      <c r="F224" s="252" t="s">
        <v>3331</v>
      </c>
      <c r="G224" s="249"/>
      <c r="H224" s="253">
        <v>117.15000000000001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224</v>
      </c>
      <c r="AU224" s="259" t="s">
        <v>82</v>
      </c>
      <c r="AV224" s="12" t="s">
        <v>82</v>
      </c>
      <c r="AW224" s="12" t="s">
        <v>36</v>
      </c>
      <c r="AX224" s="12" t="s">
        <v>80</v>
      </c>
      <c r="AY224" s="259" t="s">
        <v>215</v>
      </c>
    </row>
    <row r="225" s="1" customFormat="1" ht="38.25" customHeight="1">
      <c r="B225" s="47"/>
      <c r="C225" s="236" t="s">
        <v>438</v>
      </c>
      <c r="D225" s="236" t="s">
        <v>217</v>
      </c>
      <c r="E225" s="237" t="s">
        <v>3332</v>
      </c>
      <c r="F225" s="238" t="s">
        <v>3333</v>
      </c>
      <c r="G225" s="239" t="s">
        <v>876</v>
      </c>
      <c r="H225" s="302"/>
      <c r="I225" s="241"/>
      <c r="J225" s="242">
        <f>ROUND(I225*H225,2)</f>
        <v>0</v>
      </c>
      <c r="K225" s="238" t="s">
        <v>221</v>
      </c>
      <c r="L225" s="73"/>
      <c r="M225" s="243" t="s">
        <v>22</v>
      </c>
      <c r="N225" s="244" t="s">
        <v>44</v>
      </c>
      <c r="O225" s="48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5" t="s">
        <v>311</v>
      </c>
      <c r="AT225" s="25" t="s">
        <v>217</v>
      </c>
      <c r="AU225" s="25" t="s">
        <v>82</v>
      </c>
      <c r="AY225" s="25" t="s">
        <v>215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25" t="s">
        <v>80</v>
      </c>
      <c r="BK225" s="247">
        <f>ROUND(I225*H225,2)</f>
        <v>0</v>
      </c>
      <c r="BL225" s="25" t="s">
        <v>311</v>
      </c>
      <c r="BM225" s="25" t="s">
        <v>3334</v>
      </c>
    </row>
    <row r="226" s="11" customFormat="1" ht="29.88" customHeight="1">
      <c r="B226" s="220"/>
      <c r="C226" s="221"/>
      <c r="D226" s="222" t="s">
        <v>72</v>
      </c>
      <c r="E226" s="234" t="s">
        <v>2420</v>
      </c>
      <c r="F226" s="234" t="s">
        <v>3335</v>
      </c>
      <c r="G226" s="221"/>
      <c r="H226" s="221"/>
      <c r="I226" s="224"/>
      <c r="J226" s="235">
        <f>BK226</f>
        <v>0</v>
      </c>
      <c r="K226" s="221"/>
      <c r="L226" s="226"/>
      <c r="M226" s="227"/>
      <c r="N226" s="228"/>
      <c r="O226" s="228"/>
      <c r="P226" s="229">
        <f>SUM(P227:P267)</f>
        <v>0</v>
      </c>
      <c r="Q226" s="228"/>
      <c r="R226" s="229">
        <f>SUM(R227:R267)</f>
        <v>3.9501460399999999</v>
      </c>
      <c r="S226" s="228"/>
      <c r="T226" s="230">
        <f>SUM(T227:T267)</f>
        <v>0</v>
      </c>
      <c r="AR226" s="231" t="s">
        <v>82</v>
      </c>
      <c r="AT226" s="232" t="s">
        <v>72</v>
      </c>
      <c r="AU226" s="232" t="s">
        <v>80</v>
      </c>
      <c r="AY226" s="231" t="s">
        <v>215</v>
      </c>
      <c r="BK226" s="233">
        <f>SUM(BK227:BK267)</f>
        <v>0</v>
      </c>
    </row>
    <row r="227" s="1" customFormat="1" ht="25.5" customHeight="1">
      <c r="B227" s="47"/>
      <c r="C227" s="236" t="s">
        <v>443</v>
      </c>
      <c r="D227" s="236" t="s">
        <v>217</v>
      </c>
      <c r="E227" s="237" t="s">
        <v>2422</v>
      </c>
      <c r="F227" s="238" t="s">
        <v>2423</v>
      </c>
      <c r="G227" s="239" t="s">
        <v>220</v>
      </c>
      <c r="H227" s="240">
        <v>6.383</v>
      </c>
      <c r="I227" s="241"/>
      <c r="J227" s="242">
        <f>ROUND(I227*H227,2)</f>
        <v>0</v>
      </c>
      <c r="K227" s="238" t="s">
        <v>221</v>
      </c>
      <c r="L227" s="73"/>
      <c r="M227" s="243" t="s">
        <v>22</v>
      </c>
      <c r="N227" s="244" t="s">
        <v>44</v>
      </c>
      <c r="O227" s="48"/>
      <c r="P227" s="245">
        <f>O227*H227</f>
        <v>0</v>
      </c>
      <c r="Q227" s="245">
        <v>0.00122</v>
      </c>
      <c r="R227" s="245">
        <f>Q227*H227</f>
        <v>0.0077872599999999998</v>
      </c>
      <c r="S227" s="245">
        <v>0</v>
      </c>
      <c r="T227" s="246">
        <f>S227*H227</f>
        <v>0</v>
      </c>
      <c r="AR227" s="25" t="s">
        <v>311</v>
      </c>
      <c r="AT227" s="25" t="s">
        <v>217</v>
      </c>
      <c r="AU227" s="25" t="s">
        <v>82</v>
      </c>
      <c r="AY227" s="25" t="s">
        <v>215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25" t="s">
        <v>80</v>
      </c>
      <c r="BK227" s="247">
        <f>ROUND(I227*H227,2)</f>
        <v>0</v>
      </c>
      <c r="BL227" s="25" t="s">
        <v>311</v>
      </c>
      <c r="BM227" s="25" t="s">
        <v>3336</v>
      </c>
    </row>
    <row r="228" s="12" customFormat="1">
      <c r="B228" s="248"/>
      <c r="C228" s="249"/>
      <c r="D228" s="250" t="s">
        <v>224</v>
      </c>
      <c r="E228" s="251" t="s">
        <v>22</v>
      </c>
      <c r="F228" s="252" t="s">
        <v>3337</v>
      </c>
      <c r="G228" s="249"/>
      <c r="H228" s="253">
        <v>6.383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224</v>
      </c>
      <c r="AU228" s="259" t="s">
        <v>82</v>
      </c>
      <c r="AV228" s="12" t="s">
        <v>82</v>
      </c>
      <c r="AW228" s="12" t="s">
        <v>36</v>
      </c>
      <c r="AX228" s="12" t="s">
        <v>80</v>
      </c>
      <c r="AY228" s="259" t="s">
        <v>215</v>
      </c>
    </row>
    <row r="229" s="1" customFormat="1" ht="38.25" customHeight="1">
      <c r="B229" s="47"/>
      <c r="C229" s="236" t="s">
        <v>447</v>
      </c>
      <c r="D229" s="236" t="s">
        <v>217</v>
      </c>
      <c r="E229" s="237" t="s">
        <v>2427</v>
      </c>
      <c r="F229" s="238" t="s">
        <v>2428</v>
      </c>
      <c r="G229" s="239" t="s">
        <v>298</v>
      </c>
      <c r="H229" s="240">
        <v>571.39999999999998</v>
      </c>
      <c r="I229" s="241"/>
      <c r="J229" s="242">
        <f>ROUND(I229*H229,2)</f>
        <v>0</v>
      </c>
      <c r="K229" s="238" t="s">
        <v>221</v>
      </c>
      <c r="L229" s="73"/>
      <c r="M229" s="243" t="s">
        <v>22</v>
      </c>
      <c r="N229" s="244" t="s">
        <v>44</v>
      </c>
      <c r="O229" s="48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5" t="s">
        <v>311</v>
      </c>
      <c r="AT229" s="25" t="s">
        <v>217</v>
      </c>
      <c r="AU229" s="25" t="s">
        <v>82</v>
      </c>
      <c r="AY229" s="25" t="s">
        <v>215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25" t="s">
        <v>80</v>
      </c>
      <c r="BK229" s="247">
        <f>ROUND(I229*H229,2)</f>
        <v>0</v>
      </c>
      <c r="BL229" s="25" t="s">
        <v>311</v>
      </c>
      <c r="BM229" s="25" t="s">
        <v>3338</v>
      </c>
    </row>
    <row r="230" s="15" customFormat="1">
      <c r="B230" s="282"/>
      <c r="C230" s="283"/>
      <c r="D230" s="250" t="s">
        <v>224</v>
      </c>
      <c r="E230" s="284" t="s">
        <v>22</v>
      </c>
      <c r="F230" s="285" t="s">
        <v>3339</v>
      </c>
      <c r="G230" s="283"/>
      <c r="H230" s="284" t="s">
        <v>22</v>
      </c>
      <c r="I230" s="286"/>
      <c r="J230" s="283"/>
      <c r="K230" s="283"/>
      <c r="L230" s="287"/>
      <c r="M230" s="288"/>
      <c r="N230" s="289"/>
      <c r="O230" s="289"/>
      <c r="P230" s="289"/>
      <c r="Q230" s="289"/>
      <c r="R230" s="289"/>
      <c r="S230" s="289"/>
      <c r="T230" s="290"/>
      <c r="AT230" s="291" t="s">
        <v>224</v>
      </c>
      <c r="AU230" s="291" t="s">
        <v>82</v>
      </c>
      <c r="AV230" s="15" t="s">
        <v>80</v>
      </c>
      <c r="AW230" s="15" t="s">
        <v>36</v>
      </c>
      <c r="AX230" s="15" t="s">
        <v>73</v>
      </c>
      <c r="AY230" s="291" t="s">
        <v>215</v>
      </c>
    </row>
    <row r="231" s="12" customFormat="1">
      <c r="B231" s="248"/>
      <c r="C231" s="249"/>
      <c r="D231" s="250" t="s">
        <v>224</v>
      </c>
      <c r="E231" s="251" t="s">
        <v>22</v>
      </c>
      <c r="F231" s="252" t="s">
        <v>3340</v>
      </c>
      <c r="G231" s="249"/>
      <c r="H231" s="253">
        <v>294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224</v>
      </c>
      <c r="AU231" s="259" t="s">
        <v>82</v>
      </c>
      <c r="AV231" s="12" t="s">
        <v>82</v>
      </c>
      <c r="AW231" s="12" t="s">
        <v>36</v>
      </c>
      <c r="AX231" s="12" t="s">
        <v>73</v>
      </c>
      <c r="AY231" s="259" t="s">
        <v>215</v>
      </c>
    </row>
    <row r="232" s="12" customFormat="1">
      <c r="B232" s="248"/>
      <c r="C232" s="249"/>
      <c r="D232" s="250" t="s">
        <v>224</v>
      </c>
      <c r="E232" s="251" t="s">
        <v>22</v>
      </c>
      <c r="F232" s="252" t="s">
        <v>3341</v>
      </c>
      <c r="G232" s="249"/>
      <c r="H232" s="253">
        <v>20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224</v>
      </c>
      <c r="AU232" s="259" t="s">
        <v>82</v>
      </c>
      <c r="AV232" s="12" t="s">
        <v>82</v>
      </c>
      <c r="AW232" s="12" t="s">
        <v>36</v>
      </c>
      <c r="AX232" s="12" t="s">
        <v>73</v>
      </c>
      <c r="AY232" s="259" t="s">
        <v>215</v>
      </c>
    </row>
    <row r="233" s="12" customFormat="1">
      <c r="B233" s="248"/>
      <c r="C233" s="249"/>
      <c r="D233" s="250" t="s">
        <v>224</v>
      </c>
      <c r="E233" s="251" t="s">
        <v>22</v>
      </c>
      <c r="F233" s="252" t="s">
        <v>3342</v>
      </c>
      <c r="G233" s="249"/>
      <c r="H233" s="253">
        <v>89.599999999999994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224</v>
      </c>
      <c r="AU233" s="259" t="s">
        <v>82</v>
      </c>
      <c r="AV233" s="12" t="s">
        <v>82</v>
      </c>
      <c r="AW233" s="12" t="s">
        <v>36</v>
      </c>
      <c r="AX233" s="12" t="s">
        <v>73</v>
      </c>
      <c r="AY233" s="259" t="s">
        <v>215</v>
      </c>
    </row>
    <row r="234" s="12" customFormat="1">
      <c r="B234" s="248"/>
      <c r="C234" s="249"/>
      <c r="D234" s="250" t="s">
        <v>224</v>
      </c>
      <c r="E234" s="251" t="s">
        <v>22</v>
      </c>
      <c r="F234" s="252" t="s">
        <v>3343</v>
      </c>
      <c r="G234" s="249"/>
      <c r="H234" s="253">
        <v>2.2999999999999998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224</v>
      </c>
      <c r="AU234" s="259" t="s">
        <v>82</v>
      </c>
      <c r="AV234" s="12" t="s">
        <v>82</v>
      </c>
      <c r="AW234" s="12" t="s">
        <v>36</v>
      </c>
      <c r="AX234" s="12" t="s">
        <v>73</v>
      </c>
      <c r="AY234" s="259" t="s">
        <v>215</v>
      </c>
    </row>
    <row r="235" s="14" customFormat="1">
      <c r="B235" s="271"/>
      <c r="C235" s="272"/>
      <c r="D235" s="250" t="s">
        <v>224</v>
      </c>
      <c r="E235" s="273" t="s">
        <v>22</v>
      </c>
      <c r="F235" s="274" t="s">
        <v>242</v>
      </c>
      <c r="G235" s="272"/>
      <c r="H235" s="275">
        <v>405.89999999999998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AT235" s="281" t="s">
        <v>224</v>
      </c>
      <c r="AU235" s="281" t="s">
        <v>82</v>
      </c>
      <c r="AV235" s="14" t="s">
        <v>236</v>
      </c>
      <c r="AW235" s="14" t="s">
        <v>36</v>
      </c>
      <c r="AX235" s="14" t="s">
        <v>73</v>
      </c>
      <c r="AY235" s="281" t="s">
        <v>215</v>
      </c>
    </row>
    <row r="236" s="15" customFormat="1">
      <c r="B236" s="282"/>
      <c r="C236" s="283"/>
      <c r="D236" s="250" t="s">
        <v>224</v>
      </c>
      <c r="E236" s="284" t="s">
        <v>22</v>
      </c>
      <c r="F236" s="285" t="s">
        <v>2434</v>
      </c>
      <c r="G236" s="283"/>
      <c r="H236" s="284" t="s">
        <v>22</v>
      </c>
      <c r="I236" s="286"/>
      <c r="J236" s="283"/>
      <c r="K236" s="283"/>
      <c r="L236" s="287"/>
      <c r="M236" s="288"/>
      <c r="N236" s="289"/>
      <c r="O236" s="289"/>
      <c r="P236" s="289"/>
      <c r="Q236" s="289"/>
      <c r="R236" s="289"/>
      <c r="S236" s="289"/>
      <c r="T236" s="290"/>
      <c r="AT236" s="291" t="s">
        <v>224</v>
      </c>
      <c r="AU236" s="291" t="s">
        <v>82</v>
      </c>
      <c r="AV236" s="15" t="s">
        <v>80</v>
      </c>
      <c r="AW236" s="15" t="s">
        <v>36</v>
      </c>
      <c r="AX236" s="15" t="s">
        <v>73</v>
      </c>
      <c r="AY236" s="291" t="s">
        <v>215</v>
      </c>
    </row>
    <row r="237" s="12" customFormat="1">
      <c r="B237" s="248"/>
      <c r="C237" s="249"/>
      <c r="D237" s="250" t="s">
        <v>224</v>
      </c>
      <c r="E237" s="251" t="s">
        <v>22</v>
      </c>
      <c r="F237" s="252" t="s">
        <v>3344</v>
      </c>
      <c r="G237" s="249"/>
      <c r="H237" s="253">
        <v>59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AT237" s="259" t="s">
        <v>224</v>
      </c>
      <c r="AU237" s="259" t="s">
        <v>82</v>
      </c>
      <c r="AV237" s="12" t="s">
        <v>82</v>
      </c>
      <c r="AW237" s="12" t="s">
        <v>36</v>
      </c>
      <c r="AX237" s="12" t="s">
        <v>73</v>
      </c>
      <c r="AY237" s="259" t="s">
        <v>215</v>
      </c>
    </row>
    <row r="238" s="14" customFormat="1">
      <c r="B238" s="271"/>
      <c r="C238" s="272"/>
      <c r="D238" s="250" t="s">
        <v>224</v>
      </c>
      <c r="E238" s="273" t="s">
        <v>22</v>
      </c>
      <c r="F238" s="274" t="s">
        <v>242</v>
      </c>
      <c r="G238" s="272"/>
      <c r="H238" s="275">
        <v>59</v>
      </c>
      <c r="I238" s="276"/>
      <c r="J238" s="272"/>
      <c r="K238" s="272"/>
      <c r="L238" s="277"/>
      <c r="M238" s="278"/>
      <c r="N238" s="279"/>
      <c r="O238" s="279"/>
      <c r="P238" s="279"/>
      <c r="Q238" s="279"/>
      <c r="R238" s="279"/>
      <c r="S238" s="279"/>
      <c r="T238" s="280"/>
      <c r="AT238" s="281" t="s">
        <v>224</v>
      </c>
      <c r="AU238" s="281" t="s">
        <v>82</v>
      </c>
      <c r="AV238" s="14" t="s">
        <v>236</v>
      </c>
      <c r="AW238" s="14" t="s">
        <v>36</v>
      </c>
      <c r="AX238" s="14" t="s">
        <v>73</v>
      </c>
      <c r="AY238" s="281" t="s">
        <v>215</v>
      </c>
    </row>
    <row r="239" s="15" customFormat="1">
      <c r="B239" s="282"/>
      <c r="C239" s="283"/>
      <c r="D239" s="250" t="s">
        <v>224</v>
      </c>
      <c r="E239" s="284" t="s">
        <v>22</v>
      </c>
      <c r="F239" s="285" t="s">
        <v>3345</v>
      </c>
      <c r="G239" s="283"/>
      <c r="H239" s="284" t="s">
        <v>22</v>
      </c>
      <c r="I239" s="286"/>
      <c r="J239" s="283"/>
      <c r="K239" s="283"/>
      <c r="L239" s="287"/>
      <c r="M239" s="288"/>
      <c r="N239" s="289"/>
      <c r="O239" s="289"/>
      <c r="P239" s="289"/>
      <c r="Q239" s="289"/>
      <c r="R239" s="289"/>
      <c r="S239" s="289"/>
      <c r="T239" s="290"/>
      <c r="AT239" s="291" t="s">
        <v>224</v>
      </c>
      <c r="AU239" s="291" t="s">
        <v>82</v>
      </c>
      <c r="AV239" s="15" t="s">
        <v>80</v>
      </c>
      <c r="AW239" s="15" t="s">
        <v>36</v>
      </c>
      <c r="AX239" s="15" t="s">
        <v>73</v>
      </c>
      <c r="AY239" s="291" t="s">
        <v>215</v>
      </c>
    </row>
    <row r="240" s="12" customFormat="1">
      <c r="B240" s="248"/>
      <c r="C240" s="249"/>
      <c r="D240" s="250" t="s">
        <v>224</v>
      </c>
      <c r="E240" s="251" t="s">
        <v>22</v>
      </c>
      <c r="F240" s="252" t="s">
        <v>3346</v>
      </c>
      <c r="G240" s="249"/>
      <c r="H240" s="253">
        <v>89.599999999999994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224</v>
      </c>
      <c r="AU240" s="259" t="s">
        <v>82</v>
      </c>
      <c r="AV240" s="12" t="s">
        <v>82</v>
      </c>
      <c r="AW240" s="12" t="s">
        <v>36</v>
      </c>
      <c r="AX240" s="12" t="s">
        <v>73</v>
      </c>
      <c r="AY240" s="259" t="s">
        <v>215</v>
      </c>
    </row>
    <row r="241" s="12" customFormat="1">
      <c r="B241" s="248"/>
      <c r="C241" s="249"/>
      <c r="D241" s="250" t="s">
        <v>224</v>
      </c>
      <c r="E241" s="251" t="s">
        <v>22</v>
      </c>
      <c r="F241" s="252" t="s">
        <v>3347</v>
      </c>
      <c r="G241" s="249"/>
      <c r="H241" s="253">
        <v>2.2000000000000002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224</v>
      </c>
      <c r="AU241" s="259" t="s">
        <v>82</v>
      </c>
      <c r="AV241" s="12" t="s">
        <v>82</v>
      </c>
      <c r="AW241" s="12" t="s">
        <v>36</v>
      </c>
      <c r="AX241" s="12" t="s">
        <v>73</v>
      </c>
      <c r="AY241" s="259" t="s">
        <v>215</v>
      </c>
    </row>
    <row r="242" s="14" customFormat="1">
      <c r="B242" s="271"/>
      <c r="C242" s="272"/>
      <c r="D242" s="250" t="s">
        <v>224</v>
      </c>
      <c r="E242" s="273" t="s">
        <v>22</v>
      </c>
      <c r="F242" s="274" t="s">
        <v>242</v>
      </c>
      <c r="G242" s="272"/>
      <c r="H242" s="275">
        <v>91.799999999999997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AT242" s="281" t="s">
        <v>224</v>
      </c>
      <c r="AU242" s="281" t="s">
        <v>82</v>
      </c>
      <c r="AV242" s="14" t="s">
        <v>236</v>
      </c>
      <c r="AW242" s="14" t="s">
        <v>36</v>
      </c>
      <c r="AX242" s="14" t="s">
        <v>73</v>
      </c>
      <c r="AY242" s="281" t="s">
        <v>215</v>
      </c>
    </row>
    <row r="243" s="15" customFormat="1">
      <c r="B243" s="282"/>
      <c r="C243" s="283"/>
      <c r="D243" s="250" t="s">
        <v>224</v>
      </c>
      <c r="E243" s="284" t="s">
        <v>22</v>
      </c>
      <c r="F243" s="285" t="s">
        <v>3348</v>
      </c>
      <c r="G243" s="283"/>
      <c r="H243" s="284" t="s">
        <v>22</v>
      </c>
      <c r="I243" s="286"/>
      <c r="J243" s="283"/>
      <c r="K243" s="283"/>
      <c r="L243" s="287"/>
      <c r="M243" s="288"/>
      <c r="N243" s="289"/>
      <c r="O243" s="289"/>
      <c r="P243" s="289"/>
      <c r="Q243" s="289"/>
      <c r="R243" s="289"/>
      <c r="S243" s="289"/>
      <c r="T243" s="290"/>
      <c r="AT243" s="291" t="s">
        <v>224</v>
      </c>
      <c r="AU243" s="291" t="s">
        <v>82</v>
      </c>
      <c r="AV243" s="15" t="s">
        <v>80</v>
      </c>
      <c r="AW243" s="15" t="s">
        <v>36</v>
      </c>
      <c r="AX243" s="15" t="s">
        <v>73</v>
      </c>
      <c r="AY243" s="291" t="s">
        <v>215</v>
      </c>
    </row>
    <row r="244" s="12" customFormat="1">
      <c r="B244" s="248"/>
      <c r="C244" s="249"/>
      <c r="D244" s="250" t="s">
        <v>224</v>
      </c>
      <c r="E244" s="251" t="s">
        <v>22</v>
      </c>
      <c r="F244" s="252" t="s">
        <v>3349</v>
      </c>
      <c r="G244" s="249"/>
      <c r="H244" s="253">
        <v>14.699999999999999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224</v>
      </c>
      <c r="AU244" s="259" t="s">
        <v>82</v>
      </c>
      <c r="AV244" s="12" t="s">
        <v>82</v>
      </c>
      <c r="AW244" s="12" t="s">
        <v>36</v>
      </c>
      <c r="AX244" s="12" t="s">
        <v>73</v>
      </c>
      <c r="AY244" s="259" t="s">
        <v>215</v>
      </c>
    </row>
    <row r="245" s="14" customFormat="1">
      <c r="B245" s="271"/>
      <c r="C245" s="272"/>
      <c r="D245" s="250" t="s">
        <v>224</v>
      </c>
      <c r="E245" s="273" t="s">
        <v>22</v>
      </c>
      <c r="F245" s="274" t="s">
        <v>242</v>
      </c>
      <c r="G245" s="272"/>
      <c r="H245" s="275">
        <v>14.699999999999999</v>
      </c>
      <c r="I245" s="276"/>
      <c r="J245" s="272"/>
      <c r="K245" s="272"/>
      <c r="L245" s="277"/>
      <c r="M245" s="278"/>
      <c r="N245" s="279"/>
      <c r="O245" s="279"/>
      <c r="P245" s="279"/>
      <c r="Q245" s="279"/>
      <c r="R245" s="279"/>
      <c r="S245" s="279"/>
      <c r="T245" s="280"/>
      <c r="AT245" s="281" t="s">
        <v>224</v>
      </c>
      <c r="AU245" s="281" t="s">
        <v>82</v>
      </c>
      <c r="AV245" s="14" t="s">
        <v>236</v>
      </c>
      <c r="AW245" s="14" t="s">
        <v>36</v>
      </c>
      <c r="AX245" s="14" t="s">
        <v>73</v>
      </c>
      <c r="AY245" s="281" t="s">
        <v>215</v>
      </c>
    </row>
    <row r="246" s="13" customFormat="1">
      <c r="B246" s="260"/>
      <c r="C246" s="261"/>
      <c r="D246" s="250" t="s">
        <v>224</v>
      </c>
      <c r="E246" s="262" t="s">
        <v>22</v>
      </c>
      <c r="F246" s="263" t="s">
        <v>231</v>
      </c>
      <c r="G246" s="261"/>
      <c r="H246" s="264">
        <v>571.39999999999998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AT246" s="270" t="s">
        <v>224</v>
      </c>
      <c r="AU246" s="270" t="s">
        <v>82</v>
      </c>
      <c r="AV246" s="13" t="s">
        <v>222</v>
      </c>
      <c r="AW246" s="13" t="s">
        <v>36</v>
      </c>
      <c r="AX246" s="13" t="s">
        <v>80</v>
      </c>
      <c r="AY246" s="270" t="s">
        <v>215</v>
      </c>
    </row>
    <row r="247" s="1" customFormat="1" ht="38.25" customHeight="1">
      <c r="B247" s="47"/>
      <c r="C247" s="236" t="s">
        <v>452</v>
      </c>
      <c r="D247" s="236" t="s">
        <v>217</v>
      </c>
      <c r="E247" s="237" t="s">
        <v>2436</v>
      </c>
      <c r="F247" s="238" t="s">
        <v>2437</v>
      </c>
      <c r="G247" s="239" t="s">
        <v>298</v>
      </c>
      <c r="H247" s="240">
        <v>75.200000000000003</v>
      </c>
      <c r="I247" s="241"/>
      <c r="J247" s="242">
        <f>ROUND(I247*H247,2)</f>
        <v>0</v>
      </c>
      <c r="K247" s="238" t="s">
        <v>221</v>
      </c>
      <c r="L247" s="73"/>
      <c r="M247" s="243" t="s">
        <v>22</v>
      </c>
      <c r="N247" s="244" t="s">
        <v>44</v>
      </c>
      <c r="O247" s="48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5" t="s">
        <v>311</v>
      </c>
      <c r="AT247" s="25" t="s">
        <v>217</v>
      </c>
      <c r="AU247" s="25" t="s">
        <v>82</v>
      </c>
      <c r="AY247" s="25" t="s">
        <v>215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25" t="s">
        <v>80</v>
      </c>
      <c r="BK247" s="247">
        <f>ROUND(I247*H247,2)</f>
        <v>0</v>
      </c>
      <c r="BL247" s="25" t="s">
        <v>311</v>
      </c>
      <c r="BM247" s="25" t="s">
        <v>3350</v>
      </c>
    </row>
    <row r="248" s="15" customFormat="1">
      <c r="B248" s="282"/>
      <c r="C248" s="283"/>
      <c r="D248" s="250" t="s">
        <v>224</v>
      </c>
      <c r="E248" s="284" t="s">
        <v>22</v>
      </c>
      <c r="F248" s="285" t="s">
        <v>3351</v>
      </c>
      <c r="G248" s="283"/>
      <c r="H248" s="284" t="s">
        <v>22</v>
      </c>
      <c r="I248" s="286"/>
      <c r="J248" s="283"/>
      <c r="K248" s="283"/>
      <c r="L248" s="287"/>
      <c r="M248" s="288"/>
      <c r="N248" s="289"/>
      <c r="O248" s="289"/>
      <c r="P248" s="289"/>
      <c r="Q248" s="289"/>
      <c r="R248" s="289"/>
      <c r="S248" s="289"/>
      <c r="T248" s="290"/>
      <c r="AT248" s="291" t="s">
        <v>224</v>
      </c>
      <c r="AU248" s="291" t="s">
        <v>82</v>
      </c>
      <c r="AV248" s="15" t="s">
        <v>80</v>
      </c>
      <c r="AW248" s="15" t="s">
        <v>36</v>
      </c>
      <c r="AX248" s="15" t="s">
        <v>73</v>
      </c>
      <c r="AY248" s="291" t="s">
        <v>215</v>
      </c>
    </row>
    <row r="249" s="12" customFormat="1">
      <c r="B249" s="248"/>
      <c r="C249" s="249"/>
      <c r="D249" s="250" t="s">
        <v>224</v>
      </c>
      <c r="E249" s="251" t="s">
        <v>22</v>
      </c>
      <c r="F249" s="252" t="s">
        <v>3352</v>
      </c>
      <c r="G249" s="249"/>
      <c r="H249" s="253">
        <v>60.100000000000001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224</v>
      </c>
      <c r="AU249" s="259" t="s">
        <v>82</v>
      </c>
      <c r="AV249" s="12" t="s">
        <v>82</v>
      </c>
      <c r="AW249" s="12" t="s">
        <v>36</v>
      </c>
      <c r="AX249" s="12" t="s">
        <v>73</v>
      </c>
      <c r="AY249" s="259" t="s">
        <v>215</v>
      </c>
    </row>
    <row r="250" s="14" customFormat="1">
      <c r="B250" s="271"/>
      <c r="C250" s="272"/>
      <c r="D250" s="250" t="s">
        <v>224</v>
      </c>
      <c r="E250" s="273" t="s">
        <v>22</v>
      </c>
      <c r="F250" s="274" t="s">
        <v>242</v>
      </c>
      <c r="G250" s="272"/>
      <c r="H250" s="275">
        <v>60.100000000000001</v>
      </c>
      <c r="I250" s="276"/>
      <c r="J250" s="272"/>
      <c r="K250" s="272"/>
      <c r="L250" s="277"/>
      <c r="M250" s="278"/>
      <c r="N250" s="279"/>
      <c r="O250" s="279"/>
      <c r="P250" s="279"/>
      <c r="Q250" s="279"/>
      <c r="R250" s="279"/>
      <c r="S250" s="279"/>
      <c r="T250" s="280"/>
      <c r="AT250" s="281" t="s">
        <v>224</v>
      </c>
      <c r="AU250" s="281" t="s">
        <v>82</v>
      </c>
      <c r="AV250" s="14" t="s">
        <v>236</v>
      </c>
      <c r="AW250" s="14" t="s">
        <v>36</v>
      </c>
      <c r="AX250" s="14" t="s">
        <v>73</v>
      </c>
      <c r="AY250" s="281" t="s">
        <v>215</v>
      </c>
    </row>
    <row r="251" s="15" customFormat="1">
      <c r="B251" s="282"/>
      <c r="C251" s="283"/>
      <c r="D251" s="250" t="s">
        <v>224</v>
      </c>
      <c r="E251" s="284" t="s">
        <v>22</v>
      </c>
      <c r="F251" s="285" t="s">
        <v>3353</v>
      </c>
      <c r="G251" s="283"/>
      <c r="H251" s="284" t="s">
        <v>22</v>
      </c>
      <c r="I251" s="286"/>
      <c r="J251" s="283"/>
      <c r="K251" s="283"/>
      <c r="L251" s="287"/>
      <c r="M251" s="288"/>
      <c r="N251" s="289"/>
      <c r="O251" s="289"/>
      <c r="P251" s="289"/>
      <c r="Q251" s="289"/>
      <c r="R251" s="289"/>
      <c r="S251" s="289"/>
      <c r="T251" s="290"/>
      <c r="AT251" s="291" t="s">
        <v>224</v>
      </c>
      <c r="AU251" s="291" t="s">
        <v>82</v>
      </c>
      <c r="AV251" s="15" t="s">
        <v>80</v>
      </c>
      <c r="AW251" s="15" t="s">
        <v>36</v>
      </c>
      <c r="AX251" s="15" t="s">
        <v>73</v>
      </c>
      <c r="AY251" s="291" t="s">
        <v>215</v>
      </c>
    </row>
    <row r="252" s="12" customFormat="1">
      <c r="B252" s="248"/>
      <c r="C252" s="249"/>
      <c r="D252" s="250" t="s">
        <v>224</v>
      </c>
      <c r="E252" s="251" t="s">
        <v>22</v>
      </c>
      <c r="F252" s="252" t="s">
        <v>3354</v>
      </c>
      <c r="G252" s="249"/>
      <c r="H252" s="253">
        <v>15.1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224</v>
      </c>
      <c r="AU252" s="259" t="s">
        <v>82</v>
      </c>
      <c r="AV252" s="12" t="s">
        <v>82</v>
      </c>
      <c r="AW252" s="12" t="s">
        <v>36</v>
      </c>
      <c r="AX252" s="12" t="s">
        <v>73</v>
      </c>
      <c r="AY252" s="259" t="s">
        <v>215</v>
      </c>
    </row>
    <row r="253" s="14" customFormat="1">
      <c r="B253" s="271"/>
      <c r="C253" s="272"/>
      <c r="D253" s="250" t="s">
        <v>224</v>
      </c>
      <c r="E253" s="273" t="s">
        <v>22</v>
      </c>
      <c r="F253" s="274" t="s">
        <v>242</v>
      </c>
      <c r="G253" s="272"/>
      <c r="H253" s="275">
        <v>15.1</v>
      </c>
      <c r="I253" s="276"/>
      <c r="J253" s="272"/>
      <c r="K253" s="272"/>
      <c r="L253" s="277"/>
      <c r="M253" s="278"/>
      <c r="N253" s="279"/>
      <c r="O253" s="279"/>
      <c r="P253" s="279"/>
      <c r="Q253" s="279"/>
      <c r="R253" s="279"/>
      <c r="S253" s="279"/>
      <c r="T253" s="280"/>
      <c r="AT253" s="281" t="s">
        <v>224</v>
      </c>
      <c r="AU253" s="281" t="s">
        <v>82</v>
      </c>
      <c r="AV253" s="14" t="s">
        <v>236</v>
      </c>
      <c r="AW253" s="14" t="s">
        <v>36</v>
      </c>
      <c r="AX253" s="14" t="s">
        <v>73</v>
      </c>
      <c r="AY253" s="281" t="s">
        <v>215</v>
      </c>
    </row>
    <row r="254" s="13" customFormat="1">
      <c r="B254" s="260"/>
      <c r="C254" s="261"/>
      <c r="D254" s="250" t="s">
        <v>224</v>
      </c>
      <c r="E254" s="262" t="s">
        <v>22</v>
      </c>
      <c r="F254" s="263" t="s">
        <v>231</v>
      </c>
      <c r="G254" s="261"/>
      <c r="H254" s="264">
        <v>75.200000000000003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AT254" s="270" t="s">
        <v>224</v>
      </c>
      <c r="AU254" s="270" t="s">
        <v>82</v>
      </c>
      <c r="AV254" s="13" t="s">
        <v>222</v>
      </c>
      <c r="AW254" s="13" t="s">
        <v>36</v>
      </c>
      <c r="AX254" s="13" t="s">
        <v>80</v>
      </c>
      <c r="AY254" s="270" t="s">
        <v>215</v>
      </c>
    </row>
    <row r="255" s="1" customFormat="1" ht="25.5" customHeight="1">
      <c r="B255" s="47"/>
      <c r="C255" s="292" t="s">
        <v>457</v>
      </c>
      <c r="D255" s="292" t="s">
        <v>289</v>
      </c>
      <c r="E255" s="293" t="s">
        <v>2440</v>
      </c>
      <c r="F255" s="294" t="s">
        <v>2441</v>
      </c>
      <c r="G255" s="295" t="s">
        <v>220</v>
      </c>
      <c r="H255" s="296">
        <v>5.1059999999999999</v>
      </c>
      <c r="I255" s="297"/>
      <c r="J255" s="298">
        <f>ROUND(I255*H255,2)</f>
        <v>0</v>
      </c>
      <c r="K255" s="294" t="s">
        <v>221</v>
      </c>
      <c r="L255" s="299"/>
      <c r="M255" s="300" t="s">
        <v>22</v>
      </c>
      <c r="N255" s="301" t="s">
        <v>44</v>
      </c>
      <c r="O255" s="48"/>
      <c r="P255" s="245">
        <f>O255*H255</f>
        <v>0</v>
      </c>
      <c r="Q255" s="245">
        <v>0.55000000000000004</v>
      </c>
      <c r="R255" s="245">
        <f>Q255*H255</f>
        <v>2.8083</v>
      </c>
      <c r="S255" s="245">
        <v>0</v>
      </c>
      <c r="T255" s="246">
        <f>S255*H255</f>
        <v>0</v>
      </c>
      <c r="AR255" s="25" t="s">
        <v>405</v>
      </c>
      <c r="AT255" s="25" t="s">
        <v>289</v>
      </c>
      <c r="AU255" s="25" t="s">
        <v>82</v>
      </c>
      <c r="AY255" s="25" t="s">
        <v>215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25" t="s">
        <v>80</v>
      </c>
      <c r="BK255" s="247">
        <f>ROUND(I255*H255,2)</f>
        <v>0</v>
      </c>
      <c r="BL255" s="25" t="s">
        <v>311</v>
      </c>
      <c r="BM255" s="25" t="s">
        <v>3355</v>
      </c>
    </row>
    <row r="256" s="12" customFormat="1">
      <c r="B256" s="248"/>
      <c r="C256" s="249"/>
      <c r="D256" s="250" t="s">
        <v>224</v>
      </c>
      <c r="E256" s="251" t="s">
        <v>22</v>
      </c>
      <c r="F256" s="252" t="s">
        <v>3356</v>
      </c>
      <c r="G256" s="249"/>
      <c r="H256" s="253">
        <v>3.7509999999999999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AT256" s="259" t="s">
        <v>224</v>
      </c>
      <c r="AU256" s="259" t="s">
        <v>82</v>
      </c>
      <c r="AV256" s="12" t="s">
        <v>82</v>
      </c>
      <c r="AW256" s="12" t="s">
        <v>36</v>
      </c>
      <c r="AX256" s="12" t="s">
        <v>73</v>
      </c>
      <c r="AY256" s="259" t="s">
        <v>215</v>
      </c>
    </row>
    <row r="257" s="12" customFormat="1">
      <c r="B257" s="248"/>
      <c r="C257" s="249"/>
      <c r="D257" s="250" t="s">
        <v>224</v>
      </c>
      <c r="E257" s="251" t="s">
        <v>22</v>
      </c>
      <c r="F257" s="252" t="s">
        <v>3357</v>
      </c>
      <c r="G257" s="249"/>
      <c r="H257" s="253">
        <v>0.63600000000000001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224</v>
      </c>
      <c r="AU257" s="259" t="s">
        <v>82</v>
      </c>
      <c r="AV257" s="12" t="s">
        <v>82</v>
      </c>
      <c r="AW257" s="12" t="s">
        <v>36</v>
      </c>
      <c r="AX257" s="12" t="s">
        <v>73</v>
      </c>
      <c r="AY257" s="259" t="s">
        <v>215</v>
      </c>
    </row>
    <row r="258" s="12" customFormat="1">
      <c r="B258" s="248"/>
      <c r="C258" s="249"/>
      <c r="D258" s="250" t="s">
        <v>224</v>
      </c>
      <c r="E258" s="251" t="s">
        <v>22</v>
      </c>
      <c r="F258" s="252" t="s">
        <v>3358</v>
      </c>
      <c r="G258" s="249"/>
      <c r="H258" s="253">
        <v>0.60599999999999998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224</v>
      </c>
      <c r="AU258" s="259" t="s">
        <v>82</v>
      </c>
      <c r="AV258" s="12" t="s">
        <v>82</v>
      </c>
      <c r="AW258" s="12" t="s">
        <v>36</v>
      </c>
      <c r="AX258" s="12" t="s">
        <v>73</v>
      </c>
      <c r="AY258" s="259" t="s">
        <v>215</v>
      </c>
    </row>
    <row r="259" s="12" customFormat="1">
      <c r="B259" s="248"/>
      <c r="C259" s="249"/>
      <c r="D259" s="250" t="s">
        <v>224</v>
      </c>
      <c r="E259" s="251" t="s">
        <v>22</v>
      </c>
      <c r="F259" s="252" t="s">
        <v>3359</v>
      </c>
      <c r="G259" s="249"/>
      <c r="H259" s="253">
        <v>0.113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224</v>
      </c>
      <c r="AU259" s="259" t="s">
        <v>82</v>
      </c>
      <c r="AV259" s="12" t="s">
        <v>82</v>
      </c>
      <c r="AW259" s="12" t="s">
        <v>36</v>
      </c>
      <c r="AX259" s="12" t="s">
        <v>73</v>
      </c>
      <c r="AY259" s="259" t="s">
        <v>215</v>
      </c>
    </row>
    <row r="260" s="13" customFormat="1">
      <c r="B260" s="260"/>
      <c r="C260" s="261"/>
      <c r="D260" s="250" t="s">
        <v>224</v>
      </c>
      <c r="E260" s="262" t="s">
        <v>22</v>
      </c>
      <c r="F260" s="263" t="s">
        <v>231</v>
      </c>
      <c r="G260" s="261"/>
      <c r="H260" s="264">
        <v>5.1059999999999999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AT260" s="270" t="s">
        <v>224</v>
      </c>
      <c r="AU260" s="270" t="s">
        <v>82</v>
      </c>
      <c r="AV260" s="13" t="s">
        <v>222</v>
      </c>
      <c r="AW260" s="13" t="s">
        <v>36</v>
      </c>
      <c r="AX260" s="13" t="s">
        <v>80</v>
      </c>
      <c r="AY260" s="270" t="s">
        <v>215</v>
      </c>
    </row>
    <row r="261" s="1" customFormat="1" ht="25.5" customHeight="1">
      <c r="B261" s="47"/>
      <c r="C261" s="292" t="s">
        <v>462</v>
      </c>
      <c r="D261" s="292" t="s">
        <v>289</v>
      </c>
      <c r="E261" s="293" t="s">
        <v>2445</v>
      </c>
      <c r="F261" s="294" t="s">
        <v>2446</v>
      </c>
      <c r="G261" s="295" t="s">
        <v>220</v>
      </c>
      <c r="H261" s="296">
        <v>1.915</v>
      </c>
      <c r="I261" s="297"/>
      <c r="J261" s="298">
        <f>ROUND(I261*H261,2)</f>
        <v>0</v>
      </c>
      <c r="K261" s="294" t="s">
        <v>221</v>
      </c>
      <c r="L261" s="299"/>
      <c r="M261" s="300" t="s">
        <v>22</v>
      </c>
      <c r="N261" s="301" t="s">
        <v>44</v>
      </c>
      <c r="O261" s="48"/>
      <c r="P261" s="245">
        <f>O261*H261</f>
        <v>0</v>
      </c>
      <c r="Q261" s="245">
        <v>0.55000000000000004</v>
      </c>
      <c r="R261" s="245">
        <f>Q261*H261</f>
        <v>1.05325</v>
      </c>
      <c r="S261" s="245">
        <v>0</v>
      </c>
      <c r="T261" s="246">
        <f>S261*H261</f>
        <v>0</v>
      </c>
      <c r="AR261" s="25" t="s">
        <v>405</v>
      </c>
      <c r="AT261" s="25" t="s">
        <v>289</v>
      </c>
      <c r="AU261" s="25" t="s">
        <v>82</v>
      </c>
      <c r="AY261" s="25" t="s">
        <v>215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25" t="s">
        <v>80</v>
      </c>
      <c r="BK261" s="247">
        <f>ROUND(I261*H261,2)</f>
        <v>0</v>
      </c>
      <c r="BL261" s="25" t="s">
        <v>311</v>
      </c>
      <c r="BM261" s="25" t="s">
        <v>3360</v>
      </c>
    </row>
    <row r="262" s="12" customFormat="1">
      <c r="B262" s="248"/>
      <c r="C262" s="249"/>
      <c r="D262" s="250" t="s">
        <v>224</v>
      </c>
      <c r="E262" s="251" t="s">
        <v>22</v>
      </c>
      <c r="F262" s="252" t="s">
        <v>3361</v>
      </c>
      <c r="G262" s="249"/>
      <c r="H262" s="253">
        <v>1.6659999999999999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224</v>
      </c>
      <c r="AU262" s="259" t="s">
        <v>82</v>
      </c>
      <c r="AV262" s="12" t="s">
        <v>82</v>
      </c>
      <c r="AW262" s="12" t="s">
        <v>36</v>
      </c>
      <c r="AX262" s="12" t="s">
        <v>73</v>
      </c>
      <c r="AY262" s="259" t="s">
        <v>215</v>
      </c>
    </row>
    <row r="263" s="12" customFormat="1">
      <c r="B263" s="248"/>
      <c r="C263" s="249"/>
      <c r="D263" s="250" t="s">
        <v>224</v>
      </c>
      <c r="E263" s="251" t="s">
        <v>22</v>
      </c>
      <c r="F263" s="252" t="s">
        <v>3362</v>
      </c>
      <c r="G263" s="249"/>
      <c r="H263" s="253">
        <v>0.249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224</v>
      </c>
      <c r="AU263" s="259" t="s">
        <v>82</v>
      </c>
      <c r="AV263" s="12" t="s">
        <v>82</v>
      </c>
      <c r="AW263" s="12" t="s">
        <v>36</v>
      </c>
      <c r="AX263" s="12" t="s">
        <v>73</v>
      </c>
      <c r="AY263" s="259" t="s">
        <v>215</v>
      </c>
    </row>
    <row r="264" s="13" customFormat="1">
      <c r="B264" s="260"/>
      <c r="C264" s="261"/>
      <c r="D264" s="250" t="s">
        <v>224</v>
      </c>
      <c r="E264" s="262" t="s">
        <v>22</v>
      </c>
      <c r="F264" s="263" t="s">
        <v>231</v>
      </c>
      <c r="G264" s="261"/>
      <c r="H264" s="264">
        <v>1.915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AT264" s="270" t="s">
        <v>224</v>
      </c>
      <c r="AU264" s="270" t="s">
        <v>82</v>
      </c>
      <c r="AV264" s="13" t="s">
        <v>222</v>
      </c>
      <c r="AW264" s="13" t="s">
        <v>36</v>
      </c>
      <c r="AX264" s="13" t="s">
        <v>80</v>
      </c>
      <c r="AY264" s="270" t="s">
        <v>215</v>
      </c>
    </row>
    <row r="265" s="1" customFormat="1" ht="16.5" customHeight="1">
      <c r="B265" s="47"/>
      <c r="C265" s="236" t="s">
        <v>475</v>
      </c>
      <c r="D265" s="236" t="s">
        <v>217</v>
      </c>
      <c r="E265" s="237" t="s">
        <v>2449</v>
      </c>
      <c r="F265" s="238" t="s">
        <v>2450</v>
      </c>
      <c r="G265" s="239" t="s">
        <v>220</v>
      </c>
      <c r="H265" s="240">
        <v>6.383</v>
      </c>
      <c r="I265" s="241"/>
      <c r="J265" s="242">
        <f>ROUND(I265*H265,2)</f>
        <v>0</v>
      </c>
      <c r="K265" s="238" t="s">
        <v>221</v>
      </c>
      <c r="L265" s="73"/>
      <c r="M265" s="243" t="s">
        <v>22</v>
      </c>
      <c r="N265" s="244" t="s">
        <v>44</v>
      </c>
      <c r="O265" s="48"/>
      <c r="P265" s="245">
        <f>O265*H265</f>
        <v>0</v>
      </c>
      <c r="Q265" s="245">
        <v>0.012659999999999999</v>
      </c>
      <c r="R265" s="245">
        <f>Q265*H265</f>
        <v>0.080808779999999997</v>
      </c>
      <c r="S265" s="245">
        <v>0</v>
      </c>
      <c r="T265" s="246">
        <f>S265*H265</f>
        <v>0</v>
      </c>
      <c r="AR265" s="25" t="s">
        <v>311</v>
      </c>
      <c r="AT265" s="25" t="s">
        <v>217</v>
      </c>
      <c r="AU265" s="25" t="s">
        <v>82</v>
      </c>
      <c r="AY265" s="25" t="s">
        <v>215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25" t="s">
        <v>80</v>
      </c>
      <c r="BK265" s="247">
        <f>ROUND(I265*H265,2)</f>
        <v>0</v>
      </c>
      <c r="BL265" s="25" t="s">
        <v>311</v>
      </c>
      <c r="BM265" s="25" t="s">
        <v>3363</v>
      </c>
    </row>
    <row r="266" s="12" customFormat="1">
      <c r="B266" s="248"/>
      <c r="C266" s="249"/>
      <c r="D266" s="250" t="s">
        <v>224</v>
      </c>
      <c r="E266" s="251" t="s">
        <v>22</v>
      </c>
      <c r="F266" s="252" t="s">
        <v>3337</v>
      </c>
      <c r="G266" s="249"/>
      <c r="H266" s="253">
        <v>6.383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224</v>
      </c>
      <c r="AU266" s="259" t="s">
        <v>82</v>
      </c>
      <c r="AV266" s="12" t="s">
        <v>82</v>
      </c>
      <c r="AW266" s="12" t="s">
        <v>36</v>
      </c>
      <c r="AX266" s="12" t="s">
        <v>80</v>
      </c>
      <c r="AY266" s="259" t="s">
        <v>215</v>
      </c>
    </row>
    <row r="267" s="1" customFormat="1" ht="38.25" customHeight="1">
      <c r="B267" s="47"/>
      <c r="C267" s="236" t="s">
        <v>489</v>
      </c>
      <c r="D267" s="236" t="s">
        <v>217</v>
      </c>
      <c r="E267" s="237" t="s">
        <v>3364</v>
      </c>
      <c r="F267" s="238" t="s">
        <v>3365</v>
      </c>
      <c r="G267" s="239" t="s">
        <v>876</v>
      </c>
      <c r="H267" s="302"/>
      <c r="I267" s="241"/>
      <c r="J267" s="242">
        <f>ROUND(I267*H267,2)</f>
        <v>0</v>
      </c>
      <c r="K267" s="238" t="s">
        <v>221</v>
      </c>
      <c r="L267" s="73"/>
      <c r="M267" s="243" t="s">
        <v>22</v>
      </c>
      <c r="N267" s="244" t="s">
        <v>44</v>
      </c>
      <c r="O267" s="48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5" t="s">
        <v>311</v>
      </c>
      <c r="AT267" s="25" t="s">
        <v>217</v>
      </c>
      <c r="AU267" s="25" t="s">
        <v>82</v>
      </c>
      <c r="AY267" s="25" t="s">
        <v>215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25" t="s">
        <v>80</v>
      </c>
      <c r="BK267" s="247">
        <f>ROUND(I267*H267,2)</f>
        <v>0</v>
      </c>
      <c r="BL267" s="25" t="s">
        <v>311</v>
      </c>
      <c r="BM267" s="25" t="s">
        <v>3366</v>
      </c>
    </row>
    <row r="268" s="11" customFormat="1" ht="29.88" customHeight="1">
      <c r="B268" s="220"/>
      <c r="C268" s="221"/>
      <c r="D268" s="222" t="s">
        <v>72</v>
      </c>
      <c r="E268" s="234" t="s">
        <v>910</v>
      </c>
      <c r="F268" s="234" t="s">
        <v>3367</v>
      </c>
      <c r="G268" s="221"/>
      <c r="H268" s="221"/>
      <c r="I268" s="224"/>
      <c r="J268" s="235">
        <f>BK268</f>
        <v>0</v>
      </c>
      <c r="K268" s="221"/>
      <c r="L268" s="226"/>
      <c r="M268" s="227"/>
      <c r="N268" s="228"/>
      <c r="O268" s="228"/>
      <c r="P268" s="229">
        <f>SUM(P269:P336)</f>
        <v>0</v>
      </c>
      <c r="Q268" s="228"/>
      <c r="R268" s="229">
        <f>SUM(R269:R336)</f>
        <v>8.536896340000002</v>
      </c>
      <c r="S268" s="228"/>
      <c r="T268" s="230">
        <f>SUM(T269:T336)</f>
        <v>0</v>
      </c>
      <c r="AR268" s="231" t="s">
        <v>82</v>
      </c>
      <c r="AT268" s="232" t="s">
        <v>72</v>
      </c>
      <c r="AU268" s="232" t="s">
        <v>80</v>
      </c>
      <c r="AY268" s="231" t="s">
        <v>215</v>
      </c>
      <c r="BK268" s="233">
        <f>SUM(BK269:BK336)</f>
        <v>0</v>
      </c>
    </row>
    <row r="269" s="1" customFormat="1" ht="25.5" customHeight="1">
      <c r="B269" s="47"/>
      <c r="C269" s="236" t="s">
        <v>495</v>
      </c>
      <c r="D269" s="236" t="s">
        <v>217</v>
      </c>
      <c r="E269" s="237" t="s">
        <v>2485</v>
      </c>
      <c r="F269" s="238" t="s">
        <v>2486</v>
      </c>
      <c r="G269" s="239" t="s">
        <v>304</v>
      </c>
      <c r="H269" s="240">
        <v>101.92</v>
      </c>
      <c r="I269" s="241"/>
      <c r="J269" s="242">
        <f>ROUND(I269*H269,2)</f>
        <v>0</v>
      </c>
      <c r="K269" s="238" t="s">
        <v>221</v>
      </c>
      <c r="L269" s="73"/>
      <c r="M269" s="243" t="s">
        <v>22</v>
      </c>
      <c r="N269" s="244" t="s">
        <v>44</v>
      </c>
      <c r="O269" s="48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AR269" s="25" t="s">
        <v>311</v>
      </c>
      <c r="AT269" s="25" t="s">
        <v>217</v>
      </c>
      <c r="AU269" s="25" t="s">
        <v>82</v>
      </c>
      <c r="AY269" s="25" t="s">
        <v>215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25" t="s">
        <v>80</v>
      </c>
      <c r="BK269" s="247">
        <f>ROUND(I269*H269,2)</f>
        <v>0</v>
      </c>
      <c r="BL269" s="25" t="s">
        <v>311</v>
      </c>
      <c r="BM269" s="25" t="s">
        <v>3368</v>
      </c>
    </row>
    <row r="270" s="15" customFormat="1">
      <c r="B270" s="282"/>
      <c r="C270" s="283"/>
      <c r="D270" s="250" t="s">
        <v>224</v>
      </c>
      <c r="E270" s="284" t="s">
        <v>22</v>
      </c>
      <c r="F270" s="285" t="s">
        <v>366</v>
      </c>
      <c r="G270" s="283"/>
      <c r="H270" s="284" t="s">
        <v>22</v>
      </c>
      <c r="I270" s="286"/>
      <c r="J270" s="283"/>
      <c r="K270" s="283"/>
      <c r="L270" s="287"/>
      <c r="M270" s="288"/>
      <c r="N270" s="289"/>
      <c r="O270" s="289"/>
      <c r="P270" s="289"/>
      <c r="Q270" s="289"/>
      <c r="R270" s="289"/>
      <c r="S270" s="289"/>
      <c r="T270" s="290"/>
      <c r="AT270" s="291" t="s">
        <v>224</v>
      </c>
      <c r="AU270" s="291" t="s">
        <v>82</v>
      </c>
      <c r="AV270" s="15" t="s">
        <v>80</v>
      </c>
      <c r="AW270" s="15" t="s">
        <v>36</v>
      </c>
      <c r="AX270" s="15" t="s">
        <v>73</v>
      </c>
      <c r="AY270" s="291" t="s">
        <v>215</v>
      </c>
    </row>
    <row r="271" s="12" customFormat="1">
      <c r="B271" s="248"/>
      <c r="C271" s="249"/>
      <c r="D271" s="250" t="s">
        <v>224</v>
      </c>
      <c r="E271" s="251" t="s">
        <v>22</v>
      </c>
      <c r="F271" s="252" t="s">
        <v>3369</v>
      </c>
      <c r="G271" s="249"/>
      <c r="H271" s="253">
        <v>114.8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224</v>
      </c>
      <c r="AU271" s="259" t="s">
        <v>82</v>
      </c>
      <c r="AV271" s="12" t="s">
        <v>82</v>
      </c>
      <c r="AW271" s="12" t="s">
        <v>36</v>
      </c>
      <c r="AX271" s="12" t="s">
        <v>73</v>
      </c>
      <c r="AY271" s="259" t="s">
        <v>215</v>
      </c>
    </row>
    <row r="272" s="12" customFormat="1">
      <c r="B272" s="248"/>
      <c r="C272" s="249"/>
      <c r="D272" s="250" t="s">
        <v>224</v>
      </c>
      <c r="E272" s="251" t="s">
        <v>22</v>
      </c>
      <c r="F272" s="252" t="s">
        <v>3370</v>
      </c>
      <c r="G272" s="249"/>
      <c r="H272" s="253">
        <v>-12.880000000000001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AT272" s="259" t="s">
        <v>224</v>
      </c>
      <c r="AU272" s="259" t="s">
        <v>82</v>
      </c>
      <c r="AV272" s="12" t="s">
        <v>82</v>
      </c>
      <c r="AW272" s="12" t="s">
        <v>36</v>
      </c>
      <c r="AX272" s="12" t="s">
        <v>73</v>
      </c>
      <c r="AY272" s="259" t="s">
        <v>215</v>
      </c>
    </row>
    <row r="273" s="13" customFormat="1">
      <c r="B273" s="260"/>
      <c r="C273" s="261"/>
      <c r="D273" s="250" t="s">
        <v>224</v>
      </c>
      <c r="E273" s="262" t="s">
        <v>22</v>
      </c>
      <c r="F273" s="263" t="s">
        <v>231</v>
      </c>
      <c r="G273" s="261"/>
      <c r="H273" s="264">
        <v>101.92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224</v>
      </c>
      <c r="AU273" s="270" t="s">
        <v>82</v>
      </c>
      <c r="AV273" s="13" t="s">
        <v>222</v>
      </c>
      <c r="AW273" s="13" t="s">
        <v>36</v>
      </c>
      <c r="AX273" s="13" t="s">
        <v>80</v>
      </c>
      <c r="AY273" s="270" t="s">
        <v>215</v>
      </c>
    </row>
    <row r="274" s="1" customFormat="1" ht="16.5" customHeight="1">
      <c r="B274" s="47"/>
      <c r="C274" s="292" t="s">
        <v>502</v>
      </c>
      <c r="D274" s="292" t="s">
        <v>289</v>
      </c>
      <c r="E274" s="293" t="s">
        <v>2491</v>
      </c>
      <c r="F274" s="294" t="s">
        <v>3371</v>
      </c>
      <c r="G274" s="295" t="s">
        <v>304</v>
      </c>
      <c r="H274" s="296">
        <v>103.958</v>
      </c>
      <c r="I274" s="297"/>
      <c r="J274" s="298">
        <f>ROUND(I274*H274,2)</f>
        <v>0</v>
      </c>
      <c r="K274" s="294" t="s">
        <v>221</v>
      </c>
      <c r="L274" s="299"/>
      <c r="M274" s="300" t="s">
        <v>22</v>
      </c>
      <c r="N274" s="301" t="s">
        <v>44</v>
      </c>
      <c r="O274" s="48"/>
      <c r="P274" s="245">
        <f>O274*H274</f>
        <v>0</v>
      </c>
      <c r="Q274" s="245">
        <v>0.0030000000000000001</v>
      </c>
      <c r="R274" s="245">
        <f>Q274*H274</f>
        <v>0.31187399999999998</v>
      </c>
      <c r="S274" s="245">
        <v>0</v>
      </c>
      <c r="T274" s="246">
        <f>S274*H274</f>
        <v>0</v>
      </c>
      <c r="AR274" s="25" t="s">
        <v>405</v>
      </c>
      <c r="AT274" s="25" t="s">
        <v>289</v>
      </c>
      <c r="AU274" s="25" t="s">
        <v>82</v>
      </c>
      <c r="AY274" s="25" t="s">
        <v>215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25" t="s">
        <v>80</v>
      </c>
      <c r="BK274" s="247">
        <f>ROUND(I274*H274,2)</f>
        <v>0</v>
      </c>
      <c r="BL274" s="25" t="s">
        <v>311</v>
      </c>
      <c r="BM274" s="25" t="s">
        <v>3372</v>
      </c>
    </row>
    <row r="275" s="12" customFormat="1">
      <c r="B275" s="248"/>
      <c r="C275" s="249"/>
      <c r="D275" s="250" t="s">
        <v>224</v>
      </c>
      <c r="E275" s="251" t="s">
        <v>22</v>
      </c>
      <c r="F275" s="252" t="s">
        <v>3373</v>
      </c>
      <c r="G275" s="249"/>
      <c r="H275" s="253">
        <v>103.958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AT275" s="259" t="s">
        <v>224</v>
      </c>
      <c r="AU275" s="259" t="s">
        <v>82</v>
      </c>
      <c r="AV275" s="12" t="s">
        <v>82</v>
      </c>
      <c r="AW275" s="12" t="s">
        <v>36</v>
      </c>
      <c r="AX275" s="12" t="s">
        <v>80</v>
      </c>
      <c r="AY275" s="259" t="s">
        <v>215</v>
      </c>
    </row>
    <row r="276" s="1" customFormat="1" ht="38.25" customHeight="1">
      <c r="B276" s="47"/>
      <c r="C276" s="236" t="s">
        <v>507</v>
      </c>
      <c r="D276" s="236" t="s">
        <v>217</v>
      </c>
      <c r="E276" s="237" t="s">
        <v>2495</v>
      </c>
      <c r="F276" s="238" t="s">
        <v>2496</v>
      </c>
      <c r="G276" s="239" t="s">
        <v>304</v>
      </c>
      <c r="H276" s="240">
        <v>8.0500000000000007</v>
      </c>
      <c r="I276" s="241"/>
      <c r="J276" s="242">
        <f>ROUND(I276*H276,2)</f>
        <v>0</v>
      </c>
      <c r="K276" s="238" t="s">
        <v>221</v>
      </c>
      <c r="L276" s="73"/>
      <c r="M276" s="243" t="s">
        <v>22</v>
      </c>
      <c r="N276" s="244" t="s">
        <v>44</v>
      </c>
      <c r="O276" s="48"/>
      <c r="P276" s="245">
        <f>O276*H276</f>
        <v>0</v>
      </c>
      <c r="Q276" s="245">
        <v>0.01236</v>
      </c>
      <c r="R276" s="245">
        <f>Q276*H276</f>
        <v>0.099498000000000003</v>
      </c>
      <c r="S276" s="245">
        <v>0</v>
      </c>
      <c r="T276" s="246">
        <f>S276*H276</f>
        <v>0</v>
      </c>
      <c r="AR276" s="25" t="s">
        <v>311</v>
      </c>
      <c r="AT276" s="25" t="s">
        <v>217</v>
      </c>
      <c r="AU276" s="25" t="s">
        <v>82</v>
      </c>
      <c r="AY276" s="25" t="s">
        <v>215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25" t="s">
        <v>80</v>
      </c>
      <c r="BK276" s="247">
        <f>ROUND(I276*H276,2)</f>
        <v>0</v>
      </c>
      <c r="BL276" s="25" t="s">
        <v>311</v>
      </c>
      <c r="BM276" s="25" t="s">
        <v>3374</v>
      </c>
    </row>
    <row r="277" s="12" customFormat="1">
      <c r="B277" s="248"/>
      <c r="C277" s="249"/>
      <c r="D277" s="250" t="s">
        <v>224</v>
      </c>
      <c r="E277" s="251" t="s">
        <v>22</v>
      </c>
      <c r="F277" s="252" t="s">
        <v>3375</v>
      </c>
      <c r="G277" s="249"/>
      <c r="H277" s="253">
        <v>8.0500000000000007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224</v>
      </c>
      <c r="AU277" s="259" t="s">
        <v>82</v>
      </c>
      <c r="AV277" s="12" t="s">
        <v>82</v>
      </c>
      <c r="AW277" s="12" t="s">
        <v>36</v>
      </c>
      <c r="AX277" s="12" t="s">
        <v>80</v>
      </c>
      <c r="AY277" s="259" t="s">
        <v>215</v>
      </c>
    </row>
    <row r="278" s="1" customFormat="1" ht="38.25" customHeight="1">
      <c r="B278" s="47"/>
      <c r="C278" s="236" t="s">
        <v>512</v>
      </c>
      <c r="D278" s="236" t="s">
        <v>217</v>
      </c>
      <c r="E278" s="237" t="s">
        <v>2501</v>
      </c>
      <c r="F278" s="238" t="s">
        <v>2502</v>
      </c>
      <c r="G278" s="239" t="s">
        <v>304</v>
      </c>
      <c r="H278" s="240">
        <v>1.3500000000000001</v>
      </c>
      <c r="I278" s="241"/>
      <c r="J278" s="242">
        <f>ROUND(I278*H278,2)</f>
        <v>0</v>
      </c>
      <c r="K278" s="238" t="s">
        <v>221</v>
      </c>
      <c r="L278" s="73"/>
      <c r="M278" s="243" t="s">
        <v>22</v>
      </c>
      <c r="N278" s="244" t="s">
        <v>44</v>
      </c>
      <c r="O278" s="48"/>
      <c r="P278" s="245">
        <f>O278*H278</f>
        <v>0</v>
      </c>
      <c r="Q278" s="245">
        <v>0.016990000000000002</v>
      </c>
      <c r="R278" s="245">
        <f>Q278*H278</f>
        <v>0.022936500000000002</v>
      </c>
      <c r="S278" s="245">
        <v>0</v>
      </c>
      <c r="T278" s="246">
        <f>S278*H278</f>
        <v>0</v>
      </c>
      <c r="AR278" s="25" t="s">
        <v>311</v>
      </c>
      <c r="AT278" s="25" t="s">
        <v>217</v>
      </c>
      <c r="AU278" s="25" t="s">
        <v>82</v>
      </c>
      <c r="AY278" s="25" t="s">
        <v>215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25" t="s">
        <v>80</v>
      </c>
      <c r="BK278" s="247">
        <f>ROUND(I278*H278,2)</f>
        <v>0</v>
      </c>
      <c r="BL278" s="25" t="s">
        <v>311</v>
      </c>
      <c r="BM278" s="25" t="s">
        <v>3376</v>
      </c>
    </row>
    <row r="279" s="12" customFormat="1">
      <c r="B279" s="248"/>
      <c r="C279" s="249"/>
      <c r="D279" s="250" t="s">
        <v>224</v>
      </c>
      <c r="E279" s="251" t="s">
        <v>22</v>
      </c>
      <c r="F279" s="252" t="s">
        <v>3377</v>
      </c>
      <c r="G279" s="249"/>
      <c r="H279" s="253">
        <v>1.3500000000000001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224</v>
      </c>
      <c r="AU279" s="259" t="s">
        <v>82</v>
      </c>
      <c r="AV279" s="12" t="s">
        <v>82</v>
      </c>
      <c r="AW279" s="12" t="s">
        <v>36</v>
      </c>
      <c r="AX279" s="12" t="s">
        <v>80</v>
      </c>
      <c r="AY279" s="259" t="s">
        <v>215</v>
      </c>
    </row>
    <row r="280" s="1" customFormat="1" ht="38.25" customHeight="1">
      <c r="B280" s="47"/>
      <c r="C280" s="236" t="s">
        <v>517</v>
      </c>
      <c r="D280" s="236" t="s">
        <v>217</v>
      </c>
      <c r="E280" s="237" t="s">
        <v>913</v>
      </c>
      <c r="F280" s="238" t="s">
        <v>914</v>
      </c>
      <c r="G280" s="239" t="s">
        <v>304</v>
      </c>
      <c r="H280" s="240">
        <v>23.949000000000002</v>
      </c>
      <c r="I280" s="241"/>
      <c r="J280" s="242">
        <f>ROUND(I280*H280,2)</f>
        <v>0</v>
      </c>
      <c r="K280" s="238" t="s">
        <v>221</v>
      </c>
      <c r="L280" s="73"/>
      <c r="M280" s="243" t="s">
        <v>22</v>
      </c>
      <c r="N280" s="244" t="s">
        <v>44</v>
      </c>
      <c r="O280" s="48"/>
      <c r="P280" s="245">
        <f>O280*H280</f>
        <v>0</v>
      </c>
      <c r="Q280" s="245">
        <v>0.015730000000000001</v>
      </c>
      <c r="R280" s="245">
        <f>Q280*H280</f>
        <v>0.37671777000000006</v>
      </c>
      <c r="S280" s="245">
        <v>0</v>
      </c>
      <c r="T280" s="246">
        <f>S280*H280</f>
        <v>0</v>
      </c>
      <c r="AR280" s="25" t="s">
        <v>311</v>
      </c>
      <c r="AT280" s="25" t="s">
        <v>217</v>
      </c>
      <c r="AU280" s="25" t="s">
        <v>82</v>
      </c>
      <c r="AY280" s="25" t="s">
        <v>215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25" t="s">
        <v>80</v>
      </c>
      <c r="BK280" s="247">
        <f>ROUND(I280*H280,2)</f>
        <v>0</v>
      </c>
      <c r="BL280" s="25" t="s">
        <v>311</v>
      </c>
      <c r="BM280" s="25" t="s">
        <v>3378</v>
      </c>
    </row>
    <row r="281" s="12" customFormat="1">
      <c r="B281" s="248"/>
      <c r="C281" s="249"/>
      <c r="D281" s="250" t="s">
        <v>224</v>
      </c>
      <c r="E281" s="251" t="s">
        <v>22</v>
      </c>
      <c r="F281" s="252" t="s">
        <v>3379</v>
      </c>
      <c r="G281" s="249"/>
      <c r="H281" s="253">
        <v>22.545000000000002</v>
      </c>
      <c r="I281" s="254"/>
      <c r="J281" s="249"/>
      <c r="K281" s="249"/>
      <c r="L281" s="255"/>
      <c r="M281" s="256"/>
      <c r="N281" s="257"/>
      <c r="O281" s="257"/>
      <c r="P281" s="257"/>
      <c r="Q281" s="257"/>
      <c r="R281" s="257"/>
      <c r="S281" s="257"/>
      <c r="T281" s="258"/>
      <c r="AT281" s="259" t="s">
        <v>224</v>
      </c>
      <c r="AU281" s="259" t="s">
        <v>82</v>
      </c>
      <c r="AV281" s="12" t="s">
        <v>82</v>
      </c>
      <c r="AW281" s="12" t="s">
        <v>36</v>
      </c>
      <c r="AX281" s="12" t="s">
        <v>73</v>
      </c>
      <c r="AY281" s="259" t="s">
        <v>215</v>
      </c>
    </row>
    <row r="282" s="12" customFormat="1">
      <c r="B282" s="248"/>
      <c r="C282" s="249"/>
      <c r="D282" s="250" t="s">
        <v>224</v>
      </c>
      <c r="E282" s="251" t="s">
        <v>22</v>
      </c>
      <c r="F282" s="252" t="s">
        <v>3380</v>
      </c>
      <c r="G282" s="249"/>
      <c r="H282" s="253">
        <v>1.4039999999999999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224</v>
      </c>
      <c r="AU282" s="259" t="s">
        <v>82</v>
      </c>
      <c r="AV282" s="12" t="s">
        <v>82</v>
      </c>
      <c r="AW282" s="12" t="s">
        <v>36</v>
      </c>
      <c r="AX282" s="12" t="s">
        <v>73</v>
      </c>
      <c r="AY282" s="259" t="s">
        <v>215</v>
      </c>
    </row>
    <row r="283" s="13" customFormat="1">
      <c r="B283" s="260"/>
      <c r="C283" s="261"/>
      <c r="D283" s="250" t="s">
        <v>224</v>
      </c>
      <c r="E283" s="262" t="s">
        <v>22</v>
      </c>
      <c r="F283" s="263" t="s">
        <v>231</v>
      </c>
      <c r="G283" s="261"/>
      <c r="H283" s="264">
        <v>23.949000000000002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AT283" s="270" t="s">
        <v>224</v>
      </c>
      <c r="AU283" s="270" t="s">
        <v>82</v>
      </c>
      <c r="AV283" s="13" t="s">
        <v>222</v>
      </c>
      <c r="AW283" s="13" t="s">
        <v>36</v>
      </c>
      <c r="AX283" s="13" t="s">
        <v>80</v>
      </c>
      <c r="AY283" s="270" t="s">
        <v>215</v>
      </c>
    </row>
    <row r="284" s="1" customFormat="1" ht="38.25" customHeight="1">
      <c r="B284" s="47"/>
      <c r="C284" s="236" t="s">
        <v>522</v>
      </c>
      <c r="D284" s="236" t="s">
        <v>217</v>
      </c>
      <c r="E284" s="237" t="s">
        <v>2505</v>
      </c>
      <c r="F284" s="238" t="s">
        <v>2506</v>
      </c>
      <c r="G284" s="239" t="s">
        <v>304</v>
      </c>
      <c r="H284" s="240">
        <v>8.3699999999999992</v>
      </c>
      <c r="I284" s="241"/>
      <c r="J284" s="242">
        <f>ROUND(I284*H284,2)</f>
        <v>0</v>
      </c>
      <c r="K284" s="238" t="s">
        <v>221</v>
      </c>
      <c r="L284" s="73"/>
      <c r="M284" s="243" t="s">
        <v>22</v>
      </c>
      <c r="N284" s="244" t="s">
        <v>44</v>
      </c>
      <c r="O284" s="48"/>
      <c r="P284" s="245">
        <f>O284*H284</f>
        <v>0</v>
      </c>
      <c r="Q284" s="245">
        <v>0.016990000000000002</v>
      </c>
      <c r="R284" s="245">
        <f>Q284*H284</f>
        <v>0.14220630000000001</v>
      </c>
      <c r="S284" s="245">
        <v>0</v>
      </c>
      <c r="T284" s="246">
        <f>S284*H284</f>
        <v>0</v>
      </c>
      <c r="AR284" s="25" t="s">
        <v>311</v>
      </c>
      <c r="AT284" s="25" t="s">
        <v>217</v>
      </c>
      <c r="AU284" s="25" t="s">
        <v>82</v>
      </c>
      <c r="AY284" s="25" t="s">
        <v>215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25" t="s">
        <v>80</v>
      </c>
      <c r="BK284" s="247">
        <f>ROUND(I284*H284,2)</f>
        <v>0</v>
      </c>
      <c r="BL284" s="25" t="s">
        <v>311</v>
      </c>
      <c r="BM284" s="25" t="s">
        <v>3381</v>
      </c>
    </row>
    <row r="285" s="12" customFormat="1">
      <c r="B285" s="248"/>
      <c r="C285" s="249"/>
      <c r="D285" s="250" t="s">
        <v>224</v>
      </c>
      <c r="E285" s="251" t="s">
        <v>22</v>
      </c>
      <c r="F285" s="252" t="s">
        <v>3382</v>
      </c>
      <c r="G285" s="249"/>
      <c r="H285" s="253">
        <v>8.3699999999999992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224</v>
      </c>
      <c r="AU285" s="259" t="s">
        <v>82</v>
      </c>
      <c r="AV285" s="12" t="s">
        <v>82</v>
      </c>
      <c r="AW285" s="12" t="s">
        <v>36</v>
      </c>
      <c r="AX285" s="12" t="s">
        <v>80</v>
      </c>
      <c r="AY285" s="259" t="s">
        <v>215</v>
      </c>
    </row>
    <row r="286" s="1" customFormat="1" ht="25.5" customHeight="1">
      <c r="B286" s="47"/>
      <c r="C286" s="236" t="s">
        <v>528</v>
      </c>
      <c r="D286" s="236" t="s">
        <v>217</v>
      </c>
      <c r="E286" s="237" t="s">
        <v>2509</v>
      </c>
      <c r="F286" s="238" t="s">
        <v>2510</v>
      </c>
      <c r="G286" s="239" t="s">
        <v>304</v>
      </c>
      <c r="H286" s="240">
        <v>31.050000000000001</v>
      </c>
      <c r="I286" s="241"/>
      <c r="J286" s="242">
        <f>ROUND(I286*H286,2)</f>
        <v>0</v>
      </c>
      <c r="K286" s="238" t="s">
        <v>221</v>
      </c>
      <c r="L286" s="73"/>
      <c r="M286" s="243" t="s">
        <v>22</v>
      </c>
      <c r="N286" s="244" t="s">
        <v>44</v>
      </c>
      <c r="O286" s="48"/>
      <c r="P286" s="245">
        <f>O286*H286</f>
        <v>0</v>
      </c>
      <c r="Q286" s="245">
        <v>0.00042999999999999999</v>
      </c>
      <c r="R286" s="245">
        <f>Q286*H286</f>
        <v>0.013351500000000001</v>
      </c>
      <c r="S286" s="245">
        <v>0</v>
      </c>
      <c r="T286" s="246">
        <f>S286*H286</f>
        <v>0</v>
      </c>
      <c r="AR286" s="25" t="s">
        <v>311</v>
      </c>
      <c r="AT286" s="25" t="s">
        <v>217</v>
      </c>
      <c r="AU286" s="25" t="s">
        <v>82</v>
      </c>
      <c r="AY286" s="25" t="s">
        <v>215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25" t="s">
        <v>80</v>
      </c>
      <c r="BK286" s="247">
        <f>ROUND(I286*H286,2)</f>
        <v>0</v>
      </c>
      <c r="BL286" s="25" t="s">
        <v>311</v>
      </c>
      <c r="BM286" s="25" t="s">
        <v>3383</v>
      </c>
    </row>
    <row r="287" s="15" customFormat="1">
      <c r="B287" s="282"/>
      <c r="C287" s="283"/>
      <c r="D287" s="250" t="s">
        <v>224</v>
      </c>
      <c r="E287" s="284" t="s">
        <v>22</v>
      </c>
      <c r="F287" s="285" t="s">
        <v>3384</v>
      </c>
      <c r="G287" s="283"/>
      <c r="H287" s="284" t="s">
        <v>22</v>
      </c>
      <c r="I287" s="286"/>
      <c r="J287" s="283"/>
      <c r="K287" s="283"/>
      <c r="L287" s="287"/>
      <c r="M287" s="288"/>
      <c r="N287" s="289"/>
      <c r="O287" s="289"/>
      <c r="P287" s="289"/>
      <c r="Q287" s="289"/>
      <c r="R287" s="289"/>
      <c r="S287" s="289"/>
      <c r="T287" s="290"/>
      <c r="AT287" s="291" t="s">
        <v>224</v>
      </c>
      <c r="AU287" s="291" t="s">
        <v>82</v>
      </c>
      <c r="AV287" s="15" t="s">
        <v>80</v>
      </c>
      <c r="AW287" s="15" t="s">
        <v>36</v>
      </c>
      <c r="AX287" s="15" t="s">
        <v>73</v>
      </c>
      <c r="AY287" s="291" t="s">
        <v>215</v>
      </c>
    </row>
    <row r="288" s="12" customFormat="1">
      <c r="B288" s="248"/>
      <c r="C288" s="249"/>
      <c r="D288" s="250" t="s">
        <v>224</v>
      </c>
      <c r="E288" s="251" t="s">
        <v>22</v>
      </c>
      <c r="F288" s="252" t="s">
        <v>3385</v>
      </c>
      <c r="G288" s="249"/>
      <c r="H288" s="253">
        <v>31.050000000000001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224</v>
      </c>
      <c r="AU288" s="259" t="s">
        <v>82</v>
      </c>
      <c r="AV288" s="12" t="s">
        <v>82</v>
      </c>
      <c r="AW288" s="12" t="s">
        <v>36</v>
      </c>
      <c r="AX288" s="12" t="s">
        <v>80</v>
      </c>
      <c r="AY288" s="259" t="s">
        <v>215</v>
      </c>
    </row>
    <row r="289" s="1" customFormat="1" ht="25.5" customHeight="1">
      <c r="B289" s="47"/>
      <c r="C289" s="236" t="s">
        <v>533</v>
      </c>
      <c r="D289" s="236" t="s">
        <v>217</v>
      </c>
      <c r="E289" s="237" t="s">
        <v>2515</v>
      </c>
      <c r="F289" s="238" t="s">
        <v>2516</v>
      </c>
      <c r="G289" s="239" t="s">
        <v>304</v>
      </c>
      <c r="H289" s="240">
        <v>95.254999999999995</v>
      </c>
      <c r="I289" s="241"/>
      <c r="J289" s="242">
        <f>ROUND(I289*H289,2)</f>
        <v>0</v>
      </c>
      <c r="K289" s="238" t="s">
        <v>221</v>
      </c>
      <c r="L289" s="73"/>
      <c r="M289" s="243" t="s">
        <v>22</v>
      </c>
      <c r="N289" s="244" t="s">
        <v>44</v>
      </c>
      <c r="O289" s="48"/>
      <c r="P289" s="245">
        <f>O289*H289</f>
        <v>0</v>
      </c>
      <c r="Q289" s="245">
        <v>0.00042999999999999999</v>
      </c>
      <c r="R289" s="245">
        <f>Q289*H289</f>
        <v>0.04095965</v>
      </c>
      <c r="S289" s="245">
        <v>0</v>
      </c>
      <c r="T289" s="246">
        <f>S289*H289</f>
        <v>0</v>
      </c>
      <c r="AR289" s="25" t="s">
        <v>311</v>
      </c>
      <c r="AT289" s="25" t="s">
        <v>217</v>
      </c>
      <c r="AU289" s="25" t="s">
        <v>82</v>
      </c>
      <c r="AY289" s="25" t="s">
        <v>215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25" t="s">
        <v>80</v>
      </c>
      <c r="BK289" s="247">
        <f>ROUND(I289*H289,2)</f>
        <v>0</v>
      </c>
      <c r="BL289" s="25" t="s">
        <v>311</v>
      </c>
      <c r="BM289" s="25" t="s">
        <v>3386</v>
      </c>
    </row>
    <row r="290" s="15" customFormat="1">
      <c r="B290" s="282"/>
      <c r="C290" s="283"/>
      <c r="D290" s="250" t="s">
        <v>224</v>
      </c>
      <c r="E290" s="284" t="s">
        <v>22</v>
      </c>
      <c r="F290" s="285" t="s">
        <v>2488</v>
      </c>
      <c r="G290" s="283"/>
      <c r="H290" s="284" t="s">
        <v>22</v>
      </c>
      <c r="I290" s="286"/>
      <c r="J290" s="283"/>
      <c r="K290" s="283"/>
      <c r="L290" s="287"/>
      <c r="M290" s="288"/>
      <c r="N290" s="289"/>
      <c r="O290" s="289"/>
      <c r="P290" s="289"/>
      <c r="Q290" s="289"/>
      <c r="R290" s="289"/>
      <c r="S290" s="289"/>
      <c r="T290" s="290"/>
      <c r="AT290" s="291" t="s">
        <v>224</v>
      </c>
      <c r="AU290" s="291" t="s">
        <v>82</v>
      </c>
      <c r="AV290" s="15" t="s">
        <v>80</v>
      </c>
      <c r="AW290" s="15" t="s">
        <v>36</v>
      </c>
      <c r="AX290" s="15" t="s">
        <v>73</v>
      </c>
      <c r="AY290" s="291" t="s">
        <v>215</v>
      </c>
    </row>
    <row r="291" s="12" customFormat="1">
      <c r="B291" s="248"/>
      <c r="C291" s="249"/>
      <c r="D291" s="250" t="s">
        <v>224</v>
      </c>
      <c r="E291" s="251" t="s">
        <v>22</v>
      </c>
      <c r="F291" s="252" t="s">
        <v>3387</v>
      </c>
      <c r="G291" s="249"/>
      <c r="H291" s="253">
        <v>22.640000000000001</v>
      </c>
      <c r="I291" s="254"/>
      <c r="J291" s="249"/>
      <c r="K291" s="249"/>
      <c r="L291" s="255"/>
      <c r="M291" s="256"/>
      <c r="N291" s="257"/>
      <c r="O291" s="257"/>
      <c r="P291" s="257"/>
      <c r="Q291" s="257"/>
      <c r="R291" s="257"/>
      <c r="S291" s="257"/>
      <c r="T291" s="258"/>
      <c r="AT291" s="259" t="s">
        <v>224</v>
      </c>
      <c r="AU291" s="259" t="s">
        <v>82</v>
      </c>
      <c r="AV291" s="12" t="s">
        <v>82</v>
      </c>
      <c r="AW291" s="12" t="s">
        <v>36</v>
      </c>
      <c r="AX291" s="12" t="s">
        <v>73</v>
      </c>
      <c r="AY291" s="259" t="s">
        <v>215</v>
      </c>
    </row>
    <row r="292" s="12" customFormat="1">
      <c r="B292" s="248"/>
      <c r="C292" s="249"/>
      <c r="D292" s="250" t="s">
        <v>224</v>
      </c>
      <c r="E292" s="251" t="s">
        <v>22</v>
      </c>
      <c r="F292" s="252" t="s">
        <v>3388</v>
      </c>
      <c r="G292" s="249"/>
      <c r="H292" s="253">
        <v>22.260000000000002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AT292" s="259" t="s">
        <v>224</v>
      </c>
      <c r="AU292" s="259" t="s">
        <v>82</v>
      </c>
      <c r="AV292" s="12" t="s">
        <v>82</v>
      </c>
      <c r="AW292" s="12" t="s">
        <v>36</v>
      </c>
      <c r="AX292" s="12" t="s">
        <v>73</v>
      </c>
      <c r="AY292" s="259" t="s">
        <v>215</v>
      </c>
    </row>
    <row r="293" s="12" customFormat="1">
      <c r="B293" s="248"/>
      <c r="C293" s="249"/>
      <c r="D293" s="250" t="s">
        <v>224</v>
      </c>
      <c r="E293" s="251" t="s">
        <v>22</v>
      </c>
      <c r="F293" s="252" t="s">
        <v>3389</v>
      </c>
      <c r="G293" s="249"/>
      <c r="H293" s="253">
        <v>23.465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224</v>
      </c>
      <c r="AU293" s="259" t="s">
        <v>82</v>
      </c>
      <c r="AV293" s="12" t="s">
        <v>82</v>
      </c>
      <c r="AW293" s="12" t="s">
        <v>36</v>
      </c>
      <c r="AX293" s="12" t="s">
        <v>73</v>
      </c>
      <c r="AY293" s="259" t="s">
        <v>215</v>
      </c>
    </row>
    <row r="294" s="12" customFormat="1">
      <c r="B294" s="248"/>
      <c r="C294" s="249"/>
      <c r="D294" s="250" t="s">
        <v>224</v>
      </c>
      <c r="E294" s="251" t="s">
        <v>22</v>
      </c>
      <c r="F294" s="252" t="s">
        <v>3390</v>
      </c>
      <c r="G294" s="249"/>
      <c r="H294" s="253">
        <v>18.789999999999999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224</v>
      </c>
      <c r="AU294" s="259" t="s">
        <v>82</v>
      </c>
      <c r="AV294" s="12" t="s">
        <v>82</v>
      </c>
      <c r="AW294" s="12" t="s">
        <v>36</v>
      </c>
      <c r="AX294" s="12" t="s">
        <v>73</v>
      </c>
      <c r="AY294" s="259" t="s">
        <v>215</v>
      </c>
    </row>
    <row r="295" s="14" customFormat="1">
      <c r="B295" s="271"/>
      <c r="C295" s="272"/>
      <c r="D295" s="250" t="s">
        <v>224</v>
      </c>
      <c r="E295" s="273" t="s">
        <v>22</v>
      </c>
      <c r="F295" s="274" t="s">
        <v>242</v>
      </c>
      <c r="G295" s="272"/>
      <c r="H295" s="275">
        <v>87.155000000000001</v>
      </c>
      <c r="I295" s="276"/>
      <c r="J295" s="272"/>
      <c r="K295" s="272"/>
      <c r="L295" s="277"/>
      <c r="M295" s="278"/>
      <c r="N295" s="279"/>
      <c r="O295" s="279"/>
      <c r="P295" s="279"/>
      <c r="Q295" s="279"/>
      <c r="R295" s="279"/>
      <c r="S295" s="279"/>
      <c r="T295" s="280"/>
      <c r="AT295" s="281" t="s">
        <v>224</v>
      </c>
      <c r="AU295" s="281" t="s">
        <v>82</v>
      </c>
      <c r="AV295" s="14" t="s">
        <v>236</v>
      </c>
      <c r="AW295" s="14" t="s">
        <v>36</v>
      </c>
      <c r="AX295" s="14" t="s">
        <v>73</v>
      </c>
      <c r="AY295" s="281" t="s">
        <v>215</v>
      </c>
    </row>
    <row r="296" s="15" customFormat="1">
      <c r="B296" s="282"/>
      <c r="C296" s="283"/>
      <c r="D296" s="250" t="s">
        <v>224</v>
      </c>
      <c r="E296" s="284" t="s">
        <v>22</v>
      </c>
      <c r="F296" s="285" t="s">
        <v>3391</v>
      </c>
      <c r="G296" s="283"/>
      <c r="H296" s="284" t="s">
        <v>22</v>
      </c>
      <c r="I296" s="286"/>
      <c r="J296" s="283"/>
      <c r="K296" s="283"/>
      <c r="L296" s="287"/>
      <c r="M296" s="288"/>
      <c r="N296" s="289"/>
      <c r="O296" s="289"/>
      <c r="P296" s="289"/>
      <c r="Q296" s="289"/>
      <c r="R296" s="289"/>
      <c r="S296" s="289"/>
      <c r="T296" s="290"/>
      <c r="AT296" s="291" t="s">
        <v>224</v>
      </c>
      <c r="AU296" s="291" t="s">
        <v>82</v>
      </c>
      <c r="AV296" s="15" t="s">
        <v>80</v>
      </c>
      <c r="AW296" s="15" t="s">
        <v>36</v>
      </c>
      <c r="AX296" s="15" t="s">
        <v>73</v>
      </c>
      <c r="AY296" s="291" t="s">
        <v>215</v>
      </c>
    </row>
    <row r="297" s="12" customFormat="1">
      <c r="B297" s="248"/>
      <c r="C297" s="249"/>
      <c r="D297" s="250" t="s">
        <v>224</v>
      </c>
      <c r="E297" s="251" t="s">
        <v>22</v>
      </c>
      <c r="F297" s="252" t="s">
        <v>3392</v>
      </c>
      <c r="G297" s="249"/>
      <c r="H297" s="253">
        <v>4.0499999999999998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224</v>
      </c>
      <c r="AU297" s="259" t="s">
        <v>82</v>
      </c>
      <c r="AV297" s="12" t="s">
        <v>82</v>
      </c>
      <c r="AW297" s="12" t="s">
        <v>36</v>
      </c>
      <c r="AX297" s="12" t="s">
        <v>73</v>
      </c>
      <c r="AY297" s="259" t="s">
        <v>215</v>
      </c>
    </row>
    <row r="298" s="12" customFormat="1">
      <c r="B298" s="248"/>
      <c r="C298" s="249"/>
      <c r="D298" s="250" t="s">
        <v>224</v>
      </c>
      <c r="E298" s="251" t="s">
        <v>22</v>
      </c>
      <c r="F298" s="252" t="s">
        <v>3393</v>
      </c>
      <c r="G298" s="249"/>
      <c r="H298" s="253">
        <v>4.0499999999999998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224</v>
      </c>
      <c r="AU298" s="259" t="s">
        <v>82</v>
      </c>
      <c r="AV298" s="12" t="s">
        <v>82</v>
      </c>
      <c r="AW298" s="12" t="s">
        <v>36</v>
      </c>
      <c r="AX298" s="12" t="s">
        <v>73</v>
      </c>
      <c r="AY298" s="259" t="s">
        <v>215</v>
      </c>
    </row>
    <row r="299" s="14" customFormat="1">
      <c r="B299" s="271"/>
      <c r="C299" s="272"/>
      <c r="D299" s="250" t="s">
        <v>224</v>
      </c>
      <c r="E299" s="273" t="s">
        <v>22</v>
      </c>
      <c r="F299" s="274" t="s">
        <v>242</v>
      </c>
      <c r="G299" s="272"/>
      <c r="H299" s="275">
        <v>8.0999999999999996</v>
      </c>
      <c r="I299" s="276"/>
      <c r="J299" s="272"/>
      <c r="K299" s="272"/>
      <c r="L299" s="277"/>
      <c r="M299" s="278"/>
      <c r="N299" s="279"/>
      <c r="O299" s="279"/>
      <c r="P299" s="279"/>
      <c r="Q299" s="279"/>
      <c r="R299" s="279"/>
      <c r="S299" s="279"/>
      <c r="T299" s="280"/>
      <c r="AT299" s="281" t="s">
        <v>224</v>
      </c>
      <c r="AU299" s="281" t="s">
        <v>82</v>
      </c>
      <c r="AV299" s="14" t="s">
        <v>236</v>
      </c>
      <c r="AW299" s="14" t="s">
        <v>36</v>
      </c>
      <c r="AX299" s="14" t="s">
        <v>73</v>
      </c>
      <c r="AY299" s="281" t="s">
        <v>215</v>
      </c>
    </row>
    <row r="300" s="13" customFormat="1">
      <c r="B300" s="260"/>
      <c r="C300" s="261"/>
      <c r="D300" s="250" t="s">
        <v>224</v>
      </c>
      <c r="E300" s="262" t="s">
        <v>22</v>
      </c>
      <c r="F300" s="263" t="s">
        <v>231</v>
      </c>
      <c r="G300" s="261"/>
      <c r="H300" s="264">
        <v>95.254999999999995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AT300" s="270" t="s">
        <v>224</v>
      </c>
      <c r="AU300" s="270" t="s">
        <v>82</v>
      </c>
      <c r="AV300" s="13" t="s">
        <v>222</v>
      </c>
      <c r="AW300" s="13" t="s">
        <v>36</v>
      </c>
      <c r="AX300" s="13" t="s">
        <v>80</v>
      </c>
      <c r="AY300" s="270" t="s">
        <v>215</v>
      </c>
    </row>
    <row r="301" s="1" customFormat="1" ht="16.5" customHeight="1">
      <c r="B301" s="47"/>
      <c r="C301" s="292" t="s">
        <v>541</v>
      </c>
      <c r="D301" s="292" t="s">
        <v>289</v>
      </c>
      <c r="E301" s="293" t="s">
        <v>2527</v>
      </c>
      <c r="F301" s="294" t="s">
        <v>2528</v>
      </c>
      <c r="G301" s="295" t="s">
        <v>304</v>
      </c>
      <c r="H301" s="296">
        <v>95.870999999999995</v>
      </c>
      <c r="I301" s="297"/>
      <c r="J301" s="298">
        <f>ROUND(I301*H301,2)</f>
        <v>0</v>
      </c>
      <c r="K301" s="294" t="s">
        <v>221</v>
      </c>
      <c r="L301" s="299"/>
      <c r="M301" s="300" t="s">
        <v>22</v>
      </c>
      <c r="N301" s="301" t="s">
        <v>44</v>
      </c>
      <c r="O301" s="48"/>
      <c r="P301" s="245">
        <f>O301*H301</f>
        <v>0</v>
      </c>
      <c r="Q301" s="245">
        <v>0.012500000000000001</v>
      </c>
      <c r="R301" s="245">
        <f>Q301*H301</f>
        <v>1.1983874999999999</v>
      </c>
      <c r="S301" s="245">
        <v>0</v>
      </c>
      <c r="T301" s="246">
        <f>S301*H301</f>
        <v>0</v>
      </c>
      <c r="AR301" s="25" t="s">
        <v>405</v>
      </c>
      <c r="AT301" s="25" t="s">
        <v>289</v>
      </c>
      <c r="AU301" s="25" t="s">
        <v>82</v>
      </c>
      <c r="AY301" s="25" t="s">
        <v>215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25" t="s">
        <v>80</v>
      </c>
      <c r="BK301" s="247">
        <f>ROUND(I301*H301,2)</f>
        <v>0</v>
      </c>
      <c r="BL301" s="25" t="s">
        <v>311</v>
      </c>
      <c r="BM301" s="25" t="s">
        <v>3394</v>
      </c>
    </row>
    <row r="302" s="12" customFormat="1">
      <c r="B302" s="248"/>
      <c r="C302" s="249"/>
      <c r="D302" s="250" t="s">
        <v>224</v>
      </c>
      <c r="E302" s="251" t="s">
        <v>22</v>
      </c>
      <c r="F302" s="252" t="s">
        <v>3395</v>
      </c>
      <c r="G302" s="249"/>
      <c r="H302" s="253">
        <v>95.870999999999995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224</v>
      </c>
      <c r="AU302" s="259" t="s">
        <v>82</v>
      </c>
      <c r="AV302" s="12" t="s">
        <v>82</v>
      </c>
      <c r="AW302" s="12" t="s">
        <v>36</v>
      </c>
      <c r="AX302" s="12" t="s">
        <v>80</v>
      </c>
      <c r="AY302" s="259" t="s">
        <v>215</v>
      </c>
    </row>
    <row r="303" s="1" customFormat="1" ht="16.5" customHeight="1">
      <c r="B303" s="47"/>
      <c r="C303" s="292" t="s">
        <v>546</v>
      </c>
      <c r="D303" s="292" t="s">
        <v>289</v>
      </c>
      <c r="E303" s="293" t="s">
        <v>2519</v>
      </c>
      <c r="F303" s="294" t="s">
        <v>2520</v>
      </c>
      <c r="G303" s="295" t="s">
        <v>304</v>
      </c>
      <c r="H303" s="296">
        <v>34.155000000000001</v>
      </c>
      <c r="I303" s="297"/>
      <c r="J303" s="298">
        <f>ROUND(I303*H303,2)</f>
        <v>0</v>
      </c>
      <c r="K303" s="294" t="s">
        <v>221</v>
      </c>
      <c r="L303" s="299"/>
      <c r="M303" s="300" t="s">
        <v>22</v>
      </c>
      <c r="N303" s="301" t="s">
        <v>44</v>
      </c>
      <c r="O303" s="48"/>
      <c r="P303" s="245">
        <f>O303*H303</f>
        <v>0</v>
      </c>
      <c r="Q303" s="245">
        <v>0.0104</v>
      </c>
      <c r="R303" s="245">
        <f>Q303*H303</f>
        <v>0.35521199999999997</v>
      </c>
      <c r="S303" s="245">
        <v>0</v>
      </c>
      <c r="T303" s="246">
        <f>S303*H303</f>
        <v>0</v>
      </c>
      <c r="AR303" s="25" t="s">
        <v>405</v>
      </c>
      <c r="AT303" s="25" t="s">
        <v>289</v>
      </c>
      <c r="AU303" s="25" t="s">
        <v>82</v>
      </c>
      <c r="AY303" s="25" t="s">
        <v>215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25" t="s">
        <v>80</v>
      </c>
      <c r="BK303" s="247">
        <f>ROUND(I303*H303,2)</f>
        <v>0</v>
      </c>
      <c r="BL303" s="25" t="s">
        <v>311</v>
      </c>
      <c r="BM303" s="25" t="s">
        <v>3396</v>
      </c>
    </row>
    <row r="304" s="12" customFormat="1">
      <c r="B304" s="248"/>
      <c r="C304" s="249"/>
      <c r="D304" s="250" t="s">
        <v>224</v>
      </c>
      <c r="E304" s="251" t="s">
        <v>22</v>
      </c>
      <c r="F304" s="252" t="s">
        <v>3397</v>
      </c>
      <c r="G304" s="249"/>
      <c r="H304" s="253">
        <v>34.155000000000001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224</v>
      </c>
      <c r="AU304" s="259" t="s">
        <v>82</v>
      </c>
      <c r="AV304" s="12" t="s">
        <v>82</v>
      </c>
      <c r="AW304" s="12" t="s">
        <v>36</v>
      </c>
      <c r="AX304" s="12" t="s">
        <v>80</v>
      </c>
      <c r="AY304" s="259" t="s">
        <v>215</v>
      </c>
    </row>
    <row r="305" s="1" customFormat="1" ht="16.5" customHeight="1">
      <c r="B305" s="47"/>
      <c r="C305" s="292" t="s">
        <v>551</v>
      </c>
      <c r="D305" s="292" t="s">
        <v>289</v>
      </c>
      <c r="E305" s="293" t="s">
        <v>3398</v>
      </c>
      <c r="F305" s="294" t="s">
        <v>3399</v>
      </c>
      <c r="G305" s="295" t="s">
        <v>304</v>
      </c>
      <c r="H305" s="296">
        <v>8.9100000000000001</v>
      </c>
      <c r="I305" s="297"/>
      <c r="J305" s="298">
        <f>ROUND(I305*H305,2)</f>
        <v>0</v>
      </c>
      <c r="K305" s="294" t="s">
        <v>221</v>
      </c>
      <c r="L305" s="299"/>
      <c r="M305" s="300" t="s">
        <v>22</v>
      </c>
      <c r="N305" s="301" t="s">
        <v>44</v>
      </c>
      <c r="O305" s="48"/>
      <c r="P305" s="245">
        <f>O305*H305</f>
        <v>0</v>
      </c>
      <c r="Q305" s="245">
        <v>0.0109</v>
      </c>
      <c r="R305" s="245">
        <f>Q305*H305</f>
        <v>0.097118999999999997</v>
      </c>
      <c r="S305" s="245">
        <v>0</v>
      </c>
      <c r="T305" s="246">
        <f>S305*H305</f>
        <v>0</v>
      </c>
      <c r="AR305" s="25" t="s">
        <v>405</v>
      </c>
      <c r="AT305" s="25" t="s">
        <v>289</v>
      </c>
      <c r="AU305" s="25" t="s">
        <v>82</v>
      </c>
      <c r="AY305" s="25" t="s">
        <v>215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25" t="s">
        <v>80</v>
      </c>
      <c r="BK305" s="247">
        <f>ROUND(I305*H305,2)</f>
        <v>0</v>
      </c>
      <c r="BL305" s="25" t="s">
        <v>311</v>
      </c>
      <c r="BM305" s="25" t="s">
        <v>3400</v>
      </c>
    </row>
    <row r="306" s="12" customFormat="1">
      <c r="B306" s="248"/>
      <c r="C306" s="249"/>
      <c r="D306" s="250" t="s">
        <v>224</v>
      </c>
      <c r="E306" s="251" t="s">
        <v>22</v>
      </c>
      <c r="F306" s="252" t="s">
        <v>3401</v>
      </c>
      <c r="G306" s="249"/>
      <c r="H306" s="253">
        <v>8.9100000000000001</v>
      </c>
      <c r="I306" s="254"/>
      <c r="J306" s="249"/>
      <c r="K306" s="249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224</v>
      </c>
      <c r="AU306" s="259" t="s">
        <v>82</v>
      </c>
      <c r="AV306" s="12" t="s">
        <v>82</v>
      </c>
      <c r="AW306" s="12" t="s">
        <v>36</v>
      </c>
      <c r="AX306" s="12" t="s">
        <v>80</v>
      </c>
      <c r="AY306" s="259" t="s">
        <v>215</v>
      </c>
    </row>
    <row r="307" s="1" customFormat="1" ht="25.5" customHeight="1">
      <c r="B307" s="47"/>
      <c r="C307" s="236" t="s">
        <v>557</v>
      </c>
      <c r="D307" s="236" t="s">
        <v>217</v>
      </c>
      <c r="E307" s="237" t="s">
        <v>918</v>
      </c>
      <c r="F307" s="238" t="s">
        <v>919</v>
      </c>
      <c r="G307" s="239" t="s">
        <v>304</v>
      </c>
      <c r="H307" s="240">
        <v>168.21000000000001</v>
      </c>
      <c r="I307" s="241"/>
      <c r="J307" s="242">
        <f>ROUND(I307*H307,2)</f>
        <v>0</v>
      </c>
      <c r="K307" s="238" t="s">
        <v>221</v>
      </c>
      <c r="L307" s="73"/>
      <c r="M307" s="243" t="s">
        <v>22</v>
      </c>
      <c r="N307" s="244" t="s">
        <v>44</v>
      </c>
      <c r="O307" s="48"/>
      <c r="P307" s="245">
        <f>O307*H307</f>
        <v>0</v>
      </c>
      <c r="Q307" s="245">
        <v>0.00010000000000000001</v>
      </c>
      <c r="R307" s="245">
        <f>Q307*H307</f>
        <v>0.016821000000000003</v>
      </c>
      <c r="S307" s="245">
        <v>0</v>
      </c>
      <c r="T307" s="246">
        <f>S307*H307</f>
        <v>0</v>
      </c>
      <c r="AR307" s="25" t="s">
        <v>311</v>
      </c>
      <c r="AT307" s="25" t="s">
        <v>217</v>
      </c>
      <c r="AU307" s="25" t="s">
        <v>82</v>
      </c>
      <c r="AY307" s="25" t="s">
        <v>215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25" t="s">
        <v>80</v>
      </c>
      <c r="BK307" s="247">
        <f>ROUND(I307*H307,2)</f>
        <v>0</v>
      </c>
      <c r="BL307" s="25" t="s">
        <v>311</v>
      </c>
      <c r="BM307" s="25" t="s">
        <v>3402</v>
      </c>
    </row>
    <row r="308" s="12" customFormat="1">
      <c r="B308" s="248"/>
      <c r="C308" s="249"/>
      <c r="D308" s="250" t="s">
        <v>224</v>
      </c>
      <c r="E308" s="251" t="s">
        <v>22</v>
      </c>
      <c r="F308" s="252" t="s">
        <v>3403</v>
      </c>
      <c r="G308" s="249"/>
      <c r="H308" s="253">
        <v>168.21000000000001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224</v>
      </c>
      <c r="AU308" s="259" t="s">
        <v>82</v>
      </c>
      <c r="AV308" s="12" t="s">
        <v>82</v>
      </c>
      <c r="AW308" s="12" t="s">
        <v>36</v>
      </c>
      <c r="AX308" s="12" t="s">
        <v>80</v>
      </c>
      <c r="AY308" s="259" t="s">
        <v>215</v>
      </c>
    </row>
    <row r="309" s="1" customFormat="1" ht="16.5" customHeight="1">
      <c r="B309" s="47"/>
      <c r="C309" s="236" t="s">
        <v>562</v>
      </c>
      <c r="D309" s="236" t="s">
        <v>217</v>
      </c>
      <c r="E309" s="237" t="s">
        <v>2561</v>
      </c>
      <c r="F309" s="238" t="s">
        <v>2562</v>
      </c>
      <c r="G309" s="239" t="s">
        <v>298</v>
      </c>
      <c r="H309" s="240">
        <v>290.14999999999998</v>
      </c>
      <c r="I309" s="241"/>
      <c r="J309" s="242">
        <f>ROUND(I309*H309,2)</f>
        <v>0</v>
      </c>
      <c r="K309" s="238" t="s">
        <v>221</v>
      </c>
      <c r="L309" s="73"/>
      <c r="M309" s="243" t="s">
        <v>22</v>
      </c>
      <c r="N309" s="244" t="s">
        <v>44</v>
      </c>
      <c r="O309" s="48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AR309" s="25" t="s">
        <v>311</v>
      </c>
      <c r="AT309" s="25" t="s">
        <v>217</v>
      </c>
      <c r="AU309" s="25" t="s">
        <v>82</v>
      </c>
      <c r="AY309" s="25" t="s">
        <v>215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25" t="s">
        <v>80</v>
      </c>
      <c r="BK309" s="247">
        <f>ROUND(I309*H309,2)</f>
        <v>0</v>
      </c>
      <c r="BL309" s="25" t="s">
        <v>311</v>
      </c>
      <c r="BM309" s="25" t="s">
        <v>3404</v>
      </c>
    </row>
    <row r="310" s="12" customFormat="1">
      <c r="B310" s="248"/>
      <c r="C310" s="249"/>
      <c r="D310" s="250" t="s">
        <v>224</v>
      </c>
      <c r="E310" s="251" t="s">
        <v>22</v>
      </c>
      <c r="F310" s="252" t="s">
        <v>3405</v>
      </c>
      <c r="G310" s="249"/>
      <c r="H310" s="253">
        <v>238.15000000000001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224</v>
      </c>
      <c r="AU310" s="259" t="s">
        <v>82</v>
      </c>
      <c r="AV310" s="12" t="s">
        <v>82</v>
      </c>
      <c r="AW310" s="12" t="s">
        <v>36</v>
      </c>
      <c r="AX310" s="12" t="s">
        <v>73</v>
      </c>
      <c r="AY310" s="259" t="s">
        <v>215</v>
      </c>
    </row>
    <row r="311" s="12" customFormat="1">
      <c r="B311" s="248"/>
      <c r="C311" s="249"/>
      <c r="D311" s="250" t="s">
        <v>224</v>
      </c>
      <c r="E311" s="251" t="s">
        <v>22</v>
      </c>
      <c r="F311" s="252" t="s">
        <v>3406</v>
      </c>
      <c r="G311" s="249"/>
      <c r="H311" s="253">
        <v>52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224</v>
      </c>
      <c r="AU311" s="259" t="s">
        <v>82</v>
      </c>
      <c r="AV311" s="12" t="s">
        <v>82</v>
      </c>
      <c r="AW311" s="12" t="s">
        <v>36</v>
      </c>
      <c r="AX311" s="12" t="s">
        <v>73</v>
      </c>
      <c r="AY311" s="259" t="s">
        <v>215</v>
      </c>
    </row>
    <row r="312" s="13" customFormat="1">
      <c r="B312" s="260"/>
      <c r="C312" s="261"/>
      <c r="D312" s="250" t="s">
        <v>224</v>
      </c>
      <c r="E312" s="262" t="s">
        <v>22</v>
      </c>
      <c r="F312" s="263" t="s">
        <v>231</v>
      </c>
      <c r="G312" s="261"/>
      <c r="H312" s="264">
        <v>290.14999999999998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AT312" s="270" t="s">
        <v>224</v>
      </c>
      <c r="AU312" s="270" t="s">
        <v>82</v>
      </c>
      <c r="AV312" s="13" t="s">
        <v>222</v>
      </c>
      <c r="AW312" s="13" t="s">
        <v>36</v>
      </c>
      <c r="AX312" s="13" t="s">
        <v>80</v>
      </c>
      <c r="AY312" s="270" t="s">
        <v>215</v>
      </c>
    </row>
    <row r="313" s="1" customFormat="1" ht="38.25" customHeight="1">
      <c r="B313" s="47"/>
      <c r="C313" s="292" t="s">
        <v>566</v>
      </c>
      <c r="D313" s="292" t="s">
        <v>289</v>
      </c>
      <c r="E313" s="293" t="s">
        <v>3407</v>
      </c>
      <c r="F313" s="294" t="s">
        <v>3408</v>
      </c>
      <c r="G313" s="295" t="s">
        <v>220</v>
      </c>
      <c r="H313" s="296">
        <v>0.80100000000000005</v>
      </c>
      <c r="I313" s="297"/>
      <c r="J313" s="298">
        <f>ROUND(I313*H313,2)</f>
        <v>0</v>
      </c>
      <c r="K313" s="294" t="s">
        <v>221</v>
      </c>
      <c r="L313" s="299"/>
      <c r="M313" s="300" t="s">
        <v>22</v>
      </c>
      <c r="N313" s="301" t="s">
        <v>44</v>
      </c>
      <c r="O313" s="48"/>
      <c r="P313" s="245">
        <f>O313*H313</f>
        <v>0</v>
      </c>
      <c r="Q313" s="245">
        <v>0.55000000000000004</v>
      </c>
      <c r="R313" s="245">
        <f>Q313*H313</f>
        <v>0.44055000000000005</v>
      </c>
      <c r="S313" s="245">
        <v>0</v>
      </c>
      <c r="T313" s="246">
        <f>S313*H313</f>
        <v>0</v>
      </c>
      <c r="AR313" s="25" t="s">
        <v>405</v>
      </c>
      <c r="AT313" s="25" t="s">
        <v>289</v>
      </c>
      <c r="AU313" s="25" t="s">
        <v>82</v>
      </c>
      <c r="AY313" s="25" t="s">
        <v>215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25" t="s">
        <v>80</v>
      </c>
      <c r="BK313" s="247">
        <f>ROUND(I313*H313,2)</f>
        <v>0</v>
      </c>
      <c r="BL313" s="25" t="s">
        <v>311</v>
      </c>
      <c r="BM313" s="25" t="s">
        <v>3409</v>
      </c>
    </row>
    <row r="314" s="12" customFormat="1">
      <c r="B314" s="248"/>
      <c r="C314" s="249"/>
      <c r="D314" s="250" t="s">
        <v>224</v>
      </c>
      <c r="E314" s="251" t="s">
        <v>22</v>
      </c>
      <c r="F314" s="252" t="s">
        <v>3410</v>
      </c>
      <c r="G314" s="249"/>
      <c r="H314" s="253">
        <v>0.17199999999999999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224</v>
      </c>
      <c r="AU314" s="259" t="s">
        <v>82</v>
      </c>
      <c r="AV314" s="12" t="s">
        <v>82</v>
      </c>
      <c r="AW314" s="12" t="s">
        <v>36</v>
      </c>
      <c r="AX314" s="12" t="s">
        <v>73</v>
      </c>
      <c r="AY314" s="259" t="s">
        <v>215</v>
      </c>
    </row>
    <row r="315" s="12" customFormat="1">
      <c r="B315" s="248"/>
      <c r="C315" s="249"/>
      <c r="D315" s="250" t="s">
        <v>224</v>
      </c>
      <c r="E315" s="251" t="s">
        <v>22</v>
      </c>
      <c r="F315" s="252" t="s">
        <v>3411</v>
      </c>
      <c r="G315" s="249"/>
      <c r="H315" s="253">
        <v>0.629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AT315" s="259" t="s">
        <v>224</v>
      </c>
      <c r="AU315" s="259" t="s">
        <v>82</v>
      </c>
      <c r="AV315" s="12" t="s">
        <v>82</v>
      </c>
      <c r="AW315" s="12" t="s">
        <v>36</v>
      </c>
      <c r="AX315" s="12" t="s">
        <v>73</v>
      </c>
      <c r="AY315" s="259" t="s">
        <v>215</v>
      </c>
    </row>
    <row r="316" s="13" customFormat="1">
      <c r="B316" s="260"/>
      <c r="C316" s="261"/>
      <c r="D316" s="250" t="s">
        <v>224</v>
      </c>
      <c r="E316" s="262" t="s">
        <v>22</v>
      </c>
      <c r="F316" s="263" t="s">
        <v>231</v>
      </c>
      <c r="G316" s="261"/>
      <c r="H316" s="264">
        <v>0.80100000000000005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AT316" s="270" t="s">
        <v>224</v>
      </c>
      <c r="AU316" s="270" t="s">
        <v>82</v>
      </c>
      <c r="AV316" s="13" t="s">
        <v>222</v>
      </c>
      <c r="AW316" s="13" t="s">
        <v>36</v>
      </c>
      <c r="AX316" s="13" t="s">
        <v>80</v>
      </c>
      <c r="AY316" s="270" t="s">
        <v>215</v>
      </c>
    </row>
    <row r="317" s="1" customFormat="1" ht="38.25" customHeight="1">
      <c r="B317" s="47"/>
      <c r="C317" s="236" t="s">
        <v>571</v>
      </c>
      <c r="D317" s="236" t="s">
        <v>217</v>
      </c>
      <c r="E317" s="237" t="s">
        <v>2533</v>
      </c>
      <c r="F317" s="238" t="s">
        <v>2534</v>
      </c>
      <c r="G317" s="239" t="s">
        <v>304</v>
      </c>
      <c r="H317" s="240">
        <v>86.015000000000001</v>
      </c>
      <c r="I317" s="241"/>
      <c r="J317" s="242">
        <f>ROUND(I317*H317,2)</f>
        <v>0</v>
      </c>
      <c r="K317" s="238" t="s">
        <v>221</v>
      </c>
      <c r="L317" s="73"/>
      <c r="M317" s="243" t="s">
        <v>22</v>
      </c>
      <c r="N317" s="244" t="s">
        <v>44</v>
      </c>
      <c r="O317" s="48"/>
      <c r="P317" s="245">
        <f>O317*H317</f>
        <v>0</v>
      </c>
      <c r="Q317" s="245">
        <v>0.01694</v>
      </c>
      <c r="R317" s="245">
        <f>Q317*H317</f>
        <v>1.4570941</v>
      </c>
      <c r="S317" s="245">
        <v>0</v>
      </c>
      <c r="T317" s="246">
        <f>S317*H317</f>
        <v>0</v>
      </c>
      <c r="AR317" s="25" t="s">
        <v>311</v>
      </c>
      <c r="AT317" s="25" t="s">
        <v>217</v>
      </c>
      <c r="AU317" s="25" t="s">
        <v>82</v>
      </c>
      <c r="AY317" s="25" t="s">
        <v>215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25" t="s">
        <v>80</v>
      </c>
      <c r="BK317" s="247">
        <f>ROUND(I317*H317,2)</f>
        <v>0</v>
      </c>
      <c r="BL317" s="25" t="s">
        <v>311</v>
      </c>
      <c r="BM317" s="25" t="s">
        <v>3412</v>
      </c>
    </row>
    <row r="318" s="12" customFormat="1">
      <c r="B318" s="248"/>
      <c r="C318" s="249"/>
      <c r="D318" s="250" t="s">
        <v>224</v>
      </c>
      <c r="E318" s="251" t="s">
        <v>22</v>
      </c>
      <c r="F318" s="252" t="s">
        <v>3413</v>
      </c>
      <c r="G318" s="249"/>
      <c r="H318" s="253">
        <v>21.675000000000001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AT318" s="259" t="s">
        <v>224</v>
      </c>
      <c r="AU318" s="259" t="s">
        <v>82</v>
      </c>
      <c r="AV318" s="12" t="s">
        <v>82</v>
      </c>
      <c r="AW318" s="12" t="s">
        <v>36</v>
      </c>
      <c r="AX318" s="12" t="s">
        <v>73</v>
      </c>
      <c r="AY318" s="259" t="s">
        <v>215</v>
      </c>
    </row>
    <row r="319" s="12" customFormat="1">
      <c r="B319" s="248"/>
      <c r="C319" s="249"/>
      <c r="D319" s="250" t="s">
        <v>224</v>
      </c>
      <c r="E319" s="251" t="s">
        <v>22</v>
      </c>
      <c r="F319" s="252" t="s">
        <v>3414</v>
      </c>
      <c r="G319" s="249"/>
      <c r="H319" s="253">
        <v>23.399999999999999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224</v>
      </c>
      <c r="AU319" s="259" t="s">
        <v>82</v>
      </c>
      <c r="AV319" s="12" t="s">
        <v>82</v>
      </c>
      <c r="AW319" s="12" t="s">
        <v>36</v>
      </c>
      <c r="AX319" s="12" t="s">
        <v>73</v>
      </c>
      <c r="AY319" s="259" t="s">
        <v>215</v>
      </c>
    </row>
    <row r="320" s="12" customFormat="1">
      <c r="B320" s="248"/>
      <c r="C320" s="249"/>
      <c r="D320" s="250" t="s">
        <v>224</v>
      </c>
      <c r="E320" s="251" t="s">
        <v>22</v>
      </c>
      <c r="F320" s="252" t="s">
        <v>3415</v>
      </c>
      <c r="G320" s="249"/>
      <c r="H320" s="253">
        <v>25.300000000000001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224</v>
      </c>
      <c r="AU320" s="259" t="s">
        <v>82</v>
      </c>
      <c r="AV320" s="12" t="s">
        <v>82</v>
      </c>
      <c r="AW320" s="12" t="s">
        <v>36</v>
      </c>
      <c r="AX320" s="12" t="s">
        <v>73</v>
      </c>
      <c r="AY320" s="259" t="s">
        <v>215</v>
      </c>
    </row>
    <row r="321" s="12" customFormat="1">
      <c r="B321" s="248"/>
      <c r="C321" s="249"/>
      <c r="D321" s="250" t="s">
        <v>224</v>
      </c>
      <c r="E321" s="251" t="s">
        <v>22</v>
      </c>
      <c r="F321" s="252" t="s">
        <v>3416</v>
      </c>
      <c r="G321" s="249"/>
      <c r="H321" s="253">
        <v>15.640000000000001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224</v>
      </c>
      <c r="AU321" s="259" t="s">
        <v>82</v>
      </c>
      <c r="AV321" s="12" t="s">
        <v>82</v>
      </c>
      <c r="AW321" s="12" t="s">
        <v>36</v>
      </c>
      <c r="AX321" s="12" t="s">
        <v>73</v>
      </c>
      <c r="AY321" s="259" t="s">
        <v>215</v>
      </c>
    </row>
    <row r="322" s="13" customFormat="1">
      <c r="B322" s="260"/>
      <c r="C322" s="261"/>
      <c r="D322" s="250" t="s">
        <v>224</v>
      </c>
      <c r="E322" s="262" t="s">
        <v>22</v>
      </c>
      <c r="F322" s="263" t="s">
        <v>231</v>
      </c>
      <c r="G322" s="261"/>
      <c r="H322" s="264">
        <v>86.015000000000001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AT322" s="270" t="s">
        <v>224</v>
      </c>
      <c r="AU322" s="270" t="s">
        <v>82</v>
      </c>
      <c r="AV322" s="13" t="s">
        <v>222</v>
      </c>
      <c r="AW322" s="13" t="s">
        <v>36</v>
      </c>
      <c r="AX322" s="13" t="s">
        <v>80</v>
      </c>
      <c r="AY322" s="270" t="s">
        <v>215</v>
      </c>
    </row>
    <row r="323" s="1" customFormat="1" ht="38.25" customHeight="1">
      <c r="B323" s="47"/>
      <c r="C323" s="236" t="s">
        <v>576</v>
      </c>
      <c r="D323" s="236" t="s">
        <v>217</v>
      </c>
      <c r="E323" s="237" t="s">
        <v>3417</v>
      </c>
      <c r="F323" s="238" t="s">
        <v>3418</v>
      </c>
      <c r="G323" s="239" t="s">
        <v>304</v>
      </c>
      <c r="H323" s="240">
        <v>10.4</v>
      </c>
      <c r="I323" s="241"/>
      <c r="J323" s="242">
        <f>ROUND(I323*H323,2)</f>
        <v>0</v>
      </c>
      <c r="K323" s="238" t="s">
        <v>221</v>
      </c>
      <c r="L323" s="73"/>
      <c r="M323" s="243" t="s">
        <v>22</v>
      </c>
      <c r="N323" s="244" t="s">
        <v>44</v>
      </c>
      <c r="O323" s="48"/>
      <c r="P323" s="245">
        <f>O323*H323</f>
        <v>0</v>
      </c>
      <c r="Q323" s="245">
        <v>0.012540000000000001</v>
      </c>
      <c r="R323" s="245">
        <f>Q323*H323</f>
        <v>0.130416</v>
      </c>
      <c r="S323" s="245">
        <v>0</v>
      </c>
      <c r="T323" s="246">
        <f>S323*H323</f>
        <v>0</v>
      </c>
      <c r="AR323" s="25" t="s">
        <v>311</v>
      </c>
      <c r="AT323" s="25" t="s">
        <v>217</v>
      </c>
      <c r="AU323" s="25" t="s">
        <v>82</v>
      </c>
      <c r="AY323" s="25" t="s">
        <v>215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25" t="s">
        <v>80</v>
      </c>
      <c r="BK323" s="247">
        <f>ROUND(I323*H323,2)</f>
        <v>0</v>
      </c>
      <c r="BL323" s="25" t="s">
        <v>311</v>
      </c>
      <c r="BM323" s="25" t="s">
        <v>3419</v>
      </c>
    </row>
    <row r="324" s="12" customFormat="1">
      <c r="B324" s="248"/>
      <c r="C324" s="249"/>
      <c r="D324" s="250" t="s">
        <v>224</v>
      </c>
      <c r="E324" s="251" t="s">
        <v>22</v>
      </c>
      <c r="F324" s="252" t="s">
        <v>3420</v>
      </c>
      <c r="G324" s="249"/>
      <c r="H324" s="253">
        <v>10.4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AT324" s="259" t="s">
        <v>224</v>
      </c>
      <c r="AU324" s="259" t="s">
        <v>82</v>
      </c>
      <c r="AV324" s="12" t="s">
        <v>82</v>
      </c>
      <c r="AW324" s="12" t="s">
        <v>36</v>
      </c>
      <c r="AX324" s="12" t="s">
        <v>80</v>
      </c>
      <c r="AY324" s="259" t="s">
        <v>215</v>
      </c>
    </row>
    <row r="325" s="1" customFormat="1" ht="25.5" customHeight="1">
      <c r="B325" s="47"/>
      <c r="C325" s="236" t="s">
        <v>581</v>
      </c>
      <c r="D325" s="236" t="s">
        <v>217</v>
      </c>
      <c r="E325" s="237" t="s">
        <v>2543</v>
      </c>
      <c r="F325" s="238" t="s">
        <v>2544</v>
      </c>
      <c r="G325" s="239" t="s">
        <v>304</v>
      </c>
      <c r="H325" s="240">
        <v>104.57599999999999</v>
      </c>
      <c r="I325" s="241"/>
      <c r="J325" s="242">
        <f>ROUND(I325*H325,2)</f>
        <v>0</v>
      </c>
      <c r="K325" s="238" t="s">
        <v>221</v>
      </c>
      <c r="L325" s="73"/>
      <c r="M325" s="243" t="s">
        <v>22</v>
      </c>
      <c r="N325" s="244" t="s">
        <v>44</v>
      </c>
      <c r="O325" s="48"/>
      <c r="P325" s="245">
        <f>O325*H325</f>
        <v>0</v>
      </c>
      <c r="Q325" s="245">
        <v>0.00010000000000000001</v>
      </c>
      <c r="R325" s="245">
        <f>Q325*H325</f>
        <v>0.010457599999999999</v>
      </c>
      <c r="S325" s="245">
        <v>0</v>
      </c>
      <c r="T325" s="246">
        <f>S325*H325</f>
        <v>0</v>
      </c>
      <c r="AR325" s="25" t="s">
        <v>311</v>
      </c>
      <c r="AT325" s="25" t="s">
        <v>217</v>
      </c>
      <c r="AU325" s="25" t="s">
        <v>82</v>
      </c>
      <c r="AY325" s="25" t="s">
        <v>215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25" t="s">
        <v>80</v>
      </c>
      <c r="BK325" s="247">
        <f>ROUND(I325*H325,2)</f>
        <v>0</v>
      </c>
      <c r="BL325" s="25" t="s">
        <v>311</v>
      </c>
      <c r="BM325" s="25" t="s">
        <v>3421</v>
      </c>
    </row>
    <row r="326" s="12" customFormat="1">
      <c r="B326" s="248"/>
      <c r="C326" s="249"/>
      <c r="D326" s="250" t="s">
        <v>224</v>
      </c>
      <c r="E326" s="251" t="s">
        <v>22</v>
      </c>
      <c r="F326" s="252" t="s">
        <v>3422</v>
      </c>
      <c r="G326" s="249"/>
      <c r="H326" s="253">
        <v>104.57599999999999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224</v>
      </c>
      <c r="AU326" s="259" t="s">
        <v>82</v>
      </c>
      <c r="AV326" s="12" t="s">
        <v>82</v>
      </c>
      <c r="AW326" s="12" t="s">
        <v>36</v>
      </c>
      <c r="AX326" s="12" t="s">
        <v>80</v>
      </c>
      <c r="AY326" s="259" t="s">
        <v>215</v>
      </c>
    </row>
    <row r="327" s="1" customFormat="1" ht="25.5" customHeight="1">
      <c r="B327" s="47"/>
      <c r="C327" s="236" t="s">
        <v>587</v>
      </c>
      <c r="D327" s="236" t="s">
        <v>217</v>
      </c>
      <c r="E327" s="237" t="s">
        <v>2551</v>
      </c>
      <c r="F327" s="238" t="s">
        <v>2552</v>
      </c>
      <c r="G327" s="239" t="s">
        <v>298</v>
      </c>
      <c r="H327" s="240">
        <v>38.799999999999997</v>
      </c>
      <c r="I327" s="241"/>
      <c r="J327" s="242">
        <f>ROUND(I327*H327,2)</f>
        <v>0</v>
      </c>
      <c r="K327" s="238" t="s">
        <v>221</v>
      </c>
      <c r="L327" s="73"/>
      <c r="M327" s="243" t="s">
        <v>22</v>
      </c>
      <c r="N327" s="244" t="s">
        <v>44</v>
      </c>
      <c r="O327" s="48"/>
      <c r="P327" s="245">
        <f>O327*H327</f>
        <v>0</v>
      </c>
      <c r="Q327" s="245">
        <v>0.0013500000000000001</v>
      </c>
      <c r="R327" s="245">
        <f>Q327*H327</f>
        <v>0.052379999999999996</v>
      </c>
      <c r="S327" s="245">
        <v>0</v>
      </c>
      <c r="T327" s="246">
        <f>S327*H327</f>
        <v>0</v>
      </c>
      <c r="AR327" s="25" t="s">
        <v>311</v>
      </c>
      <c r="AT327" s="25" t="s">
        <v>217</v>
      </c>
      <c r="AU327" s="25" t="s">
        <v>82</v>
      </c>
      <c r="AY327" s="25" t="s">
        <v>215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25" t="s">
        <v>80</v>
      </c>
      <c r="BK327" s="247">
        <f>ROUND(I327*H327,2)</f>
        <v>0</v>
      </c>
      <c r="BL327" s="25" t="s">
        <v>311</v>
      </c>
      <c r="BM327" s="25" t="s">
        <v>3423</v>
      </c>
    </row>
    <row r="328" s="12" customFormat="1">
      <c r="B328" s="248"/>
      <c r="C328" s="249"/>
      <c r="D328" s="250" t="s">
        <v>224</v>
      </c>
      <c r="E328" s="251" t="s">
        <v>22</v>
      </c>
      <c r="F328" s="252" t="s">
        <v>3424</v>
      </c>
      <c r="G328" s="249"/>
      <c r="H328" s="253">
        <v>38.799999999999997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224</v>
      </c>
      <c r="AU328" s="259" t="s">
        <v>82</v>
      </c>
      <c r="AV328" s="12" t="s">
        <v>82</v>
      </c>
      <c r="AW328" s="12" t="s">
        <v>36</v>
      </c>
      <c r="AX328" s="12" t="s">
        <v>80</v>
      </c>
      <c r="AY328" s="259" t="s">
        <v>215</v>
      </c>
    </row>
    <row r="329" s="1" customFormat="1" ht="25.5" customHeight="1">
      <c r="B329" s="47"/>
      <c r="C329" s="236" t="s">
        <v>593</v>
      </c>
      <c r="D329" s="236" t="s">
        <v>217</v>
      </c>
      <c r="E329" s="237" t="s">
        <v>2556</v>
      </c>
      <c r="F329" s="238" t="s">
        <v>2557</v>
      </c>
      <c r="G329" s="239" t="s">
        <v>298</v>
      </c>
      <c r="H329" s="240">
        <v>4.7999999999999998</v>
      </c>
      <c r="I329" s="241"/>
      <c r="J329" s="242">
        <f>ROUND(I329*H329,2)</f>
        <v>0</v>
      </c>
      <c r="K329" s="238" t="s">
        <v>221</v>
      </c>
      <c r="L329" s="73"/>
      <c r="M329" s="243" t="s">
        <v>22</v>
      </c>
      <c r="N329" s="244" t="s">
        <v>44</v>
      </c>
      <c r="O329" s="48"/>
      <c r="P329" s="245">
        <f>O329*H329</f>
        <v>0</v>
      </c>
      <c r="Q329" s="245">
        <v>0.0035400000000000002</v>
      </c>
      <c r="R329" s="245">
        <f>Q329*H329</f>
        <v>0.016992</v>
      </c>
      <c r="S329" s="245">
        <v>0</v>
      </c>
      <c r="T329" s="246">
        <f>S329*H329</f>
        <v>0</v>
      </c>
      <c r="AR329" s="25" t="s">
        <v>311</v>
      </c>
      <c r="AT329" s="25" t="s">
        <v>217</v>
      </c>
      <c r="AU329" s="25" t="s">
        <v>82</v>
      </c>
      <c r="AY329" s="25" t="s">
        <v>215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25" t="s">
        <v>80</v>
      </c>
      <c r="BK329" s="247">
        <f>ROUND(I329*H329,2)</f>
        <v>0</v>
      </c>
      <c r="BL329" s="25" t="s">
        <v>311</v>
      </c>
      <c r="BM329" s="25" t="s">
        <v>3425</v>
      </c>
    </row>
    <row r="330" s="12" customFormat="1">
      <c r="B330" s="248"/>
      <c r="C330" s="249"/>
      <c r="D330" s="250" t="s">
        <v>224</v>
      </c>
      <c r="E330" s="251" t="s">
        <v>22</v>
      </c>
      <c r="F330" s="252" t="s">
        <v>3426</v>
      </c>
      <c r="G330" s="249"/>
      <c r="H330" s="253">
        <v>4.7999999999999998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224</v>
      </c>
      <c r="AU330" s="259" t="s">
        <v>82</v>
      </c>
      <c r="AV330" s="12" t="s">
        <v>82</v>
      </c>
      <c r="AW330" s="12" t="s">
        <v>36</v>
      </c>
      <c r="AX330" s="12" t="s">
        <v>80</v>
      </c>
      <c r="AY330" s="259" t="s">
        <v>215</v>
      </c>
    </row>
    <row r="331" s="1" customFormat="1" ht="25.5" customHeight="1">
      <c r="B331" s="47"/>
      <c r="C331" s="236" t="s">
        <v>597</v>
      </c>
      <c r="D331" s="236" t="s">
        <v>217</v>
      </c>
      <c r="E331" s="237" t="s">
        <v>3427</v>
      </c>
      <c r="F331" s="238" t="s">
        <v>3428</v>
      </c>
      <c r="G331" s="239" t="s">
        <v>304</v>
      </c>
      <c r="H331" s="240">
        <v>95.617000000000004</v>
      </c>
      <c r="I331" s="241"/>
      <c r="J331" s="242">
        <f>ROUND(I331*H331,2)</f>
        <v>0</v>
      </c>
      <c r="K331" s="238" t="s">
        <v>221</v>
      </c>
      <c r="L331" s="73"/>
      <c r="M331" s="243" t="s">
        <v>22</v>
      </c>
      <c r="N331" s="244" t="s">
        <v>44</v>
      </c>
      <c r="O331" s="48"/>
      <c r="P331" s="245">
        <f>O331*H331</f>
        <v>0</v>
      </c>
      <c r="Q331" s="245">
        <v>0.039260000000000003</v>
      </c>
      <c r="R331" s="245">
        <f>Q331*H331</f>
        <v>3.7539234200000005</v>
      </c>
      <c r="S331" s="245">
        <v>0</v>
      </c>
      <c r="T331" s="246">
        <f>S331*H331</f>
        <v>0</v>
      </c>
      <c r="AR331" s="25" t="s">
        <v>311</v>
      </c>
      <c r="AT331" s="25" t="s">
        <v>217</v>
      </c>
      <c r="AU331" s="25" t="s">
        <v>82</v>
      </c>
      <c r="AY331" s="25" t="s">
        <v>215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25" t="s">
        <v>80</v>
      </c>
      <c r="BK331" s="247">
        <f>ROUND(I331*H331,2)</f>
        <v>0</v>
      </c>
      <c r="BL331" s="25" t="s">
        <v>311</v>
      </c>
      <c r="BM331" s="25" t="s">
        <v>3429</v>
      </c>
    </row>
    <row r="332" s="15" customFormat="1">
      <c r="B332" s="282"/>
      <c r="C332" s="283"/>
      <c r="D332" s="250" t="s">
        <v>224</v>
      </c>
      <c r="E332" s="284" t="s">
        <v>22</v>
      </c>
      <c r="F332" s="285" t="s">
        <v>3430</v>
      </c>
      <c r="G332" s="283"/>
      <c r="H332" s="284" t="s">
        <v>22</v>
      </c>
      <c r="I332" s="286"/>
      <c r="J332" s="283"/>
      <c r="K332" s="283"/>
      <c r="L332" s="287"/>
      <c r="M332" s="288"/>
      <c r="N332" s="289"/>
      <c r="O332" s="289"/>
      <c r="P332" s="289"/>
      <c r="Q332" s="289"/>
      <c r="R332" s="289"/>
      <c r="S332" s="289"/>
      <c r="T332" s="290"/>
      <c r="AT332" s="291" t="s">
        <v>224</v>
      </c>
      <c r="AU332" s="291" t="s">
        <v>82</v>
      </c>
      <c r="AV332" s="15" t="s">
        <v>80</v>
      </c>
      <c r="AW332" s="15" t="s">
        <v>36</v>
      </c>
      <c r="AX332" s="15" t="s">
        <v>73</v>
      </c>
      <c r="AY332" s="291" t="s">
        <v>215</v>
      </c>
    </row>
    <row r="333" s="12" customFormat="1">
      <c r="B333" s="248"/>
      <c r="C333" s="249"/>
      <c r="D333" s="250" t="s">
        <v>224</v>
      </c>
      <c r="E333" s="251" t="s">
        <v>22</v>
      </c>
      <c r="F333" s="252" t="s">
        <v>3431</v>
      </c>
      <c r="G333" s="249"/>
      <c r="H333" s="253">
        <v>63.759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224</v>
      </c>
      <c r="AU333" s="259" t="s">
        <v>82</v>
      </c>
      <c r="AV333" s="12" t="s">
        <v>82</v>
      </c>
      <c r="AW333" s="12" t="s">
        <v>36</v>
      </c>
      <c r="AX333" s="12" t="s">
        <v>73</v>
      </c>
      <c r="AY333" s="259" t="s">
        <v>215</v>
      </c>
    </row>
    <row r="334" s="12" customFormat="1">
      <c r="B334" s="248"/>
      <c r="C334" s="249"/>
      <c r="D334" s="250" t="s">
        <v>224</v>
      </c>
      <c r="E334" s="251" t="s">
        <v>22</v>
      </c>
      <c r="F334" s="252" t="s">
        <v>3432</v>
      </c>
      <c r="G334" s="249"/>
      <c r="H334" s="253">
        <v>31.858000000000001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224</v>
      </c>
      <c r="AU334" s="259" t="s">
        <v>82</v>
      </c>
      <c r="AV334" s="12" t="s">
        <v>82</v>
      </c>
      <c r="AW334" s="12" t="s">
        <v>36</v>
      </c>
      <c r="AX334" s="12" t="s">
        <v>73</v>
      </c>
      <c r="AY334" s="259" t="s">
        <v>215</v>
      </c>
    </row>
    <row r="335" s="13" customFormat="1">
      <c r="B335" s="260"/>
      <c r="C335" s="261"/>
      <c r="D335" s="250" t="s">
        <v>224</v>
      </c>
      <c r="E335" s="262" t="s">
        <v>22</v>
      </c>
      <c r="F335" s="263" t="s">
        <v>231</v>
      </c>
      <c r="G335" s="261"/>
      <c r="H335" s="264">
        <v>95.617000000000004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AT335" s="270" t="s">
        <v>224</v>
      </c>
      <c r="AU335" s="270" t="s">
        <v>82</v>
      </c>
      <c r="AV335" s="13" t="s">
        <v>222</v>
      </c>
      <c r="AW335" s="13" t="s">
        <v>36</v>
      </c>
      <c r="AX335" s="13" t="s">
        <v>80</v>
      </c>
      <c r="AY335" s="270" t="s">
        <v>215</v>
      </c>
    </row>
    <row r="336" s="1" customFormat="1" ht="38.25" customHeight="1">
      <c r="B336" s="47"/>
      <c r="C336" s="236" t="s">
        <v>601</v>
      </c>
      <c r="D336" s="236" t="s">
        <v>217</v>
      </c>
      <c r="E336" s="237" t="s">
        <v>3433</v>
      </c>
      <c r="F336" s="238" t="s">
        <v>3434</v>
      </c>
      <c r="G336" s="239" t="s">
        <v>876</v>
      </c>
      <c r="H336" s="302"/>
      <c r="I336" s="241"/>
      <c r="J336" s="242">
        <f>ROUND(I336*H336,2)</f>
        <v>0</v>
      </c>
      <c r="K336" s="238" t="s">
        <v>221</v>
      </c>
      <c r="L336" s="73"/>
      <c r="M336" s="243" t="s">
        <v>22</v>
      </c>
      <c r="N336" s="244" t="s">
        <v>44</v>
      </c>
      <c r="O336" s="48"/>
      <c r="P336" s="245">
        <f>O336*H336</f>
        <v>0</v>
      </c>
      <c r="Q336" s="245">
        <v>0</v>
      </c>
      <c r="R336" s="245">
        <f>Q336*H336</f>
        <v>0</v>
      </c>
      <c r="S336" s="245">
        <v>0</v>
      </c>
      <c r="T336" s="246">
        <f>S336*H336</f>
        <v>0</v>
      </c>
      <c r="AR336" s="25" t="s">
        <v>311</v>
      </c>
      <c r="AT336" s="25" t="s">
        <v>217</v>
      </c>
      <c r="AU336" s="25" t="s">
        <v>82</v>
      </c>
      <c r="AY336" s="25" t="s">
        <v>215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25" t="s">
        <v>80</v>
      </c>
      <c r="BK336" s="247">
        <f>ROUND(I336*H336,2)</f>
        <v>0</v>
      </c>
      <c r="BL336" s="25" t="s">
        <v>311</v>
      </c>
      <c r="BM336" s="25" t="s">
        <v>3435</v>
      </c>
    </row>
    <row r="337" s="11" customFormat="1" ht="29.88" customHeight="1">
      <c r="B337" s="220"/>
      <c r="C337" s="221"/>
      <c r="D337" s="222" t="s">
        <v>72</v>
      </c>
      <c r="E337" s="234" t="s">
        <v>926</v>
      </c>
      <c r="F337" s="234" t="s">
        <v>3436</v>
      </c>
      <c r="G337" s="221"/>
      <c r="H337" s="221"/>
      <c r="I337" s="224"/>
      <c r="J337" s="235">
        <f>BK337</f>
        <v>0</v>
      </c>
      <c r="K337" s="221"/>
      <c r="L337" s="226"/>
      <c r="M337" s="227"/>
      <c r="N337" s="228"/>
      <c r="O337" s="228"/>
      <c r="P337" s="229">
        <f>SUM(P338:P340)</f>
        <v>0</v>
      </c>
      <c r="Q337" s="228"/>
      <c r="R337" s="229">
        <f>SUM(R338:R340)</f>
        <v>0.021445200000000001</v>
      </c>
      <c r="S337" s="228"/>
      <c r="T337" s="230">
        <f>SUM(T338:T340)</f>
        <v>0</v>
      </c>
      <c r="AR337" s="231" t="s">
        <v>82</v>
      </c>
      <c r="AT337" s="232" t="s">
        <v>72</v>
      </c>
      <c r="AU337" s="232" t="s">
        <v>80</v>
      </c>
      <c r="AY337" s="231" t="s">
        <v>215</v>
      </c>
      <c r="BK337" s="233">
        <f>SUM(BK338:BK340)</f>
        <v>0</v>
      </c>
    </row>
    <row r="338" s="1" customFormat="1" ht="25.5" customHeight="1">
      <c r="B338" s="47"/>
      <c r="C338" s="236" t="s">
        <v>606</v>
      </c>
      <c r="D338" s="236" t="s">
        <v>217</v>
      </c>
      <c r="E338" s="237" t="s">
        <v>2577</v>
      </c>
      <c r="F338" s="238" t="s">
        <v>2578</v>
      </c>
      <c r="G338" s="239" t="s">
        <v>298</v>
      </c>
      <c r="H338" s="240">
        <v>9.6600000000000001</v>
      </c>
      <c r="I338" s="241"/>
      <c r="J338" s="242">
        <f>ROUND(I338*H338,2)</f>
        <v>0</v>
      </c>
      <c r="K338" s="238" t="s">
        <v>221</v>
      </c>
      <c r="L338" s="73"/>
      <c r="M338" s="243" t="s">
        <v>22</v>
      </c>
      <c r="N338" s="244" t="s">
        <v>44</v>
      </c>
      <c r="O338" s="48"/>
      <c r="P338" s="245">
        <f>O338*H338</f>
        <v>0</v>
      </c>
      <c r="Q338" s="245">
        <v>0.0022200000000000002</v>
      </c>
      <c r="R338" s="245">
        <f>Q338*H338</f>
        <v>0.021445200000000001</v>
      </c>
      <c r="S338" s="245">
        <v>0</v>
      </c>
      <c r="T338" s="246">
        <f>S338*H338</f>
        <v>0</v>
      </c>
      <c r="AR338" s="25" t="s">
        <v>311</v>
      </c>
      <c r="AT338" s="25" t="s">
        <v>217</v>
      </c>
      <c r="AU338" s="25" t="s">
        <v>82</v>
      </c>
      <c r="AY338" s="25" t="s">
        <v>215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25" t="s">
        <v>80</v>
      </c>
      <c r="BK338" s="247">
        <f>ROUND(I338*H338,2)</f>
        <v>0</v>
      </c>
      <c r="BL338" s="25" t="s">
        <v>311</v>
      </c>
      <c r="BM338" s="25" t="s">
        <v>3437</v>
      </c>
    </row>
    <row r="339" s="12" customFormat="1">
      <c r="B339" s="248"/>
      <c r="C339" s="249"/>
      <c r="D339" s="250" t="s">
        <v>224</v>
      </c>
      <c r="E339" s="251" t="s">
        <v>22</v>
      </c>
      <c r="F339" s="252" t="s">
        <v>3438</v>
      </c>
      <c r="G339" s="249"/>
      <c r="H339" s="253">
        <v>9.6600000000000001</v>
      </c>
      <c r="I339" s="254"/>
      <c r="J339" s="249"/>
      <c r="K339" s="249"/>
      <c r="L339" s="255"/>
      <c r="M339" s="256"/>
      <c r="N339" s="257"/>
      <c r="O339" s="257"/>
      <c r="P339" s="257"/>
      <c r="Q339" s="257"/>
      <c r="R339" s="257"/>
      <c r="S339" s="257"/>
      <c r="T339" s="258"/>
      <c r="AT339" s="259" t="s">
        <v>224</v>
      </c>
      <c r="AU339" s="259" t="s">
        <v>82</v>
      </c>
      <c r="AV339" s="12" t="s">
        <v>82</v>
      </c>
      <c r="AW339" s="12" t="s">
        <v>36</v>
      </c>
      <c r="AX339" s="12" t="s">
        <v>80</v>
      </c>
      <c r="AY339" s="259" t="s">
        <v>215</v>
      </c>
    </row>
    <row r="340" s="1" customFormat="1" ht="38.25" customHeight="1">
      <c r="B340" s="47"/>
      <c r="C340" s="236" t="s">
        <v>612</v>
      </c>
      <c r="D340" s="236" t="s">
        <v>217</v>
      </c>
      <c r="E340" s="237" t="s">
        <v>3439</v>
      </c>
      <c r="F340" s="238" t="s">
        <v>3440</v>
      </c>
      <c r="G340" s="239" t="s">
        <v>876</v>
      </c>
      <c r="H340" s="302"/>
      <c r="I340" s="241"/>
      <c r="J340" s="242">
        <f>ROUND(I340*H340,2)</f>
        <v>0</v>
      </c>
      <c r="K340" s="238" t="s">
        <v>221</v>
      </c>
      <c r="L340" s="73"/>
      <c r="M340" s="243" t="s">
        <v>22</v>
      </c>
      <c r="N340" s="244" t="s">
        <v>44</v>
      </c>
      <c r="O340" s="48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5" t="s">
        <v>311</v>
      </c>
      <c r="AT340" s="25" t="s">
        <v>217</v>
      </c>
      <c r="AU340" s="25" t="s">
        <v>82</v>
      </c>
      <c r="AY340" s="25" t="s">
        <v>215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25" t="s">
        <v>80</v>
      </c>
      <c r="BK340" s="247">
        <f>ROUND(I340*H340,2)</f>
        <v>0</v>
      </c>
      <c r="BL340" s="25" t="s">
        <v>311</v>
      </c>
      <c r="BM340" s="25" t="s">
        <v>3441</v>
      </c>
    </row>
    <row r="341" s="11" customFormat="1" ht="29.88" customHeight="1">
      <c r="B341" s="220"/>
      <c r="C341" s="221"/>
      <c r="D341" s="222" t="s">
        <v>72</v>
      </c>
      <c r="E341" s="234" t="s">
        <v>942</v>
      </c>
      <c r="F341" s="234" t="s">
        <v>943</v>
      </c>
      <c r="G341" s="221"/>
      <c r="H341" s="221"/>
      <c r="I341" s="224"/>
      <c r="J341" s="235">
        <f>BK341</f>
        <v>0</v>
      </c>
      <c r="K341" s="221"/>
      <c r="L341" s="226"/>
      <c r="M341" s="227"/>
      <c r="N341" s="228"/>
      <c r="O341" s="228"/>
      <c r="P341" s="229">
        <f>SUM(P342:P458)</f>
        <v>0</v>
      </c>
      <c r="Q341" s="228"/>
      <c r="R341" s="229">
        <f>SUM(R342:R458)</f>
        <v>9.2555520200000014</v>
      </c>
      <c r="S341" s="228"/>
      <c r="T341" s="230">
        <f>SUM(T342:T458)</f>
        <v>0</v>
      </c>
      <c r="AR341" s="231" t="s">
        <v>82</v>
      </c>
      <c r="AT341" s="232" t="s">
        <v>72</v>
      </c>
      <c r="AU341" s="232" t="s">
        <v>80</v>
      </c>
      <c r="AY341" s="231" t="s">
        <v>215</v>
      </c>
      <c r="BK341" s="233">
        <f>SUM(BK342:BK458)</f>
        <v>0</v>
      </c>
    </row>
    <row r="342" s="1" customFormat="1" ht="25.5" customHeight="1">
      <c r="B342" s="47"/>
      <c r="C342" s="236" t="s">
        <v>616</v>
      </c>
      <c r="D342" s="236" t="s">
        <v>217</v>
      </c>
      <c r="E342" s="237" t="s">
        <v>2595</v>
      </c>
      <c r="F342" s="238" t="s">
        <v>2596</v>
      </c>
      <c r="G342" s="239" t="s">
        <v>304</v>
      </c>
      <c r="H342" s="240">
        <v>166.166</v>
      </c>
      <c r="I342" s="241"/>
      <c r="J342" s="242">
        <f>ROUND(I342*H342,2)</f>
        <v>0</v>
      </c>
      <c r="K342" s="238" t="s">
        <v>221</v>
      </c>
      <c r="L342" s="73"/>
      <c r="M342" s="243" t="s">
        <v>22</v>
      </c>
      <c r="N342" s="244" t="s">
        <v>44</v>
      </c>
      <c r="O342" s="48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5" t="s">
        <v>311</v>
      </c>
      <c r="AT342" s="25" t="s">
        <v>217</v>
      </c>
      <c r="AU342" s="25" t="s">
        <v>82</v>
      </c>
      <c r="AY342" s="25" t="s">
        <v>215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25" t="s">
        <v>80</v>
      </c>
      <c r="BK342" s="247">
        <f>ROUND(I342*H342,2)</f>
        <v>0</v>
      </c>
      <c r="BL342" s="25" t="s">
        <v>311</v>
      </c>
      <c r="BM342" s="25" t="s">
        <v>3442</v>
      </c>
    </row>
    <row r="343" s="15" customFormat="1">
      <c r="B343" s="282"/>
      <c r="C343" s="283"/>
      <c r="D343" s="250" t="s">
        <v>224</v>
      </c>
      <c r="E343" s="284" t="s">
        <v>22</v>
      </c>
      <c r="F343" s="285" t="s">
        <v>3443</v>
      </c>
      <c r="G343" s="283"/>
      <c r="H343" s="284" t="s">
        <v>22</v>
      </c>
      <c r="I343" s="286"/>
      <c r="J343" s="283"/>
      <c r="K343" s="283"/>
      <c r="L343" s="287"/>
      <c r="M343" s="288"/>
      <c r="N343" s="289"/>
      <c r="O343" s="289"/>
      <c r="P343" s="289"/>
      <c r="Q343" s="289"/>
      <c r="R343" s="289"/>
      <c r="S343" s="289"/>
      <c r="T343" s="290"/>
      <c r="AT343" s="291" t="s">
        <v>224</v>
      </c>
      <c r="AU343" s="291" t="s">
        <v>82</v>
      </c>
      <c r="AV343" s="15" t="s">
        <v>80</v>
      </c>
      <c r="AW343" s="15" t="s">
        <v>36</v>
      </c>
      <c r="AX343" s="15" t="s">
        <v>73</v>
      </c>
      <c r="AY343" s="291" t="s">
        <v>215</v>
      </c>
    </row>
    <row r="344" s="12" customFormat="1">
      <c r="B344" s="248"/>
      <c r="C344" s="249"/>
      <c r="D344" s="250" t="s">
        <v>224</v>
      </c>
      <c r="E344" s="251" t="s">
        <v>22</v>
      </c>
      <c r="F344" s="252" t="s">
        <v>3444</v>
      </c>
      <c r="G344" s="249"/>
      <c r="H344" s="253">
        <v>51.866999999999997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224</v>
      </c>
      <c r="AU344" s="259" t="s">
        <v>82</v>
      </c>
      <c r="AV344" s="12" t="s">
        <v>82</v>
      </c>
      <c r="AW344" s="12" t="s">
        <v>36</v>
      </c>
      <c r="AX344" s="12" t="s">
        <v>73</v>
      </c>
      <c r="AY344" s="259" t="s">
        <v>215</v>
      </c>
    </row>
    <row r="345" s="12" customFormat="1">
      <c r="B345" s="248"/>
      <c r="C345" s="249"/>
      <c r="D345" s="250" t="s">
        <v>224</v>
      </c>
      <c r="E345" s="251" t="s">
        <v>22</v>
      </c>
      <c r="F345" s="252" t="s">
        <v>3445</v>
      </c>
      <c r="G345" s="249"/>
      <c r="H345" s="253">
        <v>1.95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224</v>
      </c>
      <c r="AU345" s="259" t="s">
        <v>82</v>
      </c>
      <c r="AV345" s="12" t="s">
        <v>82</v>
      </c>
      <c r="AW345" s="12" t="s">
        <v>36</v>
      </c>
      <c r="AX345" s="12" t="s">
        <v>73</v>
      </c>
      <c r="AY345" s="259" t="s">
        <v>215</v>
      </c>
    </row>
    <row r="346" s="12" customFormat="1">
      <c r="B346" s="248"/>
      <c r="C346" s="249"/>
      <c r="D346" s="250" t="s">
        <v>224</v>
      </c>
      <c r="E346" s="251" t="s">
        <v>22</v>
      </c>
      <c r="F346" s="252" t="s">
        <v>3446</v>
      </c>
      <c r="G346" s="249"/>
      <c r="H346" s="253">
        <v>-4.5090000000000003</v>
      </c>
      <c r="I346" s="254"/>
      <c r="J346" s="249"/>
      <c r="K346" s="249"/>
      <c r="L346" s="255"/>
      <c r="M346" s="256"/>
      <c r="N346" s="257"/>
      <c r="O346" s="257"/>
      <c r="P346" s="257"/>
      <c r="Q346" s="257"/>
      <c r="R346" s="257"/>
      <c r="S346" s="257"/>
      <c r="T346" s="258"/>
      <c r="AT346" s="259" t="s">
        <v>224</v>
      </c>
      <c r="AU346" s="259" t="s">
        <v>82</v>
      </c>
      <c r="AV346" s="12" t="s">
        <v>82</v>
      </c>
      <c r="AW346" s="12" t="s">
        <v>36</v>
      </c>
      <c r="AX346" s="12" t="s">
        <v>73</v>
      </c>
      <c r="AY346" s="259" t="s">
        <v>215</v>
      </c>
    </row>
    <row r="347" s="12" customFormat="1">
      <c r="B347" s="248"/>
      <c r="C347" s="249"/>
      <c r="D347" s="250" t="s">
        <v>224</v>
      </c>
      <c r="E347" s="251" t="s">
        <v>22</v>
      </c>
      <c r="F347" s="252" t="s">
        <v>3447</v>
      </c>
      <c r="G347" s="249"/>
      <c r="H347" s="253">
        <v>33.655000000000001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224</v>
      </c>
      <c r="AU347" s="259" t="s">
        <v>82</v>
      </c>
      <c r="AV347" s="12" t="s">
        <v>82</v>
      </c>
      <c r="AW347" s="12" t="s">
        <v>36</v>
      </c>
      <c r="AX347" s="12" t="s">
        <v>73</v>
      </c>
      <c r="AY347" s="259" t="s">
        <v>215</v>
      </c>
    </row>
    <row r="348" s="12" customFormat="1">
      <c r="B348" s="248"/>
      <c r="C348" s="249"/>
      <c r="D348" s="250" t="s">
        <v>224</v>
      </c>
      <c r="E348" s="251" t="s">
        <v>22</v>
      </c>
      <c r="F348" s="252" t="s">
        <v>3448</v>
      </c>
      <c r="G348" s="249"/>
      <c r="H348" s="253">
        <v>1.8</v>
      </c>
      <c r="I348" s="254"/>
      <c r="J348" s="249"/>
      <c r="K348" s="249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224</v>
      </c>
      <c r="AU348" s="259" t="s">
        <v>82</v>
      </c>
      <c r="AV348" s="12" t="s">
        <v>82</v>
      </c>
      <c r="AW348" s="12" t="s">
        <v>36</v>
      </c>
      <c r="AX348" s="12" t="s">
        <v>73</v>
      </c>
      <c r="AY348" s="259" t="s">
        <v>215</v>
      </c>
    </row>
    <row r="349" s="12" customFormat="1">
      <c r="B349" s="248"/>
      <c r="C349" s="249"/>
      <c r="D349" s="250" t="s">
        <v>224</v>
      </c>
      <c r="E349" s="251" t="s">
        <v>22</v>
      </c>
      <c r="F349" s="252" t="s">
        <v>3449</v>
      </c>
      <c r="G349" s="249"/>
      <c r="H349" s="253">
        <v>-3.7109999999999999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224</v>
      </c>
      <c r="AU349" s="259" t="s">
        <v>82</v>
      </c>
      <c r="AV349" s="12" t="s">
        <v>82</v>
      </c>
      <c r="AW349" s="12" t="s">
        <v>36</v>
      </c>
      <c r="AX349" s="12" t="s">
        <v>73</v>
      </c>
      <c r="AY349" s="259" t="s">
        <v>215</v>
      </c>
    </row>
    <row r="350" s="12" customFormat="1">
      <c r="B350" s="248"/>
      <c r="C350" s="249"/>
      <c r="D350" s="250" t="s">
        <v>224</v>
      </c>
      <c r="E350" s="251" t="s">
        <v>22</v>
      </c>
      <c r="F350" s="252" t="s">
        <v>3450</v>
      </c>
      <c r="G350" s="249"/>
      <c r="H350" s="253">
        <v>37.387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AT350" s="259" t="s">
        <v>224</v>
      </c>
      <c r="AU350" s="259" t="s">
        <v>82</v>
      </c>
      <c r="AV350" s="12" t="s">
        <v>82</v>
      </c>
      <c r="AW350" s="12" t="s">
        <v>36</v>
      </c>
      <c r="AX350" s="12" t="s">
        <v>73</v>
      </c>
      <c r="AY350" s="259" t="s">
        <v>215</v>
      </c>
    </row>
    <row r="351" s="12" customFormat="1">
      <c r="B351" s="248"/>
      <c r="C351" s="249"/>
      <c r="D351" s="250" t="s">
        <v>224</v>
      </c>
      <c r="E351" s="251" t="s">
        <v>22</v>
      </c>
      <c r="F351" s="252" t="s">
        <v>3451</v>
      </c>
      <c r="G351" s="249"/>
      <c r="H351" s="253">
        <v>16.030000000000001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224</v>
      </c>
      <c r="AU351" s="259" t="s">
        <v>82</v>
      </c>
      <c r="AV351" s="12" t="s">
        <v>82</v>
      </c>
      <c r="AW351" s="12" t="s">
        <v>36</v>
      </c>
      <c r="AX351" s="12" t="s">
        <v>73</v>
      </c>
      <c r="AY351" s="259" t="s">
        <v>215</v>
      </c>
    </row>
    <row r="352" s="12" customFormat="1">
      <c r="B352" s="248"/>
      <c r="C352" s="249"/>
      <c r="D352" s="250" t="s">
        <v>224</v>
      </c>
      <c r="E352" s="251" t="s">
        <v>22</v>
      </c>
      <c r="F352" s="252" t="s">
        <v>3452</v>
      </c>
      <c r="G352" s="249"/>
      <c r="H352" s="253">
        <v>1.2</v>
      </c>
      <c r="I352" s="254"/>
      <c r="J352" s="249"/>
      <c r="K352" s="249"/>
      <c r="L352" s="255"/>
      <c r="M352" s="256"/>
      <c r="N352" s="257"/>
      <c r="O352" s="257"/>
      <c r="P352" s="257"/>
      <c r="Q352" s="257"/>
      <c r="R352" s="257"/>
      <c r="S352" s="257"/>
      <c r="T352" s="258"/>
      <c r="AT352" s="259" t="s">
        <v>224</v>
      </c>
      <c r="AU352" s="259" t="s">
        <v>82</v>
      </c>
      <c r="AV352" s="12" t="s">
        <v>82</v>
      </c>
      <c r="AW352" s="12" t="s">
        <v>36</v>
      </c>
      <c r="AX352" s="12" t="s">
        <v>73</v>
      </c>
      <c r="AY352" s="259" t="s">
        <v>215</v>
      </c>
    </row>
    <row r="353" s="12" customFormat="1">
      <c r="B353" s="248"/>
      <c r="C353" s="249"/>
      <c r="D353" s="250" t="s">
        <v>224</v>
      </c>
      <c r="E353" s="251" t="s">
        <v>22</v>
      </c>
      <c r="F353" s="252" t="s">
        <v>3453</v>
      </c>
      <c r="G353" s="249"/>
      <c r="H353" s="253">
        <v>-2.4740000000000002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224</v>
      </c>
      <c r="AU353" s="259" t="s">
        <v>82</v>
      </c>
      <c r="AV353" s="12" t="s">
        <v>82</v>
      </c>
      <c r="AW353" s="12" t="s">
        <v>36</v>
      </c>
      <c r="AX353" s="12" t="s">
        <v>73</v>
      </c>
      <c r="AY353" s="259" t="s">
        <v>215</v>
      </c>
    </row>
    <row r="354" s="12" customFormat="1">
      <c r="B354" s="248"/>
      <c r="C354" s="249"/>
      <c r="D354" s="250" t="s">
        <v>224</v>
      </c>
      <c r="E354" s="251" t="s">
        <v>22</v>
      </c>
      <c r="F354" s="252" t="s">
        <v>3454</v>
      </c>
      <c r="G354" s="249"/>
      <c r="H354" s="253">
        <v>33.176000000000002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AT354" s="259" t="s">
        <v>224</v>
      </c>
      <c r="AU354" s="259" t="s">
        <v>82</v>
      </c>
      <c r="AV354" s="12" t="s">
        <v>82</v>
      </c>
      <c r="AW354" s="12" t="s">
        <v>36</v>
      </c>
      <c r="AX354" s="12" t="s">
        <v>73</v>
      </c>
      <c r="AY354" s="259" t="s">
        <v>215</v>
      </c>
    </row>
    <row r="355" s="12" customFormat="1">
      <c r="B355" s="248"/>
      <c r="C355" s="249"/>
      <c r="D355" s="250" t="s">
        <v>224</v>
      </c>
      <c r="E355" s="251" t="s">
        <v>22</v>
      </c>
      <c r="F355" s="252" t="s">
        <v>3455</v>
      </c>
      <c r="G355" s="249"/>
      <c r="H355" s="253">
        <v>0.5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224</v>
      </c>
      <c r="AU355" s="259" t="s">
        <v>82</v>
      </c>
      <c r="AV355" s="12" t="s">
        <v>82</v>
      </c>
      <c r="AW355" s="12" t="s">
        <v>36</v>
      </c>
      <c r="AX355" s="12" t="s">
        <v>73</v>
      </c>
      <c r="AY355" s="259" t="s">
        <v>215</v>
      </c>
    </row>
    <row r="356" s="12" customFormat="1">
      <c r="B356" s="248"/>
      <c r="C356" s="249"/>
      <c r="D356" s="250" t="s">
        <v>224</v>
      </c>
      <c r="E356" s="251" t="s">
        <v>22</v>
      </c>
      <c r="F356" s="252" t="s">
        <v>3456</v>
      </c>
      <c r="G356" s="249"/>
      <c r="H356" s="253">
        <v>-0.70499999999999996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224</v>
      </c>
      <c r="AU356" s="259" t="s">
        <v>82</v>
      </c>
      <c r="AV356" s="12" t="s">
        <v>82</v>
      </c>
      <c r="AW356" s="12" t="s">
        <v>36</v>
      </c>
      <c r="AX356" s="12" t="s">
        <v>73</v>
      </c>
      <c r="AY356" s="259" t="s">
        <v>215</v>
      </c>
    </row>
    <row r="357" s="13" customFormat="1">
      <c r="B357" s="260"/>
      <c r="C357" s="261"/>
      <c r="D357" s="250" t="s">
        <v>224</v>
      </c>
      <c r="E357" s="262" t="s">
        <v>22</v>
      </c>
      <c r="F357" s="263" t="s">
        <v>231</v>
      </c>
      <c r="G357" s="261"/>
      <c r="H357" s="264">
        <v>166.166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AT357" s="270" t="s">
        <v>224</v>
      </c>
      <c r="AU357" s="270" t="s">
        <v>82</v>
      </c>
      <c r="AV357" s="13" t="s">
        <v>222</v>
      </c>
      <c r="AW357" s="13" t="s">
        <v>36</v>
      </c>
      <c r="AX357" s="13" t="s">
        <v>80</v>
      </c>
      <c r="AY357" s="270" t="s">
        <v>215</v>
      </c>
    </row>
    <row r="358" s="1" customFormat="1" ht="38.25" customHeight="1">
      <c r="B358" s="47"/>
      <c r="C358" s="292" t="s">
        <v>621</v>
      </c>
      <c r="D358" s="292" t="s">
        <v>289</v>
      </c>
      <c r="E358" s="293" t="s">
        <v>2607</v>
      </c>
      <c r="F358" s="294" t="s">
        <v>3457</v>
      </c>
      <c r="G358" s="295" t="s">
        <v>304</v>
      </c>
      <c r="H358" s="296">
        <v>91.391000000000005</v>
      </c>
      <c r="I358" s="297"/>
      <c r="J358" s="298">
        <f>ROUND(I358*H358,2)</f>
        <v>0</v>
      </c>
      <c r="K358" s="294" t="s">
        <v>221</v>
      </c>
      <c r="L358" s="299"/>
      <c r="M358" s="300" t="s">
        <v>22</v>
      </c>
      <c r="N358" s="301" t="s">
        <v>44</v>
      </c>
      <c r="O358" s="48"/>
      <c r="P358" s="245">
        <f>O358*H358</f>
        <v>0</v>
      </c>
      <c r="Q358" s="245">
        <v>0.0093100000000000006</v>
      </c>
      <c r="R358" s="245">
        <f>Q358*H358</f>
        <v>0.85085021000000005</v>
      </c>
      <c r="S358" s="245">
        <v>0</v>
      </c>
      <c r="T358" s="246">
        <f>S358*H358</f>
        <v>0</v>
      </c>
      <c r="AR358" s="25" t="s">
        <v>405</v>
      </c>
      <c r="AT358" s="25" t="s">
        <v>289</v>
      </c>
      <c r="AU358" s="25" t="s">
        <v>82</v>
      </c>
      <c r="AY358" s="25" t="s">
        <v>215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25" t="s">
        <v>80</v>
      </c>
      <c r="BK358" s="247">
        <f>ROUND(I358*H358,2)</f>
        <v>0</v>
      </c>
      <c r="BL358" s="25" t="s">
        <v>311</v>
      </c>
      <c r="BM358" s="25" t="s">
        <v>3458</v>
      </c>
    </row>
    <row r="359" s="12" customFormat="1">
      <c r="B359" s="248"/>
      <c r="C359" s="249"/>
      <c r="D359" s="250" t="s">
        <v>224</v>
      </c>
      <c r="E359" s="251" t="s">
        <v>22</v>
      </c>
      <c r="F359" s="252" t="s">
        <v>3459</v>
      </c>
      <c r="G359" s="249"/>
      <c r="H359" s="253">
        <v>91.391000000000005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224</v>
      </c>
      <c r="AU359" s="259" t="s">
        <v>82</v>
      </c>
      <c r="AV359" s="12" t="s">
        <v>82</v>
      </c>
      <c r="AW359" s="12" t="s">
        <v>36</v>
      </c>
      <c r="AX359" s="12" t="s">
        <v>80</v>
      </c>
      <c r="AY359" s="259" t="s">
        <v>215</v>
      </c>
    </row>
    <row r="360" s="1" customFormat="1" ht="38.25" customHeight="1">
      <c r="B360" s="47"/>
      <c r="C360" s="292" t="s">
        <v>626</v>
      </c>
      <c r="D360" s="292" t="s">
        <v>289</v>
      </c>
      <c r="E360" s="293" t="s">
        <v>2611</v>
      </c>
      <c r="F360" s="294" t="s">
        <v>3457</v>
      </c>
      <c r="G360" s="295" t="s">
        <v>304</v>
      </c>
      <c r="H360" s="296">
        <v>91.391000000000005</v>
      </c>
      <c r="I360" s="297"/>
      <c r="J360" s="298">
        <f>ROUND(I360*H360,2)</f>
        <v>0</v>
      </c>
      <c r="K360" s="294" t="s">
        <v>221</v>
      </c>
      <c r="L360" s="299"/>
      <c r="M360" s="300" t="s">
        <v>22</v>
      </c>
      <c r="N360" s="301" t="s">
        <v>44</v>
      </c>
      <c r="O360" s="48"/>
      <c r="P360" s="245">
        <f>O360*H360</f>
        <v>0</v>
      </c>
      <c r="Q360" s="245">
        <v>0.0093100000000000006</v>
      </c>
      <c r="R360" s="245">
        <f>Q360*H360</f>
        <v>0.85085021000000005</v>
      </c>
      <c r="S360" s="245">
        <v>0</v>
      </c>
      <c r="T360" s="246">
        <f>S360*H360</f>
        <v>0</v>
      </c>
      <c r="AR360" s="25" t="s">
        <v>405</v>
      </c>
      <c r="AT360" s="25" t="s">
        <v>289</v>
      </c>
      <c r="AU360" s="25" t="s">
        <v>82</v>
      </c>
      <c r="AY360" s="25" t="s">
        <v>215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25" t="s">
        <v>80</v>
      </c>
      <c r="BK360" s="247">
        <f>ROUND(I360*H360,2)</f>
        <v>0</v>
      </c>
      <c r="BL360" s="25" t="s">
        <v>311</v>
      </c>
      <c r="BM360" s="25" t="s">
        <v>3460</v>
      </c>
    </row>
    <row r="361" s="12" customFormat="1">
      <c r="B361" s="248"/>
      <c r="C361" s="249"/>
      <c r="D361" s="250" t="s">
        <v>224</v>
      </c>
      <c r="E361" s="251" t="s">
        <v>22</v>
      </c>
      <c r="F361" s="252" t="s">
        <v>3461</v>
      </c>
      <c r="G361" s="249"/>
      <c r="H361" s="253">
        <v>91.391000000000005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224</v>
      </c>
      <c r="AU361" s="259" t="s">
        <v>82</v>
      </c>
      <c r="AV361" s="12" t="s">
        <v>82</v>
      </c>
      <c r="AW361" s="12" t="s">
        <v>36</v>
      </c>
      <c r="AX361" s="12" t="s">
        <v>80</v>
      </c>
      <c r="AY361" s="259" t="s">
        <v>215</v>
      </c>
    </row>
    <row r="362" s="1" customFormat="1" ht="16.5" customHeight="1">
      <c r="B362" s="47"/>
      <c r="C362" s="236" t="s">
        <v>630</v>
      </c>
      <c r="D362" s="236" t="s">
        <v>217</v>
      </c>
      <c r="E362" s="237" t="s">
        <v>2602</v>
      </c>
      <c r="F362" s="238" t="s">
        <v>2562</v>
      </c>
      <c r="G362" s="239" t="s">
        <v>298</v>
      </c>
      <c r="H362" s="240">
        <v>831</v>
      </c>
      <c r="I362" s="241"/>
      <c r="J362" s="242">
        <f>ROUND(I362*H362,2)</f>
        <v>0</v>
      </c>
      <c r="K362" s="238" t="s">
        <v>221</v>
      </c>
      <c r="L362" s="73"/>
      <c r="M362" s="243" t="s">
        <v>22</v>
      </c>
      <c r="N362" s="244" t="s">
        <v>44</v>
      </c>
      <c r="O362" s="48"/>
      <c r="P362" s="245">
        <f>O362*H362</f>
        <v>0</v>
      </c>
      <c r="Q362" s="245">
        <v>0</v>
      </c>
      <c r="R362" s="245">
        <f>Q362*H362</f>
        <v>0</v>
      </c>
      <c r="S362" s="245">
        <v>0</v>
      </c>
      <c r="T362" s="246">
        <f>S362*H362</f>
        <v>0</v>
      </c>
      <c r="AR362" s="25" t="s">
        <v>311</v>
      </c>
      <c r="AT362" s="25" t="s">
        <v>217</v>
      </c>
      <c r="AU362" s="25" t="s">
        <v>82</v>
      </c>
      <c r="AY362" s="25" t="s">
        <v>215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25" t="s">
        <v>80</v>
      </c>
      <c r="BK362" s="247">
        <f>ROUND(I362*H362,2)</f>
        <v>0</v>
      </c>
      <c r="BL362" s="25" t="s">
        <v>311</v>
      </c>
      <c r="BM362" s="25" t="s">
        <v>3462</v>
      </c>
    </row>
    <row r="363" s="12" customFormat="1">
      <c r="B363" s="248"/>
      <c r="C363" s="249"/>
      <c r="D363" s="250" t="s">
        <v>224</v>
      </c>
      <c r="E363" s="251" t="s">
        <v>22</v>
      </c>
      <c r="F363" s="252" t="s">
        <v>3463</v>
      </c>
      <c r="G363" s="249"/>
      <c r="H363" s="253">
        <v>415.5</v>
      </c>
      <c r="I363" s="254"/>
      <c r="J363" s="249"/>
      <c r="K363" s="249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224</v>
      </c>
      <c r="AU363" s="259" t="s">
        <v>82</v>
      </c>
      <c r="AV363" s="12" t="s">
        <v>82</v>
      </c>
      <c r="AW363" s="12" t="s">
        <v>36</v>
      </c>
      <c r="AX363" s="12" t="s">
        <v>73</v>
      </c>
      <c r="AY363" s="259" t="s">
        <v>215</v>
      </c>
    </row>
    <row r="364" s="12" customFormat="1">
      <c r="B364" s="248"/>
      <c r="C364" s="249"/>
      <c r="D364" s="250" t="s">
        <v>224</v>
      </c>
      <c r="E364" s="251" t="s">
        <v>22</v>
      </c>
      <c r="F364" s="252" t="s">
        <v>3464</v>
      </c>
      <c r="G364" s="249"/>
      <c r="H364" s="253">
        <v>415.5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AT364" s="259" t="s">
        <v>224</v>
      </c>
      <c r="AU364" s="259" t="s">
        <v>82</v>
      </c>
      <c r="AV364" s="12" t="s">
        <v>82</v>
      </c>
      <c r="AW364" s="12" t="s">
        <v>36</v>
      </c>
      <c r="AX364" s="12" t="s">
        <v>73</v>
      </c>
      <c r="AY364" s="259" t="s">
        <v>215</v>
      </c>
    </row>
    <row r="365" s="13" customFormat="1">
      <c r="B365" s="260"/>
      <c r="C365" s="261"/>
      <c r="D365" s="250" t="s">
        <v>224</v>
      </c>
      <c r="E365" s="262" t="s">
        <v>22</v>
      </c>
      <c r="F365" s="263" t="s">
        <v>231</v>
      </c>
      <c r="G365" s="261"/>
      <c r="H365" s="264">
        <v>831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AT365" s="270" t="s">
        <v>224</v>
      </c>
      <c r="AU365" s="270" t="s">
        <v>82</v>
      </c>
      <c r="AV365" s="13" t="s">
        <v>222</v>
      </c>
      <c r="AW365" s="13" t="s">
        <v>36</v>
      </c>
      <c r="AX365" s="13" t="s">
        <v>80</v>
      </c>
      <c r="AY365" s="270" t="s">
        <v>215</v>
      </c>
    </row>
    <row r="366" s="1" customFormat="1" ht="25.5" customHeight="1">
      <c r="B366" s="47"/>
      <c r="C366" s="292" t="s">
        <v>635</v>
      </c>
      <c r="D366" s="292" t="s">
        <v>289</v>
      </c>
      <c r="E366" s="293" t="s">
        <v>2565</v>
      </c>
      <c r="F366" s="294" t="s">
        <v>2566</v>
      </c>
      <c r="G366" s="295" t="s">
        <v>220</v>
      </c>
      <c r="H366" s="296">
        <v>2.0569999999999999</v>
      </c>
      <c r="I366" s="297"/>
      <c r="J366" s="298">
        <f>ROUND(I366*H366,2)</f>
        <v>0</v>
      </c>
      <c r="K366" s="294" t="s">
        <v>221</v>
      </c>
      <c r="L366" s="299"/>
      <c r="M366" s="300" t="s">
        <v>22</v>
      </c>
      <c r="N366" s="301" t="s">
        <v>44</v>
      </c>
      <c r="O366" s="48"/>
      <c r="P366" s="245">
        <f>O366*H366</f>
        <v>0</v>
      </c>
      <c r="Q366" s="245">
        <v>0.55000000000000004</v>
      </c>
      <c r="R366" s="245">
        <f>Q366*H366</f>
        <v>1.1313500000000001</v>
      </c>
      <c r="S366" s="245">
        <v>0</v>
      </c>
      <c r="T366" s="246">
        <f>S366*H366</f>
        <v>0</v>
      </c>
      <c r="AR366" s="25" t="s">
        <v>405</v>
      </c>
      <c r="AT366" s="25" t="s">
        <v>289</v>
      </c>
      <c r="AU366" s="25" t="s">
        <v>82</v>
      </c>
      <c r="AY366" s="25" t="s">
        <v>215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25" t="s">
        <v>80</v>
      </c>
      <c r="BK366" s="247">
        <f>ROUND(I366*H366,2)</f>
        <v>0</v>
      </c>
      <c r="BL366" s="25" t="s">
        <v>311</v>
      </c>
      <c r="BM366" s="25" t="s">
        <v>3465</v>
      </c>
    </row>
    <row r="367" s="12" customFormat="1">
      <c r="B367" s="248"/>
      <c r="C367" s="249"/>
      <c r="D367" s="250" t="s">
        <v>224</v>
      </c>
      <c r="E367" s="251" t="s">
        <v>22</v>
      </c>
      <c r="F367" s="252" t="s">
        <v>3466</v>
      </c>
      <c r="G367" s="249"/>
      <c r="H367" s="253">
        <v>0.68600000000000005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224</v>
      </c>
      <c r="AU367" s="259" t="s">
        <v>82</v>
      </c>
      <c r="AV367" s="12" t="s">
        <v>82</v>
      </c>
      <c r="AW367" s="12" t="s">
        <v>36</v>
      </c>
      <c r="AX367" s="12" t="s">
        <v>73</v>
      </c>
      <c r="AY367" s="259" t="s">
        <v>215</v>
      </c>
    </row>
    <row r="368" s="12" customFormat="1">
      <c r="B368" s="248"/>
      <c r="C368" s="249"/>
      <c r="D368" s="250" t="s">
        <v>224</v>
      </c>
      <c r="E368" s="251" t="s">
        <v>22</v>
      </c>
      <c r="F368" s="252" t="s">
        <v>3467</v>
      </c>
      <c r="G368" s="249"/>
      <c r="H368" s="253">
        <v>1.371</v>
      </c>
      <c r="I368" s="254"/>
      <c r="J368" s="249"/>
      <c r="K368" s="249"/>
      <c r="L368" s="255"/>
      <c r="M368" s="256"/>
      <c r="N368" s="257"/>
      <c r="O368" s="257"/>
      <c r="P368" s="257"/>
      <c r="Q368" s="257"/>
      <c r="R368" s="257"/>
      <c r="S368" s="257"/>
      <c r="T368" s="258"/>
      <c r="AT368" s="259" t="s">
        <v>224</v>
      </c>
      <c r="AU368" s="259" t="s">
        <v>82</v>
      </c>
      <c r="AV368" s="12" t="s">
        <v>82</v>
      </c>
      <c r="AW368" s="12" t="s">
        <v>36</v>
      </c>
      <c r="AX368" s="12" t="s">
        <v>73</v>
      </c>
      <c r="AY368" s="259" t="s">
        <v>215</v>
      </c>
    </row>
    <row r="369" s="13" customFormat="1">
      <c r="B369" s="260"/>
      <c r="C369" s="261"/>
      <c r="D369" s="250" t="s">
        <v>224</v>
      </c>
      <c r="E369" s="262" t="s">
        <v>22</v>
      </c>
      <c r="F369" s="263" t="s">
        <v>231</v>
      </c>
      <c r="G369" s="261"/>
      <c r="H369" s="264">
        <v>2.0569999999999999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AT369" s="270" t="s">
        <v>224</v>
      </c>
      <c r="AU369" s="270" t="s">
        <v>82</v>
      </c>
      <c r="AV369" s="13" t="s">
        <v>222</v>
      </c>
      <c r="AW369" s="13" t="s">
        <v>36</v>
      </c>
      <c r="AX369" s="13" t="s">
        <v>80</v>
      </c>
      <c r="AY369" s="270" t="s">
        <v>215</v>
      </c>
    </row>
    <row r="370" s="1" customFormat="1" ht="38.25" customHeight="1">
      <c r="B370" s="47"/>
      <c r="C370" s="236" t="s">
        <v>642</v>
      </c>
      <c r="D370" s="236" t="s">
        <v>217</v>
      </c>
      <c r="E370" s="237" t="s">
        <v>2618</v>
      </c>
      <c r="F370" s="238" t="s">
        <v>2619</v>
      </c>
      <c r="G370" s="239" t="s">
        <v>304</v>
      </c>
      <c r="H370" s="240">
        <v>166.19999999999999</v>
      </c>
      <c r="I370" s="241"/>
      <c r="J370" s="242">
        <f>ROUND(I370*H370,2)</f>
        <v>0</v>
      </c>
      <c r="K370" s="238" t="s">
        <v>221</v>
      </c>
      <c r="L370" s="73"/>
      <c r="M370" s="243" t="s">
        <v>22</v>
      </c>
      <c r="N370" s="244" t="s">
        <v>44</v>
      </c>
      <c r="O370" s="48"/>
      <c r="P370" s="245">
        <f>O370*H370</f>
        <v>0</v>
      </c>
      <c r="Q370" s="245">
        <v>1.0000000000000001E-05</v>
      </c>
      <c r="R370" s="245">
        <f>Q370*H370</f>
        <v>0.0016620000000000001</v>
      </c>
      <c r="S370" s="245">
        <v>0</v>
      </c>
      <c r="T370" s="246">
        <f>S370*H370</f>
        <v>0</v>
      </c>
      <c r="AR370" s="25" t="s">
        <v>311</v>
      </c>
      <c r="AT370" s="25" t="s">
        <v>217</v>
      </c>
      <c r="AU370" s="25" t="s">
        <v>82</v>
      </c>
      <c r="AY370" s="25" t="s">
        <v>215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25" t="s">
        <v>80</v>
      </c>
      <c r="BK370" s="247">
        <f>ROUND(I370*H370,2)</f>
        <v>0</v>
      </c>
      <c r="BL370" s="25" t="s">
        <v>311</v>
      </c>
      <c r="BM370" s="25" t="s">
        <v>3468</v>
      </c>
    </row>
    <row r="371" s="12" customFormat="1">
      <c r="B371" s="248"/>
      <c r="C371" s="249"/>
      <c r="D371" s="250" t="s">
        <v>224</v>
      </c>
      <c r="E371" s="251" t="s">
        <v>22</v>
      </c>
      <c r="F371" s="252" t="s">
        <v>3469</v>
      </c>
      <c r="G371" s="249"/>
      <c r="H371" s="253">
        <v>166.19999999999999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224</v>
      </c>
      <c r="AU371" s="259" t="s">
        <v>82</v>
      </c>
      <c r="AV371" s="12" t="s">
        <v>82</v>
      </c>
      <c r="AW371" s="12" t="s">
        <v>36</v>
      </c>
      <c r="AX371" s="12" t="s">
        <v>80</v>
      </c>
      <c r="AY371" s="259" t="s">
        <v>215</v>
      </c>
    </row>
    <row r="372" s="1" customFormat="1" ht="16.5" customHeight="1">
      <c r="B372" s="47"/>
      <c r="C372" s="292" t="s">
        <v>647</v>
      </c>
      <c r="D372" s="292" t="s">
        <v>289</v>
      </c>
      <c r="E372" s="293" t="s">
        <v>3470</v>
      </c>
      <c r="F372" s="294" t="s">
        <v>3471</v>
      </c>
      <c r="G372" s="295" t="s">
        <v>304</v>
      </c>
      <c r="H372" s="296">
        <v>182.81999999999999</v>
      </c>
      <c r="I372" s="297"/>
      <c r="J372" s="298">
        <f>ROUND(I372*H372,2)</f>
        <v>0</v>
      </c>
      <c r="K372" s="294" t="s">
        <v>221</v>
      </c>
      <c r="L372" s="299"/>
      <c r="M372" s="300" t="s">
        <v>22</v>
      </c>
      <c r="N372" s="301" t="s">
        <v>44</v>
      </c>
      <c r="O372" s="48"/>
      <c r="P372" s="245">
        <f>O372*H372</f>
        <v>0</v>
      </c>
      <c r="Q372" s="245">
        <v>0.00011</v>
      </c>
      <c r="R372" s="245">
        <f>Q372*H372</f>
        <v>0.020110200000000002</v>
      </c>
      <c r="S372" s="245">
        <v>0</v>
      </c>
      <c r="T372" s="246">
        <f>S372*H372</f>
        <v>0</v>
      </c>
      <c r="AR372" s="25" t="s">
        <v>405</v>
      </c>
      <c r="AT372" s="25" t="s">
        <v>289</v>
      </c>
      <c r="AU372" s="25" t="s">
        <v>82</v>
      </c>
      <c r="AY372" s="25" t="s">
        <v>215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25" t="s">
        <v>80</v>
      </c>
      <c r="BK372" s="247">
        <f>ROUND(I372*H372,2)</f>
        <v>0</v>
      </c>
      <c r="BL372" s="25" t="s">
        <v>311</v>
      </c>
      <c r="BM372" s="25" t="s">
        <v>3472</v>
      </c>
    </row>
    <row r="373" s="12" customFormat="1">
      <c r="B373" s="248"/>
      <c r="C373" s="249"/>
      <c r="D373" s="250" t="s">
        <v>224</v>
      </c>
      <c r="E373" s="251" t="s">
        <v>22</v>
      </c>
      <c r="F373" s="252" t="s">
        <v>3473</v>
      </c>
      <c r="G373" s="249"/>
      <c r="H373" s="253">
        <v>182.81999999999999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224</v>
      </c>
      <c r="AU373" s="259" t="s">
        <v>82</v>
      </c>
      <c r="AV373" s="12" t="s">
        <v>82</v>
      </c>
      <c r="AW373" s="12" t="s">
        <v>36</v>
      </c>
      <c r="AX373" s="12" t="s">
        <v>80</v>
      </c>
      <c r="AY373" s="259" t="s">
        <v>215</v>
      </c>
    </row>
    <row r="374" s="1" customFormat="1" ht="25.5" customHeight="1">
      <c r="B374" s="47"/>
      <c r="C374" s="236" t="s">
        <v>653</v>
      </c>
      <c r="D374" s="236" t="s">
        <v>217</v>
      </c>
      <c r="E374" s="237" t="s">
        <v>2626</v>
      </c>
      <c r="F374" s="238" t="s">
        <v>2627</v>
      </c>
      <c r="G374" s="239" t="s">
        <v>304</v>
      </c>
      <c r="H374" s="240">
        <v>316.77999999999997</v>
      </c>
      <c r="I374" s="241"/>
      <c r="J374" s="242">
        <f>ROUND(I374*H374,2)</f>
        <v>0</v>
      </c>
      <c r="K374" s="238" t="s">
        <v>221</v>
      </c>
      <c r="L374" s="73"/>
      <c r="M374" s="243" t="s">
        <v>22</v>
      </c>
      <c r="N374" s="244" t="s">
        <v>44</v>
      </c>
      <c r="O374" s="48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AR374" s="25" t="s">
        <v>311</v>
      </c>
      <c r="AT374" s="25" t="s">
        <v>217</v>
      </c>
      <c r="AU374" s="25" t="s">
        <v>82</v>
      </c>
      <c r="AY374" s="25" t="s">
        <v>215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25" t="s">
        <v>80</v>
      </c>
      <c r="BK374" s="247">
        <f>ROUND(I374*H374,2)</f>
        <v>0</v>
      </c>
      <c r="BL374" s="25" t="s">
        <v>311</v>
      </c>
      <c r="BM374" s="25" t="s">
        <v>3474</v>
      </c>
    </row>
    <row r="375" s="15" customFormat="1">
      <c r="B375" s="282"/>
      <c r="C375" s="283"/>
      <c r="D375" s="250" t="s">
        <v>224</v>
      </c>
      <c r="E375" s="284" t="s">
        <v>22</v>
      </c>
      <c r="F375" s="285" t="s">
        <v>3475</v>
      </c>
      <c r="G375" s="283"/>
      <c r="H375" s="284" t="s">
        <v>22</v>
      </c>
      <c r="I375" s="286"/>
      <c r="J375" s="283"/>
      <c r="K375" s="283"/>
      <c r="L375" s="287"/>
      <c r="M375" s="288"/>
      <c r="N375" s="289"/>
      <c r="O375" s="289"/>
      <c r="P375" s="289"/>
      <c r="Q375" s="289"/>
      <c r="R375" s="289"/>
      <c r="S375" s="289"/>
      <c r="T375" s="290"/>
      <c r="AT375" s="291" t="s">
        <v>224</v>
      </c>
      <c r="AU375" s="291" t="s">
        <v>82</v>
      </c>
      <c r="AV375" s="15" t="s">
        <v>80</v>
      </c>
      <c r="AW375" s="15" t="s">
        <v>36</v>
      </c>
      <c r="AX375" s="15" t="s">
        <v>73</v>
      </c>
      <c r="AY375" s="291" t="s">
        <v>215</v>
      </c>
    </row>
    <row r="376" s="12" customFormat="1">
      <c r="B376" s="248"/>
      <c r="C376" s="249"/>
      <c r="D376" s="250" t="s">
        <v>224</v>
      </c>
      <c r="E376" s="251" t="s">
        <v>22</v>
      </c>
      <c r="F376" s="252" t="s">
        <v>3476</v>
      </c>
      <c r="G376" s="249"/>
      <c r="H376" s="253">
        <v>52.015999999999998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224</v>
      </c>
      <c r="AU376" s="259" t="s">
        <v>82</v>
      </c>
      <c r="AV376" s="12" t="s">
        <v>82</v>
      </c>
      <c r="AW376" s="12" t="s">
        <v>36</v>
      </c>
      <c r="AX376" s="12" t="s">
        <v>73</v>
      </c>
      <c r="AY376" s="259" t="s">
        <v>215</v>
      </c>
    </row>
    <row r="377" s="12" customFormat="1">
      <c r="B377" s="248"/>
      <c r="C377" s="249"/>
      <c r="D377" s="250" t="s">
        <v>224</v>
      </c>
      <c r="E377" s="251" t="s">
        <v>22</v>
      </c>
      <c r="F377" s="252" t="s">
        <v>3477</v>
      </c>
      <c r="G377" s="249"/>
      <c r="H377" s="253">
        <v>11.821999999999999</v>
      </c>
      <c r="I377" s="254"/>
      <c r="J377" s="249"/>
      <c r="K377" s="249"/>
      <c r="L377" s="255"/>
      <c r="M377" s="256"/>
      <c r="N377" s="257"/>
      <c r="O377" s="257"/>
      <c r="P377" s="257"/>
      <c r="Q377" s="257"/>
      <c r="R377" s="257"/>
      <c r="S377" s="257"/>
      <c r="T377" s="258"/>
      <c r="AT377" s="259" t="s">
        <v>224</v>
      </c>
      <c r="AU377" s="259" t="s">
        <v>82</v>
      </c>
      <c r="AV377" s="12" t="s">
        <v>82</v>
      </c>
      <c r="AW377" s="12" t="s">
        <v>36</v>
      </c>
      <c r="AX377" s="12" t="s">
        <v>73</v>
      </c>
      <c r="AY377" s="259" t="s">
        <v>215</v>
      </c>
    </row>
    <row r="378" s="14" customFormat="1">
      <c r="B378" s="271"/>
      <c r="C378" s="272"/>
      <c r="D378" s="250" t="s">
        <v>224</v>
      </c>
      <c r="E378" s="273" t="s">
        <v>22</v>
      </c>
      <c r="F378" s="274" t="s">
        <v>242</v>
      </c>
      <c r="G378" s="272"/>
      <c r="H378" s="275">
        <v>63.838000000000001</v>
      </c>
      <c r="I378" s="276"/>
      <c r="J378" s="272"/>
      <c r="K378" s="272"/>
      <c r="L378" s="277"/>
      <c r="M378" s="278"/>
      <c r="N378" s="279"/>
      <c r="O378" s="279"/>
      <c r="P378" s="279"/>
      <c r="Q378" s="279"/>
      <c r="R378" s="279"/>
      <c r="S378" s="279"/>
      <c r="T378" s="280"/>
      <c r="AT378" s="281" t="s">
        <v>224</v>
      </c>
      <c r="AU378" s="281" t="s">
        <v>82</v>
      </c>
      <c r="AV378" s="14" t="s">
        <v>236</v>
      </c>
      <c r="AW378" s="14" t="s">
        <v>36</v>
      </c>
      <c r="AX378" s="14" t="s">
        <v>73</v>
      </c>
      <c r="AY378" s="281" t="s">
        <v>215</v>
      </c>
    </row>
    <row r="379" s="12" customFormat="1">
      <c r="B379" s="248"/>
      <c r="C379" s="249"/>
      <c r="D379" s="250" t="s">
        <v>224</v>
      </c>
      <c r="E379" s="251" t="s">
        <v>22</v>
      </c>
      <c r="F379" s="252" t="s">
        <v>3478</v>
      </c>
      <c r="G379" s="249"/>
      <c r="H379" s="253">
        <v>11.821999999999999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224</v>
      </c>
      <c r="AU379" s="259" t="s">
        <v>82</v>
      </c>
      <c r="AV379" s="12" t="s">
        <v>82</v>
      </c>
      <c r="AW379" s="12" t="s">
        <v>36</v>
      </c>
      <c r="AX379" s="12" t="s">
        <v>73</v>
      </c>
      <c r="AY379" s="259" t="s">
        <v>215</v>
      </c>
    </row>
    <row r="380" s="14" customFormat="1">
      <c r="B380" s="271"/>
      <c r="C380" s="272"/>
      <c r="D380" s="250" t="s">
        <v>224</v>
      </c>
      <c r="E380" s="273" t="s">
        <v>22</v>
      </c>
      <c r="F380" s="274" t="s">
        <v>242</v>
      </c>
      <c r="G380" s="272"/>
      <c r="H380" s="275">
        <v>11.821999999999999</v>
      </c>
      <c r="I380" s="276"/>
      <c r="J380" s="272"/>
      <c r="K380" s="272"/>
      <c r="L380" s="277"/>
      <c r="M380" s="278"/>
      <c r="N380" s="279"/>
      <c r="O380" s="279"/>
      <c r="P380" s="279"/>
      <c r="Q380" s="279"/>
      <c r="R380" s="279"/>
      <c r="S380" s="279"/>
      <c r="T380" s="280"/>
      <c r="AT380" s="281" t="s">
        <v>224</v>
      </c>
      <c r="AU380" s="281" t="s">
        <v>82</v>
      </c>
      <c r="AV380" s="14" t="s">
        <v>236</v>
      </c>
      <c r="AW380" s="14" t="s">
        <v>36</v>
      </c>
      <c r="AX380" s="14" t="s">
        <v>73</v>
      </c>
      <c r="AY380" s="281" t="s">
        <v>215</v>
      </c>
    </row>
    <row r="381" s="15" customFormat="1">
      <c r="B381" s="282"/>
      <c r="C381" s="283"/>
      <c r="D381" s="250" t="s">
        <v>224</v>
      </c>
      <c r="E381" s="284" t="s">
        <v>22</v>
      </c>
      <c r="F381" s="285" t="s">
        <v>3479</v>
      </c>
      <c r="G381" s="283"/>
      <c r="H381" s="284" t="s">
        <v>22</v>
      </c>
      <c r="I381" s="286"/>
      <c r="J381" s="283"/>
      <c r="K381" s="283"/>
      <c r="L381" s="287"/>
      <c r="M381" s="288"/>
      <c r="N381" s="289"/>
      <c r="O381" s="289"/>
      <c r="P381" s="289"/>
      <c r="Q381" s="289"/>
      <c r="R381" s="289"/>
      <c r="S381" s="289"/>
      <c r="T381" s="290"/>
      <c r="AT381" s="291" t="s">
        <v>224</v>
      </c>
      <c r="AU381" s="291" t="s">
        <v>82</v>
      </c>
      <c r="AV381" s="15" t="s">
        <v>80</v>
      </c>
      <c r="AW381" s="15" t="s">
        <v>36</v>
      </c>
      <c r="AX381" s="15" t="s">
        <v>73</v>
      </c>
      <c r="AY381" s="291" t="s">
        <v>215</v>
      </c>
    </row>
    <row r="382" s="12" customFormat="1">
      <c r="B382" s="248"/>
      <c r="C382" s="249"/>
      <c r="D382" s="250" t="s">
        <v>224</v>
      </c>
      <c r="E382" s="251" t="s">
        <v>22</v>
      </c>
      <c r="F382" s="252" t="s">
        <v>3480</v>
      </c>
      <c r="G382" s="249"/>
      <c r="H382" s="253">
        <v>33.116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224</v>
      </c>
      <c r="AU382" s="259" t="s">
        <v>82</v>
      </c>
      <c r="AV382" s="12" t="s">
        <v>82</v>
      </c>
      <c r="AW382" s="12" t="s">
        <v>36</v>
      </c>
      <c r="AX382" s="12" t="s">
        <v>73</v>
      </c>
      <c r="AY382" s="259" t="s">
        <v>215</v>
      </c>
    </row>
    <row r="383" s="12" customFormat="1">
      <c r="B383" s="248"/>
      <c r="C383" s="249"/>
      <c r="D383" s="250" t="s">
        <v>224</v>
      </c>
      <c r="E383" s="251" t="s">
        <v>22</v>
      </c>
      <c r="F383" s="252" t="s">
        <v>3481</v>
      </c>
      <c r="G383" s="249"/>
      <c r="H383" s="253">
        <v>22.564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224</v>
      </c>
      <c r="AU383" s="259" t="s">
        <v>82</v>
      </c>
      <c r="AV383" s="12" t="s">
        <v>82</v>
      </c>
      <c r="AW383" s="12" t="s">
        <v>36</v>
      </c>
      <c r="AX383" s="12" t="s">
        <v>73</v>
      </c>
      <c r="AY383" s="259" t="s">
        <v>215</v>
      </c>
    </row>
    <row r="384" s="12" customFormat="1">
      <c r="B384" s="248"/>
      <c r="C384" s="249"/>
      <c r="D384" s="250" t="s">
        <v>224</v>
      </c>
      <c r="E384" s="251" t="s">
        <v>22</v>
      </c>
      <c r="F384" s="252" t="s">
        <v>3482</v>
      </c>
      <c r="G384" s="249"/>
      <c r="H384" s="253">
        <v>24.724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224</v>
      </c>
      <c r="AU384" s="259" t="s">
        <v>82</v>
      </c>
      <c r="AV384" s="12" t="s">
        <v>82</v>
      </c>
      <c r="AW384" s="12" t="s">
        <v>36</v>
      </c>
      <c r="AX384" s="12" t="s">
        <v>73</v>
      </c>
      <c r="AY384" s="259" t="s">
        <v>215</v>
      </c>
    </row>
    <row r="385" s="14" customFormat="1">
      <c r="B385" s="271"/>
      <c r="C385" s="272"/>
      <c r="D385" s="250" t="s">
        <v>224</v>
      </c>
      <c r="E385" s="273" t="s">
        <v>22</v>
      </c>
      <c r="F385" s="274" t="s">
        <v>242</v>
      </c>
      <c r="G385" s="272"/>
      <c r="H385" s="275">
        <v>80.403999999999996</v>
      </c>
      <c r="I385" s="276"/>
      <c r="J385" s="272"/>
      <c r="K385" s="272"/>
      <c r="L385" s="277"/>
      <c r="M385" s="278"/>
      <c r="N385" s="279"/>
      <c r="O385" s="279"/>
      <c r="P385" s="279"/>
      <c r="Q385" s="279"/>
      <c r="R385" s="279"/>
      <c r="S385" s="279"/>
      <c r="T385" s="280"/>
      <c r="AT385" s="281" t="s">
        <v>224</v>
      </c>
      <c r="AU385" s="281" t="s">
        <v>82</v>
      </c>
      <c r="AV385" s="14" t="s">
        <v>236</v>
      </c>
      <c r="AW385" s="14" t="s">
        <v>36</v>
      </c>
      <c r="AX385" s="14" t="s">
        <v>73</v>
      </c>
      <c r="AY385" s="281" t="s">
        <v>215</v>
      </c>
    </row>
    <row r="386" s="15" customFormat="1">
      <c r="B386" s="282"/>
      <c r="C386" s="283"/>
      <c r="D386" s="250" t="s">
        <v>224</v>
      </c>
      <c r="E386" s="284" t="s">
        <v>22</v>
      </c>
      <c r="F386" s="285" t="s">
        <v>2632</v>
      </c>
      <c r="G386" s="283"/>
      <c r="H386" s="284" t="s">
        <v>22</v>
      </c>
      <c r="I386" s="286"/>
      <c r="J386" s="283"/>
      <c r="K386" s="283"/>
      <c r="L386" s="287"/>
      <c r="M386" s="288"/>
      <c r="N386" s="289"/>
      <c r="O386" s="289"/>
      <c r="P386" s="289"/>
      <c r="Q386" s="289"/>
      <c r="R386" s="289"/>
      <c r="S386" s="289"/>
      <c r="T386" s="290"/>
      <c r="AT386" s="291" t="s">
        <v>224</v>
      </c>
      <c r="AU386" s="291" t="s">
        <v>82</v>
      </c>
      <c r="AV386" s="15" t="s">
        <v>80</v>
      </c>
      <c r="AW386" s="15" t="s">
        <v>36</v>
      </c>
      <c r="AX386" s="15" t="s">
        <v>73</v>
      </c>
      <c r="AY386" s="291" t="s">
        <v>215</v>
      </c>
    </row>
    <row r="387" s="15" customFormat="1">
      <c r="B387" s="282"/>
      <c r="C387" s="283"/>
      <c r="D387" s="250" t="s">
        <v>224</v>
      </c>
      <c r="E387" s="284" t="s">
        <v>22</v>
      </c>
      <c r="F387" s="285" t="s">
        <v>3443</v>
      </c>
      <c r="G387" s="283"/>
      <c r="H387" s="284" t="s">
        <v>22</v>
      </c>
      <c r="I387" s="286"/>
      <c r="J387" s="283"/>
      <c r="K387" s="283"/>
      <c r="L387" s="287"/>
      <c r="M387" s="288"/>
      <c r="N387" s="289"/>
      <c r="O387" s="289"/>
      <c r="P387" s="289"/>
      <c r="Q387" s="289"/>
      <c r="R387" s="289"/>
      <c r="S387" s="289"/>
      <c r="T387" s="290"/>
      <c r="AT387" s="291" t="s">
        <v>224</v>
      </c>
      <c r="AU387" s="291" t="s">
        <v>82</v>
      </c>
      <c r="AV387" s="15" t="s">
        <v>80</v>
      </c>
      <c r="AW387" s="15" t="s">
        <v>36</v>
      </c>
      <c r="AX387" s="15" t="s">
        <v>73</v>
      </c>
      <c r="AY387" s="291" t="s">
        <v>215</v>
      </c>
    </row>
    <row r="388" s="12" customFormat="1">
      <c r="B388" s="248"/>
      <c r="C388" s="249"/>
      <c r="D388" s="250" t="s">
        <v>224</v>
      </c>
      <c r="E388" s="251" t="s">
        <v>22</v>
      </c>
      <c r="F388" s="252" t="s">
        <v>3444</v>
      </c>
      <c r="G388" s="249"/>
      <c r="H388" s="253">
        <v>51.866999999999997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224</v>
      </c>
      <c r="AU388" s="259" t="s">
        <v>82</v>
      </c>
      <c r="AV388" s="12" t="s">
        <v>82</v>
      </c>
      <c r="AW388" s="12" t="s">
        <v>36</v>
      </c>
      <c r="AX388" s="12" t="s">
        <v>73</v>
      </c>
      <c r="AY388" s="259" t="s">
        <v>215</v>
      </c>
    </row>
    <row r="389" s="12" customFormat="1">
      <c r="B389" s="248"/>
      <c r="C389" s="249"/>
      <c r="D389" s="250" t="s">
        <v>224</v>
      </c>
      <c r="E389" s="251" t="s">
        <v>22</v>
      </c>
      <c r="F389" s="252" t="s">
        <v>3446</v>
      </c>
      <c r="G389" s="249"/>
      <c r="H389" s="253">
        <v>-4.5090000000000003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224</v>
      </c>
      <c r="AU389" s="259" t="s">
        <v>82</v>
      </c>
      <c r="AV389" s="12" t="s">
        <v>82</v>
      </c>
      <c r="AW389" s="12" t="s">
        <v>36</v>
      </c>
      <c r="AX389" s="12" t="s">
        <v>73</v>
      </c>
      <c r="AY389" s="259" t="s">
        <v>215</v>
      </c>
    </row>
    <row r="390" s="12" customFormat="1">
      <c r="B390" s="248"/>
      <c r="C390" s="249"/>
      <c r="D390" s="250" t="s">
        <v>224</v>
      </c>
      <c r="E390" s="251" t="s">
        <v>22</v>
      </c>
      <c r="F390" s="252" t="s">
        <v>3447</v>
      </c>
      <c r="G390" s="249"/>
      <c r="H390" s="253">
        <v>33.655000000000001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224</v>
      </c>
      <c r="AU390" s="259" t="s">
        <v>82</v>
      </c>
      <c r="AV390" s="12" t="s">
        <v>82</v>
      </c>
      <c r="AW390" s="12" t="s">
        <v>36</v>
      </c>
      <c r="AX390" s="12" t="s">
        <v>73</v>
      </c>
      <c r="AY390" s="259" t="s">
        <v>215</v>
      </c>
    </row>
    <row r="391" s="12" customFormat="1">
      <c r="B391" s="248"/>
      <c r="C391" s="249"/>
      <c r="D391" s="250" t="s">
        <v>224</v>
      </c>
      <c r="E391" s="251" t="s">
        <v>22</v>
      </c>
      <c r="F391" s="252" t="s">
        <v>3449</v>
      </c>
      <c r="G391" s="249"/>
      <c r="H391" s="253">
        <v>-3.7109999999999999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224</v>
      </c>
      <c r="AU391" s="259" t="s">
        <v>82</v>
      </c>
      <c r="AV391" s="12" t="s">
        <v>82</v>
      </c>
      <c r="AW391" s="12" t="s">
        <v>36</v>
      </c>
      <c r="AX391" s="12" t="s">
        <v>73</v>
      </c>
      <c r="AY391" s="259" t="s">
        <v>215</v>
      </c>
    </row>
    <row r="392" s="12" customFormat="1">
      <c r="B392" s="248"/>
      <c r="C392" s="249"/>
      <c r="D392" s="250" t="s">
        <v>224</v>
      </c>
      <c r="E392" s="251" t="s">
        <v>22</v>
      </c>
      <c r="F392" s="252" t="s">
        <v>3450</v>
      </c>
      <c r="G392" s="249"/>
      <c r="H392" s="253">
        <v>37.387</v>
      </c>
      <c r="I392" s="254"/>
      <c r="J392" s="249"/>
      <c r="K392" s="249"/>
      <c r="L392" s="255"/>
      <c r="M392" s="256"/>
      <c r="N392" s="257"/>
      <c r="O392" s="257"/>
      <c r="P392" s="257"/>
      <c r="Q392" s="257"/>
      <c r="R392" s="257"/>
      <c r="S392" s="257"/>
      <c r="T392" s="258"/>
      <c r="AT392" s="259" t="s">
        <v>224</v>
      </c>
      <c r="AU392" s="259" t="s">
        <v>82</v>
      </c>
      <c r="AV392" s="12" t="s">
        <v>82</v>
      </c>
      <c r="AW392" s="12" t="s">
        <v>36</v>
      </c>
      <c r="AX392" s="12" t="s">
        <v>73</v>
      </c>
      <c r="AY392" s="259" t="s">
        <v>215</v>
      </c>
    </row>
    <row r="393" s="12" customFormat="1">
      <c r="B393" s="248"/>
      <c r="C393" s="249"/>
      <c r="D393" s="250" t="s">
        <v>224</v>
      </c>
      <c r="E393" s="251" t="s">
        <v>22</v>
      </c>
      <c r="F393" s="252" t="s">
        <v>3451</v>
      </c>
      <c r="G393" s="249"/>
      <c r="H393" s="253">
        <v>16.030000000000001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224</v>
      </c>
      <c r="AU393" s="259" t="s">
        <v>82</v>
      </c>
      <c r="AV393" s="12" t="s">
        <v>82</v>
      </c>
      <c r="AW393" s="12" t="s">
        <v>36</v>
      </c>
      <c r="AX393" s="12" t="s">
        <v>73</v>
      </c>
      <c r="AY393" s="259" t="s">
        <v>215</v>
      </c>
    </row>
    <row r="394" s="12" customFormat="1">
      <c r="B394" s="248"/>
      <c r="C394" s="249"/>
      <c r="D394" s="250" t="s">
        <v>224</v>
      </c>
      <c r="E394" s="251" t="s">
        <v>22</v>
      </c>
      <c r="F394" s="252" t="s">
        <v>3453</v>
      </c>
      <c r="G394" s="249"/>
      <c r="H394" s="253">
        <v>-2.4740000000000002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224</v>
      </c>
      <c r="AU394" s="259" t="s">
        <v>82</v>
      </c>
      <c r="AV394" s="12" t="s">
        <v>82</v>
      </c>
      <c r="AW394" s="12" t="s">
        <v>36</v>
      </c>
      <c r="AX394" s="12" t="s">
        <v>73</v>
      </c>
      <c r="AY394" s="259" t="s">
        <v>215</v>
      </c>
    </row>
    <row r="395" s="12" customFormat="1">
      <c r="B395" s="248"/>
      <c r="C395" s="249"/>
      <c r="D395" s="250" t="s">
        <v>224</v>
      </c>
      <c r="E395" s="251" t="s">
        <v>22</v>
      </c>
      <c r="F395" s="252" t="s">
        <v>3454</v>
      </c>
      <c r="G395" s="249"/>
      <c r="H395" s="253">
        <v>33.176000000000002</v>
      </c>
      <c r="I395" s="254"/>
      <c r="J395" s="249"/>
      <c r="K395" s="249"/>
      <c r="L395" s="255"/>
      <c r="M395" s="256"/>
      <c r="N395" s="257"/>
      <c r="O395" s="257"/>
      <c r="P395" s="257"/>
      <c r="Q395" s="257"/>
      <c r="R395" s="257"/>
      <c r="S395" s="257"/>
      <c r="T395" s="258"/>
      <c r="AT395" s="259" t="s">
        <v>224</v>
      </c>
      <c r="AU395" s="259" t="s">
        <v>82</v>
      </c>
      <c r="AV395" s="12" t="s">
        <v>82</v>
      </c>
      <c r="AW395" s="12" t="s">
        <v>36</v>
      </c>
      <c r="AX395" s="12" t="s">
        <v>73</v>
      </c>
      <c r="AY395" s="259" t="s">
        <v>215</v>
      </c>
    </row>
    <row r="396" s="12" customFormat="1">
      <c r="B396" s="248"/>
      <c r="C396" s="249"/>
      <c r="D396" s="250" t="s">
        <v>224</v>
      </c>
      <c r="E396" s="251" t="s">
        <v>22</v>
      </c>
      <c r="F396" s="252" t="s">
        <v>3456</v>
      </c>
      <c r="G396" s="249"/>
      <c r="H396" s="253">
        <v>-0.70499999999999996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224</v>
      </c>
      <c r="AU396" s="259" t="s">
        <v>82</v>
      </c>
      <c r="AV396" s="12" t="s">
        <v>82</v>
      </c>
      <c r="AW396" s="12" t="s">
        <v>36</v>
      </c>
      <c r="AX396" s="12" t="s">
        <v>73</v>
      </c>
      <c r="AY396" s="259" t="s">
        <v>215</v>
      </c>
    </row>
    <row r="397" s="14" customFormat="1">
      <c r="B397" s="271"/>
      <c r="C397" s="272"/>
      <c r="D397" s="250" t="s">
        <v>224</v>
      </c>
      <c r="E397" s="273" t="s">
        <v>22</v>
      </c>
      <c r="F397" s="274" t="s">
        <v>242</v>
      </c>
      <c r="G397" s="272"/>
      <c r="H397" s="275">
        <v>160.71600000000001</v>
      </c>
      <c r="I397" s="276"/>
      <c r="J397" s="272"/>
      <c r="K397" s="272"/>
      <c r="L397" s="277"/>
      <c r="M397" s="278"/>
      <c r="N397" s="279"/>
      <c r="O397" s="279"/>
      <c r="P397" s="279"/>
      <c r="Q397" s="279"/>
      <c r="R397" s="279"/>
      <c r="S397" s="279"/>
      <c r="T397" s="280"/>
      <c r="AT397" s="281" t="s">
        <v>224</v>
      </c>
      <c r="AU397" s="281" t="s">
        <v>82</v>
      </c>
      <c r="AV397" s="14" t="s">
        <v>236</v>
      </c>
      <c r="AW397" s="14" t="s">
        <v>36</v>
      </c>
      <c r="AX397" s="14" t="s">
        <v>73</v>
      </c>
      <c r="AY397" s="281" t="s">
        <v>215</v>
      </c>
    </row>
    <row r="398" s="13" customFormat="1">
      <c r="B398" s="260"/>
      <c r="C398" s="261"/>
      <c r="D398" s="250" t="s">
        <v>224</v>
      </c>
      <c r="E398" s="262" t="s">
        <v>22</v>
      </c>
      <c r="F398" s="263" t="s">
        <v>231</v>
      </c>
      <c r="G398" s="261"/>
      <c r="H398" s="264">
        <v>316.77999999999997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224</v>
      </c>
      <c r="AU398" s="270" t="s">
        <v>82</v>
      </c>
      <c r="AV398" s="13" t="s">
        <v>222</v>
      </c>
      <c r="AW398" s="13" t="s">
        <v>36</v>
      </c>
      <c r="AX398" s="13" t="s">
        <v>80</v>
      </c>
      <c r="AY398" s="270" t="s">
        <v>215</v>
      </c>
    </row>
    <row r="399" s="1" customFormat="1" ht="16.5" customHeight="1">
      <c r="B399" s="47"/>
      <c r="C399" s="292" t="s">
        <v>659</v>
      </c>
      <c r="D399" s="292" t="s">
        <v>289</v>
      </c>
      <c r="E399" s="293" t="s">
        <v>2641</v>
      </c>
      <c r="F399" s="294" t="s">
        <v>3483</v>
      </c>
      <c r="G399" s="295" t="s">
        <v>304</v>
      </c>
      <c r="H399" s="296">
        <v>70.234999999999999</v>
      </c>
      <c r="I399" s="297"/>
      <c r="J399" s="298">
        <f>ROUND(I399*H399,2)</f>
        <v>0</v>
      </c>
      <c r="K399" s="294" t="s">
        <v>221</v>
      </c>
      <c r="L399" s="299"/>
      <c r="M399" s="300" t="s">
        <v>22</v>
      </c>
      <c r="N399" s="301" t="s">
        <v>44</v>
      </c>
      <c r="O399" s="48"/>
      <c r="P399" s="245">
        <f>O399*H399</f>
        <v>0</v>
      </c>
      <c r="Q399" s="245">
        <v>0.019</v>
      </c>
      <c r="R399" s="245">
        <f>Q399*H399</f>
        <v>1.334465</v>
      </c>
      <c r="S399" s="245">
        <v>0</v>
      </c>
      <c r="T399" s="246">
        <f>S399*H399</f>
        <v>0</v>
      </c>
      <c r="AR399" s="25" t="s">
        <v>405</v>
      </c>
      <c r="AT399" s="25" t="s">
        <v>289</v>
      </c>
      <c r="AU399" s="25" t="s">
        <v>82</v>
      </c>
      <c r="AY399" s="25" t="s">
        <v>215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25" t="s">
        <v>80</v>
      </c>
      <c r="BK399" s="247">
        <f>ROUND(I399*H399,2)</f>
        <v>0</v>
      </c>
      <c r="BL399" s="25" t="s">
        <v>311</v>
      </c>
      <c r="BM399" s="25" t="s">
        <v>3484</v>
      </c>
    </row>
    <row r="400" s="12" customFormat="1">
      <c r="B400" s="248"/>
      <c r="C400" s="249"/>
      <c r="D400" s="250" t="s">
        <v>224</v>
      </c>
      <c r="E400" s="251" t="s">
        <v>22</v>
      </c>
      <c r="F400" s="252" t="s">
        <v>3485</v>
      </c>
      <c r="G400" s="249"/>
      <c r="H400" s="253">
        <v>70.234999999999999</v>
      </c>
      <c r="I400" s="254"/>
      <c r="J400" s="249"/>
      <c r="K400" s="249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224</v>
      </c>
      <c r="AU400" s="259" t="s">
        <v>82</v>
      </c>
      <c r="AV400" s="12" t="s">
        <v>82</v>
      </c>
      <c r="AW400" s="12" t="s">
        <v>36</v>
      </c>
      <c r="AX400" s="12" t="s">
        <v>80</v>
      </c>
      <c r="AY400" s="259" t="s">
        <v>215</v>
      </c>
    </row>
    <row r="401" s="1" customFormat="1" ht="16.5" customHeight="1">
      <c r="B401" s="47"/>
      <c r="C401" s="292" t="s">
        <v>664</v>
      </c>
      <c r="D401" s="292" t="s">
        <v>289</v>
      </c>
      <c r="E401" s="293" t="s">
        <v>2633</v>
      </c>
      <c r="F401" s="294" t="s">
        <v>3486</v>
      </c>
      <c r="G401" s="295" t="s">
        <v>304</v>
      </c>
      <c r="H401" s="296">
        <v>278.274</v>
      </c>
      <c r="I401" s="297"/>
      <c r="J401" s="298">
        <f>ROUND(I401*H401,2)</f>
        <v>0</v>
      </c>
      <c r="K401" s="294" t="s">
        <v>221</v>
      </c>
      <c r="L401" s="299"/>
      <c r="M401" s="300" t="s">
        <v>22</v>
      </c>
      <c r="N401" s="301" t="s">
        <v>44</v>
      </c>
      <c r="O401" s="48"/>
      <c r="P401" s="245">
        <f>O401*H401</f>
        <v>0</v>
      </c>
      <c r="Q401" s="245">
        <v>0.016</v>
      </c>
      <c r="R401" s="245">
        <f>Q401*H401</f>
        <v>4.4523840000000003</v>
      </c>
      <c r="S401" s="245">
        <v>0</v>
      </c>
      <c r="T401" s="246">
        <f>S401*H401</f>
        <v>0</v>
      </c>
      <c r="AR401" s="25" t="s">
        <v>405</v>
      </c>
      <c r="AT401" s="25" t="s">
        <v>289</v>
      </c>
      <c r="AU401" s="25" t="s">
        <v>82</v>
      </c>
      <c r="AY401" s="25" t="s">
        <v>215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25" t="s">
        <v>80</v>
      </c>
      <c r="BK401" s="247">
        <f>ROUND(I401*H401,2)</f>
        <v>0</v>
      </c>
      <c r="BL401" s="25" t="s">
        <v>311</v>
      </c>
      <c r="BM401" s="25" t="s">
        <v>3487</v>
      </c>
    </row>
    <row r="402" s="12" customFormat="1">
      <c r="B402" s="248"/>
      <c r="C402" s="249"/>
      <c r="D402" s="250" t="s">
        <v>224</v>
      </c>
      <c r="E402" s="251" t="s">
        <v>22</v>
      </c>
      <c r="F402" s="252" t="s">
        <v>3488</v>
      </c>
      <c r="G402" s="249"/>
      <c r="H402" s="253">
        <v>176.78800000000001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224</v>
      </c>
      <c r="AU402" s="259" t="s">
        <v>82</v>
      </c>
      <c r="AV402" s="12" t="s">
        <v>82</v>
      </c>
      <c r="AW402" s="12" t="s">
        <v>36</v>
      </c>
      <c r="AX402" s="12" t="s">
        <v>73</v>
      </c>
      <c r="AY402" s="259" t="s">
        <v>215</v>
      </c>
    </row>
    <row r="403" s="12" customFormat="1">
      <c r="B403" s="248"/>
      <c r="C403" s="249"/>
      <c r="D403" s="250" t="s">
        <v>224</v>
      </c>
      <c r="E403" s="251" t="s">
        <v>22</v>
      </c>
      <c r="F403" s="252" t="s">
        <v>3489</v>
      </c>
      <c r="G403" s="249"/>
      <c r="H403" s="253">
        <v>13.035</v>
      </c>
      <c r="I403" s="254"/>
      <c r="J403" s="249"/>
      <c r="K403" s="249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224</v>
      </c>
      <c r="AU403" s="259" t="s">
        <v>82</v>
      </c>
      <c r="AV403" s="12" t="s">
        <v>82</v>
      </c>
      <c r="AW403" s="12" t="s">
        <v>36</v>
      </c>
      <c r="AX403" s="12" t="s">
        <v>73</v>
      </c>
      <c r="AY403" s="259" t="s">
        <v>215</v>
      </c>
    </row>
    <row r="404" s="12" customFormat="1">
      <c r="B404" s="248"/>
      <c r="C404" s="249"/>
      <c r="D404" s="250" t="s">
        <v>224</v>
      </c>
      <c r="E404" s="251" t="s">
        <v>22</v>
      </c>
      <c r="F404" s="252" t="s">
        <v>3490</v>
      </c>
      <c r="G404" s="249"/>
      <c r="H404" s="253">
        <v>88.450999999999993</v>
      </c>
      <c r="I404" s="254"/>
      <c r="J404" s="249"/>
      <c r="K404" s="249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224</v>
      </c>
      <c r="AU404" s="259" t="s">
        <v>82</v>
      </c>
      <c r="AV404" s="12" t="s">
        <v>82</v>
      </c>
      <c r="AW404" s="12" t="s">
        <v>36</v>
      </c>
      <c r="AX404" s="12" t="s">
        <v>73</v>
      </c>
      <c r="AY404" s="259" t="s">
        <v>215</v>
      </c>
    </row>
    <row r="405" s="13" customFormat="1">
      <c r="B405" s="260"/>
      <c r="C405" s="261"/>
      <c r="D405" s="250" t="s">
        <v>224</v>
      </c>
      <c r="E405" s="262" t="s">
        <v>22</v>
      </c>
      <c r="F405" s="263" t="s">
        <v>231</v>
      </c>
      <c r="G405" s="261"/>
      <c r="H405" s="264">
        <v>278.274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AT405" s="270" t="s">
        <v>224</v>
      </c>
      <c r="AU405" s="270" t="s">
        <v>82</v>
      </c>
      <c r="AV405" s="13" t="s">
        <v>222</v>
      </c>
      <c r="AW405" s="13" t="s">
        <v>36</v>
      </c>
      <c r="AX405" s="13" t="s">
        <v>80</v>
      </c>
      <c r="AY405" s="270" t="s">
        <v>215</v>
      </c>
    </row>
    <row r="406" s="1" customFormat="1" ht="25.5" customHeight="1">
      <c r="B406" s="47"/>
      <c r="C406" s="236" t="s">
        <v>670</v>
      </c>
      <c r="D406" s="236" t="s">
        <v>217</v>
      </c>
      <c r="E406" s="237" t="s">
        <v>3491</v>
      </c>
      <c r="F406" s="238" t="s">
        <v>3492</v>
      </c>
      <c r="G406" s="239" t="s">
        <v>426</v>
      </c>
      <c r="H406" s="240">
        <v>1</v>
      </c>
      <c r="I406" s="241"/>
      <c r="J406" s="242">
        <f>ROUND(I406*H406,2)</f>
        <v>0</v>
      </c>
      <c r="K406" s="238" t="s">
        <v>221</v>
      </c>
      <c r="L406" s="73"/>
      <c r="M406" s="243" t="s">
        <v>22</v>
      </c>
      <c r="N406" s="244" t="s">
        <v>44</v>
      </c>
      <c r="O406" s="48"/>
      <c r="P406" s="245">
        <f>O406*H406</f>
        <v>0</v>
      </c>
      <c r="Q406" s="245">
        <v>0.00025000000000000001</v>
      </c>
      <c r="R406" s="245">
        <f>Q406*H406</f>
        <v>0.00025000000000000001</v>
      </c>
      <c r="S406" s="245">
        <v>0</v>
      </c>
      <c r="T406" s="246">
        <f>S406*H406</f>
        <v>0</v>
      </c>
      <c r="AR406" s="25" t="s">
        <v>311</v>
      </c>
      <c r="AT406" s="25" t="s">
        <v>217</v>
      </c>
      <c r="AU406" s="25" t="s">
        <v>82</v>
      </c>
      <c r="AY406" s="25" t="s">
        <v>215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25" t="s">
        <v>80</v>
      </c>
      <c r="BK406" s="247">
        <f>ROUND(I406*H406,2)</f>
        <v>0</v>
      </c>
      <c r="BL406" s="25" t="s">
        <v>311</v>
      </c>
      <c r="BM406" s="25" t="s">
        <v>3493</v>
      </c>
    </row>
    <row r="407" s="12" customFormat="1">
      <c r="B407" s="248"/>
      <c r="C407" s="249"/>
      <c r="D407" s="250" t="s">
        <v>224</v>
      </c>
      <c r="E407" s="251" t="s">
        <v>22</v>
      </c>
      <c r="F407" s="252" t="s">
        <v>80</v>
      </c>
      <c r="G407" s="249"/>
      <c r="H407" s="253">
        <v>1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224</v>
      </c>
      <c r="AU407" s="259" t="s">
        <v>82</v>
      </c>
      <c r="AV407" s="12" t="s">
        <v>82</v>
      </c>
      <c r="AW407" s="12" t="s">
        <v>36</v>
      </c>
      <c r="AX407" s="12" t="s">
        <v>80</v>
      </c>
      <c r="AY407" s="259" t="s">
        <v>215</v>
      </c>
    </row>
    <row r="408" s="1" customFormat="1" ht="38.25" customHeight="1">
      <c r="B408" s="47"/>
      <c r="C408" s="236" t="s">
        <v>675</v>
      </c>
      <c r="D408" s="236" t="s">
        <v>217</v>
      </c>
      <c r="E408" s="237" t="s">
        <v>2645</v>
      </c>
      <c r="F408" s="238" t="s">
        <v>2646</v>
      </c>
      <c r="G408" s="239" t="s">
        <v>304</v>
      </c>
      <c r="H408" s="240">
        <v>12.039999999999999</v>
      </c>
      <c r="I408" s="241"/>
      <c r="J408" s="242">
        <f>ROUND(I408*H408,2)</f>
        <v>0</v>
      </c>
      <c r="K408" s="238" t="s">
        <v>221</v>
      </c>
      <c r="L408" s="73"/>
      <c r="M408" s="243" t="s">
        <v>22</v>
      </c>
      <c r="N408" s="244" t="s">
        <v>44</v>
      </c>
      <c r="O408" s="48"/>
      <c r="P408" s="245">
        <f>O408*H408</f>
        <v>0</v>
      </c>
      <c r="Q408" s="245">
        <v>0.00025999999999999998</v>
      </c>
      <c r="R408" s="245">
        <f>Q408*H408</f>
        <v>0.0031303999999999993</v>
      </c>
      <c r="S408" s="245">
        <v>0</v>
      </c>
      <c r="T408" s="246">
        <f>S408*H408</f>
        <v>0</v>
      </c>
      <c r="AR408" s="25" t="s">
        <v>311</v>
      </c>
      <c r="AT408" s="25" t="s">
        <v>217</v>
      </c>
      <c r="AU408" s="25" t="s">
        <v>82</v>
      </c>
      <c r="AY408" s="25" t="s">
        <v>215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25" t="s">
        <v>80</v>
      </c>
      <c r="BK408" s="247">
        <f>ROUND(I408*H408,2)</f>
        <v>0</v>
      </c>
      <c r="BL408" s="25" t="s">
        <v>311</v>
      </c>
      <c r="BM408" s="25" t="s">
        <v>3494</v>
      </c>
    </row>
    <row r="409" s="12" customFormat="1">
      <c r="B409" s="248"/>
      <c r="C409" s="249"/>
      <c r="D409" s="250" t="s">
        <v>224</v>
      </c>
      <c r="E409" s="251" t="s">
        <v>22</v>
      </c>
      <c r="F409" s="252" t="s">
        <v>3495</v>
      </c>
      <c r="G409" s="249"/>
      <c r="H409" s="253">
        <v>1.1200000000000001</v>
      </c>
      <c r="I409" s="254"/>
      <c r="J409" s="249"/>
      <c r="K409" s="249"/>
      <c r="L409" s="255"/>
      <c r="M409" s="256"/>
      <c r="N409" s="257"/>
      <c r="O409" s="257"/>
      <c r="P409" s="257"/>
      <c r="Q409" s="257"/>
      <c r="R409" s="257"/>
      <c r="S409" s="257"/>
      <c r="T409" s="258"/>
      <c r="AT409" s="259" t="s">
        <v>224</v>
      </c>
      <c r="AU409" s="259" t="s">
        <v>82</v>
      </c>
      <c r="AV409" s="12" t="s">
        <v>82</v>
      </c>
      <c r="AW409" s="12" t="s">
        <v>36</v>
      </c>
      <c r="AX409" s="12" t="s">
        <v>73</v>
      </c>
      <c r="AY409" s="259" t="s">
        <v>215</v>
      </c>
    </row>
    <row r="410" s="12" customFormat="1">
      <c r="B410" s="248"/>
      <c r="C410" s="249"/>
      <c r="D410" s="250" t="s">
        <v>224</v>
      </c>
      <c r="E410" s="251" t="s">
        <v>22</v>
      </c>
      <c r="F410" s="252" t="s">
        <v>3496</v>
      </c>
      <c r="G410" s="249"/>
      <c r="H410" s="253">
        <v>4.2000000000000002</v>
      </c>
      <c r="I410" s="254"/>
      <c r="J410" s="249"/>
      <c r="K410" s="249"/>
      <c r="L410" s="255"/>
      <c r="M410" s="256"/>
      <c r="N410" s="257"/>
      <c r="O410" s="257"/>
      <c r="P410" s="257"/>
      <c r="Q410" s="257"/>
      <c r="R410" s="257"/>
      <c r="S410" s="257"/>
      <c r="T410" s="258"/>
      <c r="AT410" s="259" t="s">
        <v>224</v>
      </c>
      <c r="AU410" s="259" t="s">
        <v>82</v>
      </c>
      <c r="AV410" s="12" t="s">
        <v>82</v>
      </c>
      <c r="AW410" s="12" t="s">
        <v>36</v>
      </c>
      <c r="AX410" s="12" t="s">
        <v>73</v>
      </c>
      <c r="AY410" s="259" t="s">
        <v>215</v>
      </c>
    </row>
    <row r="411" s="12" customFormat="1">
      <c r="B411" s="248"/>
      <c r="C411" s="249"/>
      <c r="D411" s="250" t="s">
        <v>224</v>
      </c>
      <c r="E411" s="251" t="s">
        <v>22</v>
      </c>
      <c r="F411" s="252" t="s">
        <v>3497</v>
      </c>
      <c r="G411" s="249"/>
      <c r="H411" s="253">
        <v>6.7199999999999998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224</v>
      </c>
      <c r="AU411" s="259" t="s">
        <v>82</v>
      </c>
      <c r="AV411" s="12" t="s">
        <v>82</v>
      </c>
      <c r="AW411" s="12" t="s">
        <v>36</v>
      </c>
      <c r="AX411" s="12" t="s">
        <v>73</v>
      </c>
      <c r="AY411" s="259" t="s">
        <v>215</v>
      </c>
    </row>
    <row r="412" s="13" customFormat="1">
      <c r="B412" s="260"/>
      <c r="C412" s="261"/>
      <c r="D412" s="250" t="s">
        <v>224</v>
      </c>
      <c r="E412" s="262" t="s">
        <v>22</v>
      </c>
      <c r="F412" s="263" t="s">
        <v>231</v>
      </c>
      <c r="G412" s="261"/>
      <c r="H412" s="264">
        <v>12.039999999999999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AT412" s="270" t="s">
        <v>224</v>
      </c>
      <c r="AU412" s="270" t="s">
        <v>82</v>
      </c>
      <c r="AV412" s="13" t="s">
        <v>222</v>
      </c>
      <c r="AW412" s="13" t="s">
        <v>36</v>
      </c>
      <c r="AX412" s="13" t="s">
        <v>80</v>
      </c>
      <c r="AY412" s="270" t="s">
        <v>215</v>
      </c>
    </row>
    <row r="413" s="1" customFormat="1" ht="38.25" customHeight="1">
      <c r="B413" s="47"/>
      <c r="C413" s="292" t="s">
        <v>680</v>
      </c>
      <c r="D413" s="292" t="s">
        <v>289</v>
      </c>
      <c r="E413" s="293" t="s">
        <v>1021</v>
      </c>
      <c r="F413" s="294" t="s">
        <v>3498</v>
      </c>
      <c r="G413" s="295" t="s">
        <v>426</v>
      </c>
      <c r="H413" s="296">
        <v>1</v>
      </c>
      <c r="I413" s="297"/>
      <c r="J413" s="298">
        <f>ROUND(I413*H413,2)</f>
        <v>0</v>
      </c>
      <c r="K413" s="294" t="s">
        <v>951</v>
      </c>
      <c r="L413" s="299"/>
      <c r="M413" s="300" t="s">
        <v>22</v>
      </c>
      <c r="N413" s="301" t="s">
        <v>44</v>
      </c>
      <c r="O413" s="48"/>
      <c r="P413" s="245">
        <f>O413*H413</f>
        <v>0</v>
      </c>
      <c r="Q413" s="245">
        <v>0.028000000000000001</v>
      </c>
      <c r="R413" s="245">
        <f>Q413*H413</f>
        <v>0.028000000000000001</v>
      </c>
      <c r="S413" s="245">
        <v>0</v>
      </c>
      <c r="T413" s="246">
        <f>S413*H413</f>
        <v>0</v>
      </c>
      <c r="AR413" s="25" t="s">
        <v>405</v>
      </c>
      <c r="AT413" s="25" t="s">
        <v>289</v>
      </c>
      <c r="AU413" s="25" t="s">
        <v>82</v>
      </c>
      <c r="AY413" s="25" t="s">
        <v>215</v>
      </c>
      <c r="BE413" s="247">
        <f>IF(N413="základní",J413,0)</f>
        <v>0</v>
      </c>
      <c r="BF413" s="247">
        <f>IF(N413="snížená",J413,0)</f>
        <v>0</v>
      </c>
      <c r="BG413" s="247">
        <f>IF(N413="zákl. přenesená",J413,0)</f>
        <v>0</v>
      </c>
      <c r="BH413" s="247">
        <f>IF(N413="sníž. přenesená",J413,0)</f>
        <v>0</v>
      </c>
      <c r="BI413" s="247">
        <f>IF(N413="nulová",J413,0)</f>
        <v>0</v>
      </c>
      <c r="BJ413" s="25" t="s">
        <v>80</v>
      </c>
      <c r="BK413" s="247">
        <f>ROUND(I413*H413,2)</f>
        <v>0</v>
      </c>
      <c r="BL413" s="25" t="s">
        <v>311</v>
      </c>
      <c r="BM413" s="25" t="s">
        <v>3499</v>
      </c>
    </row>
    <row r="414" s="12" customFormat="1">
      <c r="B414" s="248"/>
      <c r="C414" s="249"/>
      <c r="D414" s="250" t="s">
        <v>224</v>
      </c>
      <c r="E414" s="251" t="s">
        <v>22</v>
      </c>
      <c r="F414" s="252" t="s">
        <v>3500</v>
      </c>
      <c r="G414" s="249"/>
      <c r="H414" s="253">
        <v>1</v>
      </c>
      <c r="I414" s="254"/>
      <c r="J414" s="249"/>
      <c r="K414" s="249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224</v>
      </c>
      <c r="AU414" s="259" t="s">
        <v>82</v>
      </c>
      <c r="AV414" s="12" t="s">
        <v>82</v>
      </c>
      <c r="AW414" s="12" t="s">
        <v>36</v>
      </c>
      <c r="AX414" s="12" t="s">
        <v>80</v>
      </c>
      <c r="AY414" s="259" t="s">
        <v>215</v>
      </c>
    </row>
    <row r="415" s="1" customFormat="1" ht="38.25" customHeight="1">
      <c r="B415" s="47"/>
      <c r="C415" s="292" t="s">
        <v>685</v>
      </c>
      <c r="D415" s="292" t="s">
        <v>289</v>
      </c>
      <c r="E415" s="293" t="s">
        <v>3501</v>
      </c>
      <c r="F415" s="294" t="s">
        <v>3502</v>
      </c>
      <c r="G415" s="295" t="s">
        <v>426</v>
      </c>
      <c r="H415" s="296">
        <v>1</v>
      </c>
      <c r="I415" s="297"/>
      <c r="J415" s="298">
        <f>ROUND(I415*H415,2)</f>
        <v>0</v>
      </c>
      <c r="K415" s="294" t="s">
        <v>951</v>
      </c>
      <c r="L415" s="299"/>
      <c r="M415" s="300" t="s">
        <v>22</v>
      </c>
      <c r="N415" s="301" t="s">
        <v>44</v>
      </c>
      <c r="O415" s="48"/>
      <c r="P415" s="245">
        <f>O415*H415</f>
        <v>0</v>
      </c>
      <c r="Q415" s="245">
        <v>0.034000000000000002</v>
      </c>
      <c r="R415" s="245">
        <f>Q415*H415</f>
        <v>0.034000000000000002</v>
      </c>
      <c r="S415" s="245">
        <v>0</v>
      </c>
      <c r="T415" s="246">
        <f>S415*H415</f>
        <v>0</v>
      </c>
      <c r="AR415" s="25" t="s">
        <v>405</v>
      </c>
      <c r="AT415" s="25" t="s">
        <v>289</v>
      </c>
      <c r="AU415" s="25" t="s">
        <v>82</v>
      </c>
      <c r="AY415" s="25" t="s">
        <v>215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25" t="s">
        <v>80</v>
      </c>
      <c r="BK415" s="247">
        <f>ROUND(I415*H415,2)</f>
        <v>0</v>
      </c>
      <c r="BL415" s="25" t="s">
        <v>311</v>
      </c>
      <c r="BM415" s="25" t="s">
        <v>3503</v>
      </c>
    </row>
    <row r="416" s="12" customFormat="1">
      <c r="B416" s="248"/>
      <c r="C416" s="249"/>
      <c r="D416" s="250" t="s">
        <v>224</v>
      </c>
      <c r="E416" s="251" t="s">
        <v>22</v>
      </c>
      <c r="F416" s="252" t="s">
        <v>3504</v>
      </c>
      <c r="G416" s="249"/>
      <c r="H416" s="253">
        <v>1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224</v>
      </c>
      <c r="AU416" s="259" t="s">
        <v>82</v>
      </c>
      <c r="AV416" s="12" t="s">
        <v>82</v>
      </c>
      <c r="AW416" s="12" t="s">
        <v>36</v>
      </c>
      <c r="AX416" s="12" t="s">
        <v>80</v>
      </c>
      <c r="AY416" s="259" t="s">
        <v>215</v>
      </c>
    </row>
    <row r="417" s="1" customFormat="1" ht="38.25" customHeight="1">
      <c r="B417" s="47"/>
      <c r="C417" s="292" t="s">
        <v>690</v>
      </c>
      <c r="D417" s="292" t="s">
        <v>289</v>
      </c>
      <c r="E417" s="293" t="s">
        <v>3505</v>
      </c>
      <c r="F417" s="294" t="s">
        <v>3506</v>
      </c>
      <c r="G417" s="295" t="s">
        <v>426</v>
      </c>
      <c r="H417" s="296">
        <v>3</v>
      </c>
      <c r="I417" s="297"/>
      <c r="J417" s="298">
        <f>ROUND(I417*H417,2)</f>
        <v>0</v>
      </c>
      <c r="K417" s="294" t="s">
        <v>951</v>
      </c>
      <c r="L417" s="299"/>
      <c r="M417" s="300" t="s">
        <v>22</v>
      </c>
      <c r="N417" s="301" t="s">
        <v>44</v>
      </c>
      <c r="O417" s="48"/>
      <c r="P417" s="245">
        <f>O417*H417</f>
        <v>0</v>
      </c>
      <c r="Q417" s="245">
        <v>0.066000000000000003</v>
      </c>
      <c r="R417" s="245">
        <f>Q417*H417</f>
        <v>0.19800000000000001</v>
      </c>
      <c r="S417" s="245">
        <v>0</v>
      </c>
      <c r="T417" s="246">
        <f>S417*H417</f>
        <v>0</v>
      </c>
      <c r="AR417" s="25" t="s">
        <v>405</v>
      </c>
      <c r="AT417" s="25" t="s">
        <v>289</v>
      </c>
      <c r="AU417" s="25" t="s">
        <v>82</v>
      </c>
      <c r="AY417" s="25" t="s">
        <v>215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25" t="s">
        <v>80</v>
      </c>
      <c r="BK417" s="247">
        <f>ROUND(I417*H417,2)</f>
        <v>0</v>
      </c>
      <c r="BL417" s="25" t="s">
        <v>311</v>
      </c>
      <c r="BM417" s="25" t="s">
        <v>3507</v>
      </c>
    </row>
    <row r="418" s="12" customFormat="1">
      <c r="B418" s="248"/>
      <c r="C418" s="249"/>
      <c r="D418" s="250" t="s">
        <v>224</v>
      </c>
      <c r="E418" s="251" t="s">
        <v>22</v>
      </c>
      <c r="F418" s="252" t="s">
        <v>3508</v>
      </c>
      <c r="G418" s="249"/>
      <c r="H418" s="253">
        <v>3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224</v>
      </c>
      <c r="AU418" s="259" t="s">
        <v>82</v>
      </c>
      <c r="AV418" s="12" t="s">
        <v>82</v>
      </c>
      <c r="AW418" s="12" t="s">
        <v>36</v>
      </c>
      <c r="AX418" s="12" t="s">
        <v>80</v>
      </c>
      <c r="AY418" s="259" t="s">
        <v>215</v>
      </c>
    </row>
    <row r="419" s="1" customFormat="1" ht="38.25" customHeight="1">
      <c r="B419" s="47"/>
      <c r="C419" s="292" t="s">
        <v>695</v>
      </c>
      <c r="D419" s="292" t="s">
        <v>289</v>
      </c>
      <c r="E419" s="293" t="s">
        <v>3509</v>
      </c>
      <c r="F419" s="294" t="s">
        <v>3510</v>
      </c>
      <c r="G419" s="295" t="s">
        <v>426</v>
      </c>
      <c r="H419" s="296">
        <v>4</v>
      </c>
      <c r="I419" s="297"/>
      <c r="J419" s="298">
        <f>ROUND(I419*H419,2)</f>
        <v>0</v>
      </c>
      <c r="K419" s="294" t="s">
        <v>951</v>
      </c>
      <c r="L419" s="299"/>
      <c r="M419" s="300" t="s">
        <v>22</v>
      </c>
      <c r="N419" s="301" t="s">
        <v>44</v>
      </c>
      <c r="O419" s="48"/>
      <c r="P419" s="245">
        <f>O419*H419</f>
        <v>0</v>
      </c>
      <c r="Q419" s="245">
        <v>0.028000000000000001</v>
      </c>
      <c r="R419" s="245">
        <f>Q419*H419</f>
        <v>0.112</v>
      </c>
      <c r="S419" s="245">
        <v>0</v>
      </c>
      <c r="T419" s="246">
        <f>S419*H419</f>
        <v>0</v>
      </c>
      <c r="AR419" s="25" t="s">
        <v>405</v>
      </c>
      <c r="AT419" s="25" t="s">
        <v>289</v>
      </c>
      <c r="AU419" s="25" t="s">
        <v>82</v>
      </c>
      <c r="AY419" s="25" t="s">
        <v>215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25" t="s">
        <v>80</v>
      </c>
      <c r="BK419" s="247">
        <f>ROUND(I419*H419,2)</f>
        <v>0</v>
      </c>
      <c r="BL419" s="25" t="s">
        <v>311</v>
      </c>
      <c r="BM419" s="25" t="s">
        <v>3511</v>
      </c>
    </row>
    <row r="420" s="12" customFormat="1">
      <c r="B420" s="248"/>
      <c r="C420" s="249"/>
      <c r="D420" s="250" t="s">
        <v>224</v>
      </c>
      <c r="E420" s="251" t="s">
        <v>22</v>
      </c>
      <c r="F420" s="252" t="s">
        <v>3512</v>
      </c>
      <c r="G420" s="249"/>
      <c r="H420" s="253">
        <v>4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224</v>
      </c>
      <c r="AU420" s="259" t="s">
        <v>82</v>
      </c>
      <c r="AV420" s="12" t="s">
        <v>82</v>
      </c>
      <c r="AW420" s="12" t="s">
        <v>36</v>
      </c>
      <c r="AX420" s="12" t="s">
        <v>80</v>
      </c>
      <c r="AY420" s="259" t="s">
        <v>215</v>
      </c>
    </row>
    <row r="421" s="1" customFormat="1" ht="25.5" customHeight="1">
      <c r="B421" s="47"/>
      <c r="C421" s="236" t="s">
        <v>699</v>
      </c>
      <c r="D421" s="236" t="s">
        <v>217</v>
      </c>
      <c r="E421" s="237" t="s">
        <v>3513</v>
      </c>
      <c r="F421" s="238" t="s">
        <v>3514</v>
      </c>
      <c r="G421" s="239" t="s">
        <v>426</v>
      </c>
      <c r="H421" s="240">
        <v>1</v>
      </c>
      <c r="I421" s="241"/>
      <c r="J421" s="242">
        <f>ROUND(I421*H421,2)</f>
        <v>0</v>
      </c>
      <c r="K421" s="238" t="s">
        <v>951</v>
      </c>
      <c r="L421" s="73"/>
      <c r="M421" s="243" t="s">
        <v>22</v>
      </c>
      <c r="N421" s="244" t="s">
        <v>44</v>
      </c>
      <c r="O421" s="48"/>
      <c r="P421" s="245">
        <f>O421*H421</f>
        <v>0</v>
      </c>
      <c r="Q421" s="245">
        <v>0.00042000000000000002</v>
      </c>
      <c r="R421" s="245">
        <f>Q421*H421</f>
        <v>0.00042000000000000002</v>
      </c>
      <c r="S421" s="245">
        <v>0</v>
      </c>
      <c r="T421" s="246">
        <f>S421*H421</f>
        <v>0</v>
      </c>
      <c r="AR421" s="25" t="s">
        <v>311</v>
      </c>
      <c r="AT421" s="25" t="s">
        <v>217</v>
      </c>
      <c r="AU421" s="25" t="s">
        <v>82</v>
      </c>
      <c r="AY421" s="25" t="s">
        <v>215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25" t="s">
        <v>80</v>
      </c>
      <c r="BK421" s="247">
        <f>ROUND(I421*H421,2)</f>
        <v>0</v>
      </c>
      <c r="BL421" s="25" t="s">
        <v>311</v>
      </c>
      <c r="BM421" s="25" t="s">
        <v>3515</v>
      </c>
    </row>
    <row r="422" s="12" customFormat="1">
      <c r="B422" s="248"/>
      <c r="C422" s="249"/>
      <c r="D422" s="250" t="s">
        <v>224</v>
      </c>
      <c r="E422" s="251" t="s">
        <v>22</v>
      </c>
      <c r="F422" s="252" t="s">
        <v>80</v>
      </c>
      <c r="G422" s="249"/>
      <c r="H422" s="253">
        <v>1</v>
      </c>
      <c r="I422" s="254"/>
      <c r="J422" s="249"/>
      <c r="K422" s="249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224</v>
      </c>
      <c r="AU422" s="259" t="s">
        <v>82</v>
      </c>
      <c r="AV422" s="12" t="s">
        <v>82</v>
      </c>
      <c r="AW422" s="12" t="s">
        <v>36</v>
      </c>
      <c r="AX422" s="12" t="s">
        <v>80</v>
      </c>
      <c r="AY422" s="259" t="s">
        <v>215</v>
      </c>
    </row>
    <row r="423" s="1" customFormat="1" ht="25.5" customHeight="1">
      <c r="B423" s="47"/>
      <c r="C423" s="236" t="s">
        <v>703</v>
      </c>
      <c r="D423" s="236" t="s">
        <v>217</v>
      </c>
      <c r="E423" s="237" t="s">
        <v>967</v>
      </c>
      <c r="F423" s="238" t="s">
        <v>968</v>
      </c>
      <c r="G423" s="239" t="s">
        <v>426</v>
      </c>
      <c r="H423" s="240">
        <v>3</v>
      </c>
      <c r="I423" s="241"/>
      <c r="J423" s="242">
        <f>ROUND(I423*H423,2)</f>
        <v>0</v>
      </c>
      <c r="K423" s="238" t="s">
        <v>221</v>
      </c>
      <c r="L423" s="73"/>
      <c r="M423" s="243" t="s">
        <v>22</v>
      </c>
      <c r="N423" s="244" t="s">
        <v>44</v>
      </c>
      <c r="O423" s="48"/>
      <c r="P423" s="245">
        <f>O423*H423</f>
        <v>0</v>
      </c>
      <c r="Q423" s="245">
        <v>0</v>
      </c>
      <c r="R423" s="245">
        <f>Q423*H423</f>
        <v>0</v>
      </c>
      <c r="S423" s="245">
        <v>0</v>
      </c>
      <c r="T423" s="246">
        <f>S423*H423</f>
        <v>0</v>
      </c>
      <c r="AR423" s="25" t="s">
        <v>311</v>
      </c>
      <c r="AT423" s="25" t="s">
        <v>217</v>
      </c>
      <c r="AU423" s="25" t="s">
        <v>82</v>
      </c>
      <c r="AY423" s="25" t="s">
        <v>215</v>
      </c>
      <c r="BE423" s="247">
        <f>IF(N423="základní",J423,0)</f>
        <v>0</v>
      </c>
      <c r="BF423" s="247">
        <f>IF(N423="snížená",J423,0)</f>
        <v>0</v>
      </c>
      <c r="BG423" s="247">
        <f>IF(N423="zákl. přenesená",J423,0)</f>
        <v>0</v>
      </c>
      <c r="BH423" s="247">
        <f>IF(N423="sníž. přenesená",J423,0)</f>
        <v>0</v>
      </c>
      <c r="BI423" s="247">
        <f>IF(N423="nulová",J423,0)</f>
        <v>0</v>
      </c>
      <c r="BJ423" s="25" t="s">
        <v>80</v>
      </c>
      <c r="BK423" s="247">
        <f>ROUND(I423*H423,2)</f>
        <v>0</v>
      </c>
      <c r="BL423" s="25" t="s">
        <v>311</v>
      </c>
      <c r="BM423" s="25" t="s">
        <v>3516</v>
      </c>
    </row>
    <row r="424" s="12" customFormat="1">
      <c r="B424" s="248"/>
      <c r="C424" s="249"/>
      <c r="D424" s="250" t="s">
        <v>224</v>
      </c>
      <c r="E424" s="251" t="s">
        <v>22</v>
      </c>
      <c r="F424" s="252" t="s">
        <v>3517</v>
      </c>
      <c r="G424" s="249"/>
      <c r="H424" s="253">
        <v>3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224</v>
      </c>
      <c r="AU424" s="259" t="s">
        <v>82</v>
      </c>
      <c r="AV424" s="12" t="s">
        <v>82</v>
      </c>
      <c r="AW424" s="12" t="s">
        <v>36</v>
      </c>
      <c r="AX424" s="12" t="s">
        <v>73</v>
      </c>
      <c r="AY424" s="259" t="s">
        <v>215</v>
      </c>
    </row>
    <row r="425" s="13" customFormat="1">
      <c r="B425" s="260"/>
      <c r="C425" s="261"/>
      <c r="D425" s="250" t="s">
        <v>224</v>
      </c>
      <c r="E425" s="262" t="s">
        <v>22</v>
      </c>
      <c r="F425" s="263" t="s">
        <v>231</v>
      </c>
      <c r="G425" s="261"/>
      <c r="H425" s="264">
        <v>3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AT425" s="270" t="s">
        <v>224</v>
      </c>
      <c r="AU425" s="270" t="s">
        <v>82</v>
      </c>
      <c r="AV425" s="13" t="s">
        <v>222</v>
      </c>
      <c r="AW425" s="13" t="s">
        <v>36</v>
      </c>
      <c r="AX425" s="13" t="s">
        <v>80</v>
      </c>
      <c r="AY425" s="270" t="s">
        <v>215</v>
      </c>
    </row>
    <row r="426" s="1" customFormat="1" ht="38.25" customHeight="1">
      <c r="B426" s="47"/>
      <c r="C426" s="292" t="s">
        <v>708</v>
      </c>
      <c r="D426" s="292" t="s">
        <v>289</v>
      </c>
      <c r="E426" s="293" t="s">
        <v>982</v>
      </c>
      <c r="F426" s="294" t="s">
        <v>3518</v>
      </c>
      <c r="G426" s="295" t="s">
        <v>426</v>
      </c>
      <c r="H426" s="296">
        <v>3</v>
      </c>
      <c r="I426" s="297"/>
      <c r="J426" s="298">
        <f>ROUND(I426*H426,2)</f>
        <v>0</v>
      </c>
      <c r="K426" s="294" t="s">
        <v>951</v>
      </c>
      <c r="L426" s="299"/>
      <c r="M426" s="300" t="s">
        <v>22</v>
      </c>
      <c r="N426" s="301" t="s">
        <v>44</v>
      </c>
      <c r="O426" s="48"/>
      <c r="P426" s="245">
        <f>O426*H426</f>
        <v>0</v>
      </c>
      <c r="Q426" s="245">
        <v>0.028000000000000001</v>
      </c>
      <c r="R426" s="245">
        <f>Q426*H426</f>
        <v>0.084000000000000005</v>
      </c>
      <c r="S426" s="245">
        <v>0</v>
      </c>
      <c r="T426" s="246">
        <f>S426*H426</f>
        <v>0</v>
      </c>
      <c r="AR426" s="25" t="s">
        <v>405</v>
      </c>
      <c r="AT426" s="25" t="s">
        <v>289</v>
      </c>
      <c r="AU426" s="25" t="s">
        <v>82</v>
      </c>
      <c r="AY426" s="25" t="s">
        <v>215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25" t="s">
        <v>80</v>
      </c>
      <c r="BK426" s="247">
        <f>ROUND(I426*H426,2)</f>
        <v>0</v>
      </c>
      <c r="BL426" s="25" t="s">
        <v>311</v>
      </c>
      <c r="BM426" s="25" t="s">
        <v>3519</v>
      </c>
    </row>
    <row r="427" s="12" customFormat="1">
      <c r="B427" s="248"/>
      <c r="C427" s="249"/>
      <c r="D427" s="250" t="s">
        <v>224</v>
      </c>
      <c r="E427" s="251" t="s">
        <v>22</v>
      </c>
      <c r="F427" s="252" t="s">
        <v>3520</v>
      </c>
      <c r="G427" s="249"/>
      <c r="H427" s="253">
        <v>3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224</v>
      </c>
      <c r="AU427" s="259" t="s">
        <v>82</v>
      </c>
      <c r="AV427" s="12" t="s">
        <v>82</v>
      </c>
      <c r="AW427" s="12" t="s">
        <v>36</v>
      </c>
      <c r="AX427" s="12" t="s">
        <v>73</v>
      </c>
      <c r="AY427" s="259" t="s">
        <v>215</v>
      </c>
    </row>
    <row r="428" s="13" customFormat="1">
      <c r="B428" s="260"/>
      <c r="C428" s="261"/>
      <c r="D428" s="250" t="s">
        <v>224</v>
      </c>
      <c r="E428" s="262" t="s">
        <v>22</v>
      </c>
      <c r="F428" s="263" t="s">
        <v>231</v>
      </c>
      <c r="G428" s="261"/>
      <c r="H428" s="264">
        <v>3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AT428" s="270" t="s">
        <v>224</v>
      </c>
      <c r="AU428" s="270" t="s">
        <v>82</v>
      </c>
      <c r="AV428" s="13" t="s">
        <v>222</v>
      </c>
      <c r="AW428" s="13" t="s">
        <v>36</v>
      </c>
      <c r="AX428" s="13" t="s">
        <v>80</v>
      </c>
      <c r="AY428" s="270" t="s">
        <v>215</v>
      </c>
    </row>
    <row r="429" s="1" customFormat="1" ht="25.5" customHeight="1">
      <c r="B429" s="47"/>
      <c r="C429" s="236" t="s">
        <v>713</v>
      </c>
      <c r="D429" s="236" t="s">
        <v>217</v>
      </c>
      <c r="E429" s="237" t="s">
        <v>2687</v>
      </c>
      <c r="F429" s="238" t="s">
        <v>2688</v>
      </c>
      <c r="G429" s="239" t="s">
        <v>426</v>
      </c>
      <c r="H429" s="240">
        <v>3</v>
      </c>
      <c r="I429" s="241"/>
      <c r="J429" s="242">
        <f>ROUND(I429*H429,2)</f>
        <v>0</v>
      </c>
      <c r="K429" s="238" t="s">
        <v>221</v>
      </c>
      <c r="L429" s="73"/>
      <c r="M429" s="243" t="s">
        <v>22</v>
      </c>
      <c r="N429" s="244" t="s">
        <v>44</v>
      </c>
      <c r="O429" s="48"/>
      <c r="P429" s="245">
        <f>O429*H429</f>
        <v>0</v>
      </c>
      <c r="Q429" s="245">
        <v>0</v>
      </c>
      <c r="R429" s="245">
        <f>Q429*H429</f>
        <v>0</v>
      </c>
      <c r="S429" s="245">
        <v>0</v>
      </c>
      <c r="T429" s="246">
        <f>S429*H429</f>
        <v>0</v>
      </c>
      <c r="AR429" s="25" t="s">
        <v>311</v>
      </c>
      <c r="AT429" s="25" t="s">
        <v>217</v>
      </c>
      <c r="AU429" s="25" t="s">
        <v>82</v>
      </c>
      <c r="AY429" s="25" t="s">
        <v>215</v>
      </c>
      <c r="BE429" s="247">
        <f>IF(N429="základní",J429,0)</f>
        <v>0</v>
      </c>
      <c r="BF429" s="247">
        <f>IF(N429="snížená",J429,0)</f>
        <v>0</v>
      </c>
      <c r="BG429" s="247">
        <f>IF(N429="zákl. přenesená",J429,0)</f>
        <v>0</v>
      </c>
      <c r="BH429" s="247">
        <f>IF(N429="sníž. přenesená",J429,0)</f>
        <v>0</v>
      </c>
      <c r="BI429" s="247">
        <f>IF(N429="nulová",J429,0)</f>
        <v>0</v>
      </c>
      <c r="BJ429" s="25" t="s">
        <v>80</v>
      </c>
      <c r="BK429" s="247">
        <f>ROUND(I429*H429,2)</f>
        <v>0</v>
      </c>
      <c r="BL429" s="25" t="s">
        <v>311</v>
      </c>
      <c r="BM429" s="25" t="s">
        <v>3521</v>
      </c>
    </row>
    <row r="430" s="12" customFormat="1">
      <c r="B430" s="248"/>
      <c r="C430" s="249"/>
      <c r="D430" s="250" t="s">
        <v>224</v>
      </c>
      <c r="E430" s="251" t="s">
        <v>22</v>
      </c>
      <c r="F430" s="252" t="s">
        <v>3522</v>
      </c>
      <c r="G430" s="249"/>
      <c r="H430" s="253">
        <v>3</v>
      </c>
      <c r="I430" s="254"/>
      <c r="J430" s="249"/>
      <c r="K430" s="249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224</v>
      </c>
      <c r="AU430" s="259" t="s">
        <v>82</v>
      </c>
      <c r="AV430" s="12" t="s">
        <v>82</v>
      </c>
      <c r="AW430" s="12" t="s">
        <v>36</v>
      </c>
      <c r="AX430" s="12" t="s">
        <v>73</v>
      </c>
      <c r="AY430" s="259" t="s">
        <v>215</v>
      </c>
    </row>
    <row r="431" s="13" customFormat="1">
      <c r="B431" s="260"/>
      <c r="C431" s="261"/>
      <c r="D431" s="250" t="s">
        <v>224</v>
      </c>
      <c r="E431" s="262" t="s">
        <v>22</v>
      </c>
      <c r="F431" s="263" t="s">
        <v>231</v>
      </c>
      <c r="G431" s="261"/>
      <c r="H431" s="264">
        <v>3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AT431" s="270" t="s">
        <v>224</v>
      </c>
      <c r="AU431" s="270" t="s">
        <v>82</v>
      </c>
      <c r="AV431" s="13" t="s">
        <v>222</v>
      </c>
      <c r="AW431" s="13" t="s">
        <v>36</v>
      </c>
      <c r="AX431" s="13" t="s">
        <v>80</v>
      </c>
      <c r="AY431" s="270" t="s">
        <v>215</v>
      </c>
    </row>
    <row r="432" s="1" customFormat="1" ht="25.5" customHeight="1">
      <c r="B432" s="47"/>
      <c r="C432" s="292" t="s">
        <v>718</v>
      </c>
      <c r="D432" s="292" t="s">
        <v>289</v>
      </c>
      <c r="E432" s="293" t="s">
        <v>961</v>
      </c>
      <c r="F432" s="294" t="s">
        <v>3523</v>
      </c>
      <c r="G432" s="295" t="s">
        <v>426</v>
      </c>
      <c r="H432" s="296">
        <v>3</v>
      </c>
      <c r="I432" s="297"/>
      <c r="J432" s="298">
        <f>ROUND(I432*H432,2)</f>
        <v>0</v>
      </c>
      <c r="K432" s="294" t="s">
        <v>951</v>
      </c>
      <c r="L432" s="299"/>
      <c r="M432" s="300" t="s">
        <v>22</v>
      </c>
      <c r="N432" s="301" t="s">
        <v>44</v>
      </c>
      <c r="O432" s="48"/>
      <c r="P432" s="245">
        <f>O432*H432</f>
        <v>0</v>
      </c>
      <c r="Q432" s="245">
        <v>0.017500000000000002</v>
      </c>
      <c r="R432" s="245">
        <f>Q432*H432</f>
        <v>0.052500000000000005</v>
      </c>
      <c r="S432" s="245">
        <v>0</v>
      </c>
      <c r="T432" s="246">
        <f>S432*H432</f>
        <v>0</v>
      </c>
      <c r="AR432" s="25" t="s">
        <v>405</v>
      </c>
      <c r="AT432" s="25" t="s">
        <v>289</v>
      </c>
      <c r="AU432" s="25" t="s">
        <v>82</v>
      </c>
      <c r="AY432" s="25" t="s">
        <v>215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25" t="s">
        <v>80</v>
      </c>
      <c r="BK432" s="247">
        <f>ROUND(I432*H432,2)</f>
        <v>0</v>
      </c>
      <c r="BL432" s="25" t="s">
        <v>311</v>
      </c>
      <c r="BM432" s="25" t="s">
        <v>3524</v>
      </c>
    </row>
    <row r="433" s="12" customFormat="1">
      <c r="B433" s="248"/>
      <c r="C433" s="249"/>
      <c r="D433" s="250" t="s">
        <v>224</v>
      </c>
      <c r="E433" s="251" t="s">
        <v>22</v>
      </c>
      <c r="F433" s="252" t="s">
        <v>3522</v>
      </c>
      <c r="G433" s="249"/>
      <c r="H433" s="253">
        <v>3</v>
      </c>
      <c r="I433" s="254"/>
      <c r="J433" s="249"/>
      <c r="K433" s="249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224</v>
      </c>
      <c r="AU433" s="259" t="s">
        <v>82</v>
      </c>
      <c r="AV433" s="12" t="s">
        <v>82</v>
      </c>
      <c r="AW433" s="12" t="s">
        <v>36</v>
      </c>
      <c r="AX433" s="12" t="s">
        <v>73</v>
      </c>
      <c r="AY433" s="259" t="s">
        <v>215</v>
      </c>
    </row>
    <row r="434" s="13" customFormat="1">
      <c r="B434" s="260"/>
      <c r="C434" s="261"/>
      <c r="D434" s="250" t="s">
        <v>224</v>
      </c>
      <c r="E434" s="262" t="s">
        <v>22</v>
      </c>
      <c r="F434" s="263" t="s">
        <v>231</v>
      </c>
      <c r="G434" s="261"/>
      <c r="H434" s="264">
        <v>3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AT434" s="270" t="s">
        <v>224</v>
      </c>
      <c r="AU434" s="270" t="s">
        <v>82</v>
      </c>
      <c r="AV434" s="13" t="s">
        <v>222</v>
      </c>
      <c r="AW434" s="13" t="s">
        <v>36</v>
      </c>
      <c r="AX434" s="13" t="s">
        <v>80</v>
      </c>
      <c r="AY434" s="270" t="s">
        <v>215</v>
      </c>
    </row>
    <row r="435" s="1" customFormat="1" ht="25.5" customHeight="1">
      <c r="B435" s="47"/>
      <c r="C435" s="236" t="s">
        <v>723</v>
      </c>
      <c r="D435" s="236" t="s">
        <v>217</v>
      </c>
      <c r="E435" s="237" t="s">
        <v>991</v>
      </c>
      <c r="F435" s="238" t="s">
        <v>992</v>
      </c>
      <c r="G435" s="239" t="s">
        <v>426</v>
      </c>
      <c r="H435" s="240">
        <v>3</v>
      </c>
      <c r="I435" s="241"/>
      <c r="J435" s="242">
        <f>ROUND(I435*H435,2)</f>
        <v>0</v>
      </c>
      <c r="K435" s="238" t="s">
        <v>221</v>
      </c>
      <c r="L435" s="73"/>
      <c r="M435" s="243" t="s">
        <v>22</v>
      </c>
      <c r="N435" s="244" t="s">
        <v>44</v>
      </c>
      <c r="O435" s="48"/>
      <c r="P435" s="245">
        <f>O435*H435</f>
        <v>0</v>
      </c>
      <c r="Q435" s="245">
        <v>0.00044999999999999999</v>
      </c>
      <c r="R435" s="245">
        <f>Q435*H435</f>
        <v>0.0013500000000000001</v>
      </c>
      <c r="S435" s="245">
        <v>0</v>
      </c>
      <c r="T435" s="246">
        <f>S435*H435</f>
        <v>0</v>
      </c>
      <c r="AR435" s="25" t="s">
        <v>311</v>
      </c>
      <c r="AT435" s="25" t="s">
        <v>217</v>
      </c>
      <c r="AU435" s="25" t="s">
        <v>82</v>
      </c>
      <c r="AY435" s="25" t="s">
        <v>215</v>
      </c>
      <c r="BE435" s="247">
        <f>IF(N435="základní",J435,0)</f>
        <v>0</v>
      </c>
      <c r="BF435" s="247">
        <f>IF(N435="snížená",J435,0)</f>
        <v>0</v>
      </c>
      <c r="BG435" s="247">
        <f>IF(N435="zákl. přenesená",J435,0)</f>
        <v>0</v>
      </c>
      <c r="BH435" s="247">
        <f>IF(N435="sníž. přenesená",J435,0)</f>
        <v>0</v>
      </c>
      <c r="BI435" s="247">
        <f>IF(N435="nulová",J435,0)</f>
        <v>0</v>
      </c>
      <c r="BJ435" s="25" t="s">
        <v>80</v>
      </c>
      <c r="BK435" s="247">
        <f>ROUND(I435*H435,2)</f>
        <v>0</v>
      </c>
      <c r="BL435" s="25" t="s">
        <v>311</v>
      </c>
      <c r="BM435" s="25" t="s">
        <v>3525</v>
      </c>
    </row>
    <row r="436" s="12" customFormat="1">
      <c r="B436" s="248"/>
      <c r="C436" s="249"/>
      <c r="D436" s="250" t="s">
        <v>224</v>
      </c>
      <c r="E436" s="251" t="s">
        <v>22</v>
      </c>
      <c r="F436" s="252" t="s">
        <v>3526</v>
      </c>
      <c r="G436" s="249"/>
      <c r="H436" s="253">
        <v>3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224</v>
      </c>
      <c r="AU436" s="259" t="s">
        <v>82</v>
      </c>
      <c r="AV436" s="12" t="s">
        <v>82</v>
      </c>
      <c r="AW436" s="12" t="s">
        <v>36</v>
      </c>
      <c r="AX436" s="12" t="s">
        <v>80</v>
      </c>
      <c r="AY436" s="259" t="s">
        <v>215</v>
      </c>
    </row>
    <row r="437" s="1" customFormat="1" ht="25.5" customHeight="1">
      <c r="B437" s="47"/>
      <c r="C437" s="292" t="s">
        <v>727</v>
      </c>
      <c r="D437" s="292" t="s">
        <v>289</v>
      </c>
      <c r="E437" s="293" t="s">
        <v>3527</v>
      </c>
      <c r="F437" s="294" t="s">
        <v>3528</v>
      </c>
      <c r="G437" s="295" t="s">
        <v>426</v>
      </c>
      <c r="H437" s="296">
        <v>3</v>
      </c>
      <c r="I437" s="297"/>
      <c r="J437" s="298">
        <f>ROUND(I437*H437,2)</f>
        <v>0</v>
      </c>
      <c r="K437" s="294" t="s">
        <v>221</v>
      </c>
      <c r="L437" s="299"/>
      <c r="M437" s="300" t="s">
        <v>22</v>
      </c>
      <c r="N437" s="301" t="s">
        <v>44</v>
      </c>
      <c r="O437" s="48"/>
      <c r="P437" s="245">
        <f>O437*H437</f>
        <v>0</v>
      </c>
      <c r="Q437" s="245">
        <v>0.016</v>
      </c>
      <c r="R437" s="245">
        <f>Q437*H437</f>
        <v>0.048000000000000001</v>
      </c>
      <c r="S437" s="245">
        <v>0</v>
      </c>
      <c r="T437" s="246">
        <f>S437*H437</f>
        <v>0</v>
      </c>
      <c r="AR437" s="25" t="s">
        <v>405</v>
      </c>
      <c r="AT437" s="25" t="s">
        <v>289</v>
      </c>
      <c r="AU437" s="25" t="s">
        <v>82</v>
      </c>
      <c r="AY437" s="25" t="s">
        <v>215</v>
      </c>
      <c r="BE437" s="247">
        <f>IF(N437="základní",J437,0)</f>
        <v>0</v>
      </c>
      <c r="BF437" s="247">
        <f>IF(N437="snížená",J437,0)</f>
        <v>0</v>
      </c>
      <c r="BG437" s="247">
        <f>IF(N437="zákl. přenesená",J437,0)</f>
        <v>0</v>
      </c>
      <c r="BH437" s="247">
        <f>IF(N437="sníž. přenesená",J437,0)</f>
        <v>0</v>
      </c>
      <c r="BI437" s="247">
        <f>IF(N437="nulová",J437,0)</f>
        <v>0</v>
      </c>
      <c r="BJ437" s="25" t="s">
        <v>80</v>
      </c>
      <c r="BK437" s="247">
        <f>ROUND(I437*H437,2)</f>
        <v>0</v>
      </c>
      <c r="BL437" s="25" t="s">
        <v>311</v>
      </c>
      <c r="BM437" s="25" t="s">
        <v>3529</v>
      </c>
    </row>
    <row r="438" s="12" customFormat="1">
      <c r="B438" s="248"/>
      <c r="C438" s="249"/>
      <c r="D438" s="250" t="s">
        <v>224</v>
      </c>
      <c r="E438" s="251" t="s">
        <v>22</v>
      </c>
      <c r="F438" s="252" t="s">
        <v>236</v>
      </c>
      <c r="G438" s="249"/>
      <c r="H438" s="253">
        <v>3</v>
      </c>
      <c r="I438" s="254"/>
      <c r="J438" s="249"/>
      <c r="K438" s="249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224</v>
      </c>
      <c r="AU438" s="259" t="s">
        <v>82</v>
      </c>
      <c r="AV438" s="12" t="s">
        <v>82</v>
      </c>
      <c r="AW438" s="12" t="s">
        <v>36</v>
      </c>
      <c r="AX438" s="12" t="s">
        <v>80</v>
      </c>
      <c r="AY438" s="259" t="s">
        <v>215</v>
      </c>
    </row>
    <row r="439" s="1" customFormat="1" ht="25.5" customHeight="1">
      <c r="B439" s="47"/>
      <c r="C439" s="236" t="s">
        <v>731</v>
      </c>
      <c r="D439" s="236" t="s">
        <v>217</v>
      </c>
      <c r="E439" s="237" t="s">
        <v>2716</v>
      </c>
      <c r="F439" s="238" t="s">
        <v>2717</v>
      </c>
      <c r="G439" s="239" t="s">
        <v>426</v>
      </c>
      <c r="H439" s="240">
        <v>3</v>
      </c>
      <c r="I439" s="241"/>
      <c r="J439" s="242">
        <f>ROUND(I439*H439,2)</f>
        <v>0</v>
      </c>
      <c r="K439" s="238" t="s">
        <v>221</v>
      </c>
      <c r="L439" s="73"/>
      <c r="M439" s="243" t="s">
        <v>22</v>
      </c>
      <c r="N439" s="244" t="s">
        <v>44</v>
      </c>
      <c r="O439" s="48"/>
      <c r="P439" s="245">
        <f>O439*H439</f>
        <v>0</v>
      </c>
      <c r="Q439" s="245">
        <v>0.00040999999999999999</v>
      </c>
      <c r="R439" s="245">
        <f>Q439*H439</f>
        <v>0.00123</v>
      </c>
      <c r="S439" s="245">
        <v>0</v>
      </c>
      <c r="T439" s="246">
        <f>S439*H439</f>
        <v>0</v>
      </c>
      <c r="AR439" s="25" t="s">
        <v>311</v>
      </c>
      <c r="AT439" s="25" t="s">
        <v>217</v>
      </c>
      <c r="AU439" s="25" t="s">
        <v>82</v>
      </c>
      <c r="AY439" s="25" t="s">
        <v>215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25" t="s">
        <v>80</v>
      </c>
      <c r="BK439" s="247">
        <f>ROUND(I439*H439,2)</f>
        <v>0</v>
      </c>
      <c r="BL439" s="25" t="s">
        <v>311</v>
      </c>
      <c r="BM439" s="25" t="s">
        <v>3530</v>
      </c>
    </row>
    <row r="440" s="12" customFormat="1">
      <c r="B440" s="248"/>
      <c r="C440" s="249"/>
      <c r="D440" s="250" t="s">
        <v>224</v>
      </c>
      <c r="E440" s="251" t="s">
        <v>22</v>
      </c>
      <c r="F440" s="252" t="s">
        <v>3531</v>
      </c>
      <c r="G440" s="249"/>
      <c r="H440" s="253">
        <v>3</v>
      </c>
      <c r="I440" s="254"/>
      <c r="J440" s="249"/>
      <c r="K440" s="249"/>
      <c r="L440" s="255"/>
      <c r="M440" s="256"/>
      <c r="N440" s="257"/>
      <c r="O440" s="257"/>
      <c r="P440" s="257"/>
      <c r="Q440" s="257"/>
      <c r="R440" s="257"/>
      <c r="S440" s="257"/>
      <c r="T440" s="258"/>
      <c r="AT440" s="259" t="s">
        <v>224</v>
      </c>
      <c r="AU440" s="259" t="s">
        <v>82</v>
      </c>
      <c r="AV440" s="12" t="s">
        <v>82</v>
      </c>
      <c r="AW440" s="12" t="s">
        <v>36</v>
      </c>
      <c r="AX440" s="12" t="s">
        <v>80</v>
      </c>
      <c r="AY440" s="259" t="s">
        <v>215</v>
      </c>
    </row>
    <row r="441" s="1" customFormat="1" ht="38.25" customHeight="1">
      <c r="B441" s="47"/>
      <c r="C441" s="292" t="s">
        <v>735</v>
      </c>
      <c r="D441" s="292" t="s">
        <v>289</v>
      </c>
      <c r="E441" s="293" t="s">
        <v>2707</v>
      </c>
      <c r="F441" s="294" t="s">
        <v>3532</v>
      </c>
      <c r="G441" s="295" t="s">
        <v>426</v>
      </c>
      <c r="H441" s="296">
        <v>3</v>
      </c>
      <c r="I441" s="297"/>
      <c r="J441" s="298">
        <f>ROUND(I441*H441,2)</f>
        <v>0</v>
      </c>
      <c r="K441" s="294" t="s">
        <v>221</v>
      </c>
      <c r="L441" s="299"/>
      <c r="M441" s="300" t="s">
        <v>22</v>
      </c>
      <c r="N441" s="301" t="s">
        <v>44</v>
      </c>
      <c r="O441" s="48"/>
      <c r="P441" s="245">
        <f>O441*H441</f>
        <v>0</v>
      </c>
      <c r="Q441" s="245">
        <v>0.017000000000000001</v>
      </c>
      <c r="R441" s="245">
        <f>Q441*H441</f>
        <v>0.051000000000000004</v>
      </c>
      <c r="S441" s="245">
        <v>0</v>
      </c>
      <c r="T441" s="246">
        <f>S441*H441</f>
        <v>0</v>
      </c>
      <c r="AR441" s="25" t="s">
        <v>405</v>
      </c>
      <c r="AT441" s="25" t="s">
        <v>289</v>
      </c>
      <c r="AU441" s="25" t="s">
        <v>82</v>
      </c>
      <c r="AY441" s="25" t="s">
        <v>215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25" t="s">
        <v>80</v>
      </c>
      <c r="BK441" s="247">
        <f>ROUND(I441*H441,2)</f>
        <v>0</v>
      </c>
      <c r="BL441" s="25" t="s">
        <v>311</v>
      </c>
      <c r="BM441" s="25" t="s">
        <v>3533</v>
      </c>
    </row>
    <row r="442" s="12" customFormat="1">
      <c r="B442" s="248"/>
      <c r="C442" s="249"/>
      <c r="D442" s="250" t="s">
        <v>224</v>
      </c>
      <c r="E442" s="251" t="s">
        <v>22</v>
      </c>
      <c r="F442" s="252" t="s">
        <v>3531</v>
      </c>
      <c r="G442" s="249"/>
      <c r="H442" s="253">
        <v>3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224</v>
      </c>
      <c r="AU442" s="259" t="s">
        <v>82</v>
      </c>
      <c r="AV442" s="12" t="s">
        <v>82</v>
      </c>
      <c r="AW442" s="12" t="s">
        <v>36</v>
      </c>
      <c r="AX442" s="12" t="s">
        <v>80</v>
      </c>
      <c r="AY442" s="259" t="s">
        <v>215</v>
      </c>
    </row>
    <row r="443" s="1" customFormat="1" ht="25.5" customHeight="1">
      <c r="B443" s="47"/>
      <c r="C443" s="236" t="s">
        <v>740</v>
      </c>
      <c r="D443" s="236" t="s">
        <v>217</v>
      </c>
      <c r="E443" s="237" t="s">
        <v>2722</v>
      </c>
      <c r="F443" s="238" t="s">
        <v>2723</v>
      </c>
      <c r="G443" s="239" t="s">
        <v>426</v>
      </c>
      <c r="H443" s="240">
        <v>9</v>
      </c>
      <c r="I443" s="241"/>
      <c r="J443" s="242">
        <f>ROUND(I443*H443,2)</f>
        <v>0</v>
      </c>
      <c r="K443" s="238" t="s">
        <v>221</v>
      </c>
      <c r="L443" s="73"/>
      <c r="M443" s="243" t="s">
        <v>22</v>
      </c>
      <c r="N443" s="244" t="s">
        <v>44</v>
      </c>
      <c r="O443" s="48"/>
      <c r="P443" s="245">
        <f>O443*H443</f>
        <v>0</v>
      </c>
      <c r="Q443" s="245">
        <v>0</v>
      </c>
      <c r="R443" s="245">
        <f>Q443*H443</f>
        <v>0</v>
      </c>
      <c r="S443" s="245">
        <v>0</v>
      </c>
      <c r="T443" s="246">
        <f>S443*H443</f>
        <v>0</v>
      </c>
      <c r="AR443" s="25" t="s">
        <v>311</v>
      </c>
      <c r="AT443" s="25" t="s">
        <v>217</v>
      </c>
      <c r="AU443" s="25" t="s">
        <v>82</v>
      </c>
      <c r="AY443" s="25" t="s">
        <v>215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25" t="s">
        <v>80</v>
      </c>
      <c r="BK443" s="247">
        <f>ROUND(I443*H443,2)</f>
        <v>0</v>
      </c>
      <c r="BL443" s="25" t="s">
        <v>311</v>
      </c>
      <c r="BM443" s="25" t="s">
        <v>3534</v>
      </c>
    </row>
    <row r="444" s="12" customFormat="1">
      <c r="B444" s="248"/>
      <c r="C444" s="249"/>
      <c r="D444" s="250" t="s">
        <v>224</v>
      </c>
      <c r="E444" s="251" t="s">
        <v>22</v>
      </c>
      <c r="F444" s="252" t="s">
        <v>3535</v>
      </c>
      <c r="G444" s="249"/>
      <c r="H444" s="253">
        <v>1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224</v>
      </c>
      <c r="AU444" s="259" t="s">
        <v>82</v>
      </c>
      <c r="AV444" s="12" t="s">
        <v>82</v>
      </c>
      <c r="AW444" s="12" t="s">
        <v>36</v>
      </c>
      <c r="AX444" s="12" t="s">
        <v>73</v>
      </c>
      <c r="AY444" s="259" t="s">
        <v>215</v>
      </c>
    </row>
    <row r="445" s="12" customFormat="1">
      <c r="B445" s="248"/>
      <c r="C445" s="249"/>
      <c r="D445" s="250" t="s">
        <v>224</v>
      </c>
      <c r="E445" s="251" t="s">
        <v>22</v>
      </c>
      <c r="F445" s="252" t="s">
        <v>3536</v>
      </c>
      <c r="G445" s="249"/>
      <c r="H445" s="253">
        <v>1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AT445" s="259" t="s">
        <v>224</v>
      </c>
      <c r="AU445" s="259" t="s">
        <v>82</v>
      </c>
      <c r="AV445" s="12" t="s">
        <v>82</v>
      </c>
      <c r="AW445" s="12" t="s">
        <v>36</v>
      </c>
      <c r="AX445" s="12" t="s">
        <v>73</v>
      </c>
      <c r="AY445" s="259" t="s">
        <v>215</v>
      </c>
    </row>
    <row r="446" s="12" customFormat="1">
      <c r="B446" s="248"/>
      <c r="C446" s="249"/>
      <c r="D446" s="250" t="s">
        <v>224</v>
      </c>
      <c r="E446" s="251" t="s">
        <v>22</v>
      </c>
      <c r="F446" s="252" t="s">
        <v>3537</v>
      </c>
      <c r="G446" s="249"/>
      <c r="H446" s="253">
        <v>3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224</v>
      </c>
      <c r="AU446" s="259" t="s">
        <v>82</v>
      </c>
      <c r="AV446" s="12" t="s">
        <v>82</v>
      </c>
      <c r="AW446" s="12" t="s">
        <v>36</v>
      </c>
      <c r="AX446" s="12" t="s">
        <v>73</v>
      </c>
      <c r="AY446" s="259" t="s">
        <v>215</v>
      </c>
    </row>
    <row r="447" s="12" customFormat="1">
      <c r="B447" s="248"/>
      <c r="C447" s="249"/>
      <c r="D447" s="250" t="s">
        <v>224</v>
      </c>
      <c r="E447" s="251" t="s">
        <v>22</v>
      </c>
      <c r="F447" s="252" t="s">
        <v>3538</v>
      </c>
      <c r="G447" s="249"/>
      <c r="H447" s="253">
        <v>4</v>
      </c>
      <c r="I447" s="254"/>
      <c r="J447" s="249"/>
      <c r="K447" s="249"/>
      <c r="L447" s="255"/>
      <c r="M447" s="256"/>
      <c r="N447" s="257"/>
      <c r="O447" s="257"/>
      <c r="P447" s="257"/>
      <c r="Q447" s="257"/>
      <c r="R447" s="257"/>
      <c r="S447" s="257"/>
      <c r="T447" s="258"/>
      <c r="AT447" s="259" t="s">
        <v>224</v>
      </c>
      <c r="AU447" s="259" t="s">
        <v>82</v>
      </c>
      <c r="AV447" s="12" t="s">
        <v>82</v>
      </c>
      <c r="AW447" s="12" t="s">
        <v>36</v>
      </c>
      <c r="AX447" s="12" t="s">
        <v>73</v>
      </c>
      <c r="AY447" s="259" t="s">
        <v>215</v>
      </c>
    </row>
    <row r="448" s="13" customFormat="1">
      <c r="B448" s="260"/>
      <c r="C448" s="261"/>
      <c r="D448" s="250" t="s">
        <v>224</v>
      </c>
      <c r="E448" s="262" t="s">
        <v>22</v>
      </c>
      <c r="F448" s="263" t="s">
        <v>231</v>
      </c>
      <c r="G448" s="261"/>
      <c r="H448" s="264">
        <v>9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AT448" s="270" t="s">
        <v>224</v>
      </c>
      <c r="AU448" s="270" t="s">
        <v>82</v>
      </c>
      <c r="AV448" s="13" t="s">
        <v>222</v>
      </c>
      <c r="AW448" s="13" t="s">
        <v>36</v>
      </c>
      <c r="AX448" s="13" t="s">
        <v>80</v>
      </c>
      <c r="AY448" s="270" t="s">
        <v>215</v>
      </c>
    </row>
    <row r="449" s="1" customFormat="1" ht="16.5" customHeight="1">
      <c r="B449" s="47"/>
      <c r="C449" s="236" t="s">
        <v>745</v>
      </c>
      <c r="D449" s="236" t="s">
        <v>217</v>
      </c>
      <c r="E449" s="237" t="s">
        <v>1003</v>
      </c>
      <c r="F449" s="238" t="s">
        <v>2727</v>
      </c>
      <c r="G449" s="239" t="s">
        <v>298</v>
      </c>
      <c r="H449" s="240">
        <v>8.8699999999999992</v>
      </c>
      <c r="I449" s="241"/>
      <c r="J449" s="242">
        <f>ROUND(I449*H449,2)</f>
        <v>0</v>
      </c>
      <c r="K449" s="238" t="s">
        <v>221</v>
      </c>
      <c r="L449" s="73"/>
      <c r="M449" s="243" t="s">
        <v>22</v>
      </c>
      <c r="N449" s="244" t="s">
        <v>44</v>
      </c>
      <c r="O449" s="48"/>
      <c r="P449" s="245">
        <f>O449*H449</f>
        <v>0</v>
      </c>
      <c r="Q449" s="245">
        <v>0</v>
      </c>
      <c r="R449" s="245">
        <f>Q449*H449</f>
        <v>0</v>
      </c>
      <c r="S449" s="245">
        <v>0</v>
      </c>
      <c r="T449" s="246">
        <f>S449*H449</f>
        <v>0</v>
      </c>
      <c r="AR449" s="25" t="s">
        <v>311</v>
      </c>
      <c r="AT449" s="25" t="s">
        <v>217</v>
      </c>
      <c r="AU449" s="25" t="s">
        <v>82</v>
      </c>
      <c r="AY449" s="25" t="s">
        <v>215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25" t="s">
        <v>80</v>
      </c>
      <c r="BK449" s="247">
        <f>ROUND(I449*H449,2)</f>
        <v>0</v>
      </c>
      <c r="BL449" s="25" t="s">
        <v>311</v>
      </c>
      <c r="BM449" s="25" t="s">
        <v>3539</v>
      </c>
    </row>
    <row r="450" s="12" customFormat="1">
      <c r="B450" s="248"/>
      <c r="C450" s="249"/>
      <c r="D450" s="250" t="s">
        <v>224</v>
      </c>
      <c r="E450" s="251" t="s">
        <v>22</v>
      </c>
      <c r="F450" s="252" t="s">
        <v>3540</v>
      </c>
      <c r="G450" s="249"/>
      <c r="H450" s="253">
        <v>0.55000000000000004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224</v>
      </c>
      <c r="AU450" s="259" t="s">
        <v>82</v>
      </c>
      <c r="AV450" s="12" t="s">
        <v>82</v>
      </c>
      <c r="AW450" s="12" t="s">
        <v>36</v>
      </c>
      <c r="AX450" s="12" t="s">
        <v>73</v>
      </c>
      <c r="AY450" s="259" t="s">
        <v>215</v>
      </c>
    </row>
    <row r="451" s="12" customFormat="1">
      <c r="B451" s="248"/>
      <c r="C451" s="249"/>
      <c r="D451" s="250" t="s">
        <v>224</v>
      </c>
      <c r="E451" s="251" t="s">
        <v>22</v>
      </c>
      <c r="F451" s="252" t="s">
        <v>3541</v>
      </c>
      <c r="G451" s="249"/>
      <c r="H451" s="253">
        <v>0.75</v>
      </c>
      <c r="I451" s="254"/>
      <c r="J451" s="249"/>
      <c r="K451" s="249"/>
      <c r="L451" s="255"/>
      <c r="M451" s="256"/>
      <c r="N451" s="257"/>
      <c r="O451" s="257"/>
      <c r="P451" s="257"/>
      <c r="Q451" s="257"/>
      <c r="R451" s="257"/>
      <c r="S451" s="257"/>
      <c r="T451" s="258"/>
      <c r="AT451" s="259" t="s">
        <v>224</v>
      </c>
      <c r="AU451" s="259" t="s">
        <v>82</v>
      </c>
      <c r="AV451" s="12" t="s">
        <v>82</v>
      </c>
      <c r="AW451" s="12" t="s">
        <v>36</v>
      </c>
      <c r="AX451" s="12" t="s">
        <v>73</v>
      </c>
      <c r="AY451" s="259" t="s">
        <v>215</v>
      </c>
    </row>
    <row r="452" s="12" customFormat="1">
      <c r="B452" s="248"/>
      <c r="C452" s="249"/>
      <c r="D452" s="250" t="s">
        <v>224</v>
      </c>
      <c r="E452" s="251" t="s">
        <v>22</v>
      </c>
      <c r="F452" s="252" t="s">
        <v>3542</v>
      </c>
      <c r="G452" s="249"/>
      <c r="H452" s="253">
        <v>2.8500000000000001</v>
      </c>
      <c r="I452" s="254"/>
      <c r="J452" s="249"/>
      <c r="K452" s="249"/>
      <c r="L452" s="255"/>
      <c r="M452" s="256"/>
      <c r="N452" s="257"/>
      <c r="O452" s="257"/>
      <c r="P452" s="257"/>
      <c r="Q452" s="257"/>
      <c r="R452" s="257"/>
      <c r="S452" s="257"/>
      <c r="T452" s="258"/>
      <c r="AT452" s="259" t="s">
        <v>224</v>
      </c>
      <c r="AU452" s="259" t="s">
        <v>82</v>
      </c>
      <c r="AV452" s="12" t="s">
        <v>82</v>
      </c>
      <c r="AW452" s="12" t="s">
        <v>36</v>
      </c>
      <c r="AX452" s="12" t="s">
        <v>73</v>
      </c>
      <c r="AY452" s="259" t="s">
        <v>215</v>
      </c>
    </row>
    <row r="453" s="12" customFormat="1">
      <c r="B453" s="248"/>
      <c r="C453" s="249"/>
      <c r="D453" s="250" t="s">
        <v>224</v>
      </c>
      <c r="E453" s="251" t="s">
        <v>22</v>
      </c>
      <c r="F453" s="252" t="s">
        <v>3543</v>
      </c>
      <c r="G453" s="249"/>
      <c r="H453" s="253">
        <v>4.7199999999999998</v>
      </c>
      <c r="I453" s="254"/>
      <c r="J453" s="249"/>
      <c r="K453" s="249"/>
      <c r="L453" s="255"/>
      <c r="M453" s="256"/>
      <c r="N453" s="257"/>
      <c r="O453" s="257"/>
      <c r="P453" s="257"/>
      <c r="Q453" s="257"/>
      <c r="R453" s="257"/>
      <c r="S453" s="257"/>
      <c r="T453" s="258"/>
      <c r="AT453" s="259" t="s">
        <v>224</v>
      </c>
      <c r="AU453" s="259" t="s">
        <v>82</v>
      </c>
      <c r="AV453" s="12" t="s">
        <v>82</v>
      </c>
      <c r="AW453" s="12" t="s">
        <v>36</v>
      </c>
      <c r="AX453" s="12" t="s">
        <v>73</v>
      </c>
      <c r="AY453" s="259" t="s">
        <v>215</v>
      </c>
    </row>
    <row r="454" s="13" customFormat="1">
      <c r="B454" s="260"/>
      <c r="C454" s="261"/>
      <c r="D454" s="250" t="s">
        <v>224</v>
      </c>
      <c r="E454" s="262" t="s">
        <v>22</v>
      </c>
      <c r="F454" s="263" t="s">
        <v>231</v>
      </c>
      <c r="G454" s="261"/>
      <c r="H454" s="264">
        <v>8.8699999999999992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224</v>
      </c>
      <c r="AU454" s="270" t="s">
        <v>82</v>
      </c>
      <c r="AV454" s="13" t="s">
        <v>222</v>
      </c>
      <c r="AW454" s="13" t="s">
        <v>36</v>
      </c>
      <c r="AX454" s="13" t="s">
        <v>80</v>
      </c>
      <c r="AY454" s="270" t="s">
        <v>215</v>
      </c>
    </row>
    <row r="455" s="1" customFormat="1" ht="25.5" customHeight="1">
      <c r="B455" s="47"/>
      <c r="C455" s="236" t="s">
        <v>750</v>
      </c>
      <c r="D455" s="236" t="s">
        <v>217</v>
      </c>
      <c r="E455" s="237" t="s">
        <v>3544</v>
      </c>
      <c r="F455" s="238" t="s">
        <v>3545</v>
      </c>
      <c r="G455" s="239" t="s">
        <v>1010</v>
      </c>
      <c r="H455" s="240">
        <v>1</v>
      </c>
      <c r="I455" s="241"/>
      <c r="J455" s="242">
        <f>ROUND(I455*H455,2)</f>
        <v>0</v>
      </c>
      <c r="K455" s="238" t="s">
        <v>951</v>
      </c>
      <c r="L455" s="73"/>
      <c r="M455" s="243" t="s">
        <v>22</v>
      </c>
      <c r="N455" s="244" t="s">
        <v>44</v>
      </c>
      <c r="O455" s="48"/>
      <c r="P455" s="245">
        <f>O455*H455</f>
        <v>0</v>
      </c>
      <c r="Q455" s="245">
        <v>0</v>
      </c>
      <c r="R455" s="245">
        <f>Q455*H455</f>
        <v>0</v>
      </c>
      <c r="S455" s="245">
        <v>0</v>
      </c>
      <c r="T455" s="246">
        <f>S455*H455</f>
        <v>0</v>
      </c>
      <c r="AR455" s="25" t="s">
        <v>311</v>
      </c>
      <c r="AT455" s="25" t="s">
        <v>217</v>
      </c>
      <c r="AU455" s="25" t="s">
        <v>82</v>
      </c>
      <c r="AY455" s="25" t="s">
        <v>215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25" t="s">
        <v>80</v>
      </c>
      <c r="BK455" s="247">
        <f>ROUND(I455*H455,2)</f>
        <v>0</v>
      </c>
      <c r="BL455" s="25" t="s">
        <v>311</v>
      </c>
      <c r="BM455" s="25" t="s">
        <v>3546</v>
      </c>
    </row>
    <row r="456" s="12" customFormat="1">
      <c r="B456" s="248"/>
      <c r="C456" s="249"/>
      <c r="D456" s="250" t="s">
        <v>224</v>
      </c>
      <c r="E456" s="251" t="s">
        <v>22</v>
      </c>
      <c r="F456" s="252" t="s">
        <v>3547</v>
      </c>
      <c r="G456" s="249"/>
      <c r="H456" s="253">
        <v>1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224</v>
      </c>
      <c r="AU456" s="259" t="s">
        <v>82</v>
      </c>
      <c r="AV456" s="12" t="s">
        <v>82</v>
      </c>
      <c r="AW456" s="12" t="s">
        <v>36</v>
      </c>
      <c r="AX456" s="12" t="s">
        <v>73</v>
      </c>
      <c r="AY456" s="259" t="s">
        <v>215</v>
      </c>
    </row>
    <row r="457" s="13" customFormat="1">
      <c r="B457" s="260"/>
      <c r="C457" s="261"/>
      <c r="D457" s="250" t="s">
        <v>224</v>
      </c>
      <c r="E457" s="262" t="s">
        <v>22</v>
      </c>
      <c r="F457" s="263" t="s">
        <v>231</v>
      </c>
      <c r="G457" s="261"/>
      <c r="H457" s="264">
        <v>1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AT457" s="270" t="s">
        <v>224</v>
      </c>
      <c r="AU457" s="270" t="s">
        <v>82</v>
      </c>
      <c r="AV457" s="13" t="s">
        <v>222</v>
      </c>
      <c r="AW457" s="13" t="s">
        <v>36</v>
      </c>
      <c r="AX457" s="13" t="s">
        <v>80</v>
      </c>
      <c r="AY457" s="270" t="s">
        <v>215</v>
      </c>
    </row>
    <row r="458" s="1" customFormat="1" ht="38.25" customHeight="1">
      <c r="B458" s="47"/>
      <c r="C458" s="236" t="s">
        <v>754</v>
      </c>
      <c r="D458" s="236" t="s">
        <v>217</v>
      </c>
      <c r="E458" s="237" t="s">
        <v>3548</v>
      </c>
      <c r="F458" s="238" t="s">
        <v>3549</v>
      </c>
      <c r="G458" s="239" t="s">
        <v>876</v>
      </c>
      <c r="H458" s="302"/>
      <c r="I458" s="241"/>
      <c r="J458" s="242">
        <f>ROUND(I458*H458,2)</f>
        <v>0</v>
      </c>
      <c r="K458" s="238" t="s">
        <v>221</v>
      </c>
      <c r="L458" s="73"/>
      <c r="M458" s="243" t="s">
        <v>22</v>
      </c>
      <c r="N458" s="244" t="s">
        <v>44</v>
      </c>
      <c r="O458" s="48"/>
      <c r="P458" s="245">
        <f>O458*H458</f>
        <v>0</v>
      </c>
      <c r="Q458" s="245">
        <v>0</v>
      </c>
      <c r="R458" s="245">
        <f>Q458*H458</f>
        <v>0</v>
      </c>
      <c r="S458" s="245">
        <v>0</v>
      </c>
      <c r="T458" s="246">
        <f>S458*H458</f>
        <v>0</v>
      </c>
      <c r="AR458" s="25" t="s">
        <v>311</v>
      </c>
      <c r="AT458" s="25" t="s">
        <v>217</v>
      </c>
      <c r="AU458" s="25" t="s">
        <v>82</v>
      </c>
      <c r="AY458" s="25" t="s">
        <v>215</v>
      </c>
      <c r="BE458" s="247">
        <f>IF(N458="základní",J458,0)</f>
        <v>0</v>
      </c>
      <c r="BF458" s="247">
        <f>IF(N458="snížená",J458,0)</f>
        <v>0</v>
      </c>
      <c r="BG458" s="247">
        <f>IF(N458="zákl. přenesená",J458,0)</f>
        <v>0</v>
      </c>
      <c r="BH458" s="247">
        <f>IF(N458="sníž. přenesená",J458,0)</f>
        <v>0</v>
      </c>
      <c r="BI458" s="247">
        <f>IF(N458="nulová",J458,0)</f>
        <v>0</v>
      </c>
      <c r="BJ458" s="25" t="s">
        <v>80</v>
      </c>
      <c r="BK458" s="247">
        <f>ROUND(I458*H458,2)</f>
        <v>0</v>
      </c>
      <c r="BL458" s="25" t="s">
        <v>311</v>
      </c>
      <c r="BM458" s="25" t="s">
        <v>3550</v>
      </c>
    </row>
    <row r="459" s="11" customFormat="1" ht="29.88" customHeight="1">
      <c r="B459" s="220"/>
      <c r="C459" s="221"/>
      <c r="D459" s="222" t="s">
        <v>72</v>
      </c>
      <c r="E459" s="234" t="s">
        <v>1052</v>
      </c>
      <c r="F459" s="234" t="s">
        <v>3551</v>
      </c>
      <c r="G459" s="221"/>
      <c r="H459" s="221"/>
      <c r="I459" s="224"/>
      <c r="J459" s="235">
        <f>BK459</f>
        <v>0</v>
      </c>
      <c r="K459" s="221"/>
      <c r="L459" s="226"/>
      <c r="M459" s="227"/>
      <c r="N459" s="228"/>
      <c r="O459" s="228"/>
      <c r="P459" s="229">
        <f>SUM(P460:P479)</f>
        <v>0</v>
      </c>
      <c r="Q459" s="228"/>
      <c r="R459" s="229">
        <f>SUM(R460:R479)</f>
        <v>0.37558538000000002</v>
      </c>
      <c r="S459" s="228"/>
      <c r="T459" s="230">
        <f>SUM(T460:T479)</f>
        <v>0</v>
      </c>
      <c r="AR459" s="231" t="s">
        <v>82</v>
      </c>
      <c r="AT459" s="232" t="s">
        <v>72</v>
      </c>
      <c r="AU459" s="232" t="s">
        <v>80</v>
      </c>
      <c r="AY459" s="231" t="s">
        <v>215</v>
      </c>
      <c r="BK459" s="233">
        <f>SUM(BK460:BK479)</f>
        <v>0</v>
      </c>
    </row>
    <row r="460" s="1" customFormat="1" ht="25.5" customHeight="1">
      <c r="B460" s="47"/>
      <c r="C460" s="236" t="s">
        <v>759</v>
      </c>
      <c r="D460" s="236" t="s">
        <v>217</v>
      </c>
      <c r="E460" s="237" t="s">
        <v>1055</v>
      </c>
      <c r="F460" s="238" t="s">
        <v>1056</v>
      </c>
      <c r="G460" s="239" t="s">
        <v>298</v>
      </c>
      <c r="H460" s="240">
        <v>21.800000000000001</v>
      </c>
      <c r="I460" s="241"/>
      <c r="J460" s="242">
        <f>ROUND(I460*H460,2)</f>
        <v>0</v>
      </c>
      <c r="K460" s="238" t="s">
        <v>221</v>
      </c>
      <c r="L460" s="73"/>
      <c r="M460" s="243" t="s">
        <v>22</v>
      </c>
      <c r="N460" s="244" t="s">
        <v>44</v>
      </c>
      <c r="O460" s="48"/>
      <c r="P460" s="245">
        <f>O460*H460</f>
        <v>0</v>
      </c>
      <c r="Q460" s="245">
        <v>0.00046000000000000001</v>
      </c>
      <c r="R460" s="245">
        <f>Q460*H460</f>
        <v>0.010028000000000001</v>
      </c>
      <c r="S460" s="245">
        <v>0</v>
      </c>
      <c r="T460" s="246">
        <f>S460*H460</f>
        <v>0</v>
      </c>
      <c r="AR460" s="25" t="s">
        <v>311</v>
      </c>
      <c r="AT460" s="25" t="s">
        <v>217</v>
      </c>
      <c r="AU460" s="25" t="s">
        <v>82</v>
      </c>
      <c r="AY460" s="25" t="s">
        <v>215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25" t="s">
        <v>80</v>
      </c>
      <c r="BK460" s="247">
        <f>ROUND(I460*H460,2)</f>
        <v>0</v>
      </c>
      <c r="BL460" s="25" t="s">
        <v>311</v>
      </c>
      <c r="BM460" s="25" t="s">
        <v>3552</v>
      </c>
    </row>
    <row r="461" s="12" customFormat="1">
      <c r="B461" s="248"/>
      <c r="C461" s="249"/>
      <c r="D461" s="250" t="s">
        <v>224</v>
      </c>
      <c r="E461" s="251" t="s">
        <v>22</v>
      </c>
      <c r="F461" s="252" t="s">
        <v>3553</v>
      </c>
      <c r="G461" s="249"/>
      <c r="H461" s="253">
        <v>21.800000000000001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224</v>
      </c>
      <c r="AU461" s="259" t="s">
        <v>82</v>
      </c>
      <c r="AV461" s="12" t="s">
        <v>82</v>
      </c>
      <c r="AW461" s="12" t="s">
        <v>36</v>
      </c>
      <c r="AX461" s="12" t="s">
        <v>80</v>
      </c>
      <c r="AY461" s="259" t="s">
        <v>215</v>
      </c>
    </row>
    <row r="462" s="1" customFormat="1" ht="16.5" customHeight="1">
      <c r="B462" s="47"/>
      <c r="C462" s="292" t="s">
        <v>764</v>
      </c>
      <c r="D462" s="292" t="s">
        <v>289</v>
      </c>
      <c r="E462" s="293" t="s">
        <v>1061</v>
      </c>
      <c r="F462" s="294" t="s">
        <v>1062</v>
      </c>
      <c r="G462" s="295" t="s">
        <v>426</v>
      </c>
      <c r="H462" s="296">
        <v>79.933000000000007</v>
      </c>
      <c r="I462" s="297"/>
      <c r="J462" s="298">
        <f>ROUND(I462*H462,2)</f>
        <v>0</v>
      </c>
      <c r="K462" s="294" t="s">
        <v>221</v>
      </c>
      <c r="L462" s="299"/>
      <c r="M462" s="300" t="s">
        <v>22</v>
      </c>
      <c r="N462" s="301" t="s">
        <v>44</v>
      </c>
      <c r="O462" s="48"/>
      <c r="P462" s="245">
        <f>O462*H462</f>
        <v>0</v>
      </c>
      <c r="Q462" s="245">
        <v>0.00036000000000000002</v>
      </c>
      <c r="R462" s="245">
        <f>Q462*H462</f>
        <v>0.028775880000000004</v>
      </c>
      <c r="S462" s="245">
        <v>0</v>
      </c>
      <c r="T462" s="246">
        <f>S462*H462</f>
        <v>0</v>
      </c>
      <c r="AR462" s="25" t="s">
        <v>405</v>
      </c>
      <c r="AT462" s="25" t="s">
        <v>289</v>
      </c>
      <c r="AU462" s="25" t="s">
        <v>82</v>
      </c>
      <c r="AY462" s="25" t="s">
        <v>215</v>
      </c>
      <c r="BE462" s="247">
        <f>IF(N462="základní",J462,0)</f>
        <v>0</v>
      </c>
      <c r="BF462" s="247">
        <f>IF(N462="snížená",J462,0)</f>
        <v>0</v>
      </c>
      <c r="BG462" s="247">
        <f>IF(N462="zákl. přenesená",J462,0)</f>
        <v>0</v>
      </c>
      <c r="BH462" s="247">
        <f>IF(N462="sníž. přenesená",J462,0)</f>
        <v>0</v>
      </c>
      <c r="BI462" s="247">
        <f>IF(N462="nulová",J462,0)</f>
        <v>0</v>
      </c>
      <c r="BJ462" s="25" t="s">
        <v>80</v>
      </c>
      <c r="BK462" s="247">
        <f>ROUND(I462*H462,2)</f>
        <v>0</v>
      </c>
      <c r="BL462" s="25" t="s">
        <v>311</v>
      </c>
      <c r="BM462" s="25" t="s">
        <v>3554</v>
      </c>
    </row>
    <row r="463" s="12" customFormat="1">
      <c r="B463" s="248"/>
      <c r="C463" s="249"/>
      <c r="D463" s="250" t="s">
        <v>224</v>
      </c>
      <c r="E463" s="251" t="s">
        <v>22</v>
      </c>
      <c r="F463" s="252" t="s">
        <v>3555</v>
      </c>
      <c r="G463" s="249"/>
      <c r="H463" s="253">
        <v>79.933000000000007</v>
      </c>
      <c r="I463" s="254"/>
      <c r="J463" s="249"/>
      <c r="K463" s="249"/>
      <c r="L463" s="255"/>
      <c r="M463" s="256"/>
      <c r="N463" s="257"/>
      <c r="O463" s="257"/>
      <c r="P463" s="257"/>
      <c r="Q463" s="257"/>
      <c r="R463" s="257"/>
      <c r="S463" s="257"/>
      <c r="T463" s="258"/>
      <c r="AT463" s="259" t="s">
        <v>224</v>
      </c>
      <c r="AU463" s="259" t="s">
        <v>82</v>
      </c>
      <c r="AV463" s="12" t="s">
        <v>82</v>
      </c>
      <c r="AW463" s="12" t="s">
        <v>36</v>
      </c>
      <c r="AX463" s="12" t="s">
        <v>80</v>
      </c>
      <c r="AY463" s="259" t="s">
        <v>215</v>
      </c>
    </row>
    <row r="464" s="1" customFormat="1" ht="25.5" customHeight="1">
      <c r="B464" s="47"/>
      <c r="C464" s="236" t="s">
        <v>775</v>
      </c>
      <c r="D464" s="236" t="s">
        <v>217</v>
      </c>
      <c r="E464" s="237" t="s">
        <v>1066</v>
      </c>
      <c r="F464" s="238" t="s">
        <v>1067</v>
      </c>
      <c r="G464" s="239" t="s">
        <v>304</v>
      </c>
      <c r="H464" s="240">
        <v>10.35</v>
      </c>
      <c r="I464" s="241"/>
      <c r="J464" s="242">
        <f>ROUND(I464*H464,2)</f>
        <v>0</v>
      </c>
      <c r="K464" s="238" t="s">
        <v>221</v>
      </c>
      <c r="L464" s="73"/>
      <c r="M464" s="243" t="s">
        <v>22</v>
      </c>
      <c r="N464" s="244" t="s">
        <v>44</v>
      </c>
      <c r="O464" s="48"/>
      <c r="P464" s="245">
        <f>O464*H464</f>
        <v>0</v>
      </c>
      <c r="Q464" s="245">
        <v>0.0036700000000000001</v>
      </c>
      <c r="R464" s="245">
        <f>Q464*H464</f>
        <v>0.037984499999999997</v>
      </c>
      <c r="S464" s="245">
        <v>0</v>
      </c>
      <c r="T464" s="246">
        <f>S464*H464</f>
        <v>0</v>
      </c>
      <c r="AR464" s="25" t="s">
        <v>311</v>
      </c>
      <c r="AT464" s="25" t="s">
        <v>217</v>
      </c>
      <c r="AU464" s="25" t="s">
        <v>82</v>
      </c>
      <c r="AY464" s="25" t="s">
        <v>215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25" t="s">
        <v>80</v>
      </c>
      <c r="BK464" s="247">
        <f>ROUND(I464*H464,2)</f>
        <v>0</v>
      </c>
      <c r="BL464" s="25" t="s">
        <v>311</v>
      </c>
      <c r="BM464" s="25" t="s">
        <v>3556</v>
      </c>
    </row>
    <row r="465" s="12" customFormat="1">
      <c r="B465" s="248"/>
      <c r="C465" s="249"/>
      <c r="D465" s="250" t="s">
        <v>224</v>
      </c>
      <c r="E465" s="251" t="s">
        <v>22</v>
      </c>
      <c r="F465" s="252" t="s">
        <v>3269</v>
      </c>
      <c r="G465" s="249"/>
      <c r="H465" s="253">
        <v>3.5</v>
      </c>
      <c r="I465" s="254"/>
      <c r="J465" s="249"/>
      <c r="K465" s="249"/>
      <c r="L465" s="255"/>
      <c r="M465" s="256"/>
      <c r="N465" s="257"/>
      <c r="O465" s="257"/>
      <c r="P465" s="257"/>
      <c r="Q465" s="257"/>
      <c r="R465" s="257"/>
      <c r="S465" s="257"/>
      <c r="T465" s="258"/>
      <c r="AT465" s="259" t="s">
        <v>224</v>
      </c>
      <c r="AU465" s="259" t="s">
        <v>82</v>
      </c>
      <c r="AV465" s="12" t="s">
        <v>82</v>
      </c>
      <c r="AW465" s="12" t="s">
        <v>36</v>
      </c>
      <c r="AX465" s="12" t="s">
        <v>73</v>
      </c>
      <c r="AY465" s="259" t="s">
        <v>215</v>
      </c>
    </row>
    <row r="466" s="12" customFormat="1">
      <c r="B466" s="248"/>
      <c r="C466" s="249"/>
      <c r="D466" s="250" t="s">
        <v>224</v>
      </c>
      <c r="E466" s="251" t="s">
        <v>22</v>
      </c>
      <c r="F466" s="252" t="s">
        <v>3557</v>
      </c>
      <c r="G466" s="249"/>
      <c r="H466" s="253">
        <v>3.5499999999999998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224</v>
      </c>
      <c r="AU466" s="259" t="s">
        <v>82</v>
      </c>
      <c r="AV466" s="12" t="s">
        <v>82</v>
      </c>
      <c r="AW466" s="12" t="s">
        <v>36</v>
      </c>
      <c r="AX466" s="12" t="s">
        <v>73</v>
      </c>
      <c r="AY466" s="259" t="s">
        <v>215</v>
      </c>
    </row>
    <row r="467" s="12" customFormat="1">
      <c r="B467" s="248"/>
      <c r="C467" s="249"/>
      <c r="D467" s="250" t="s">
        <v>224</v>
      </c>
      <c r="E467" s="251" t="s">
        <v>22</v>
      </c>
      <c r="F467" s="252" t="s">
        <v>3558</v>
      </c>
      <c r="G467" s="249"/>
      <c r="H467" s="253">
        <v>3.2999999999999998</v>
      </c>
      <c r="I467" s="254"/>
      <c r="J467" s="249"/>
      <c r="K467" s="249"/>
      <c r="L467" s="255"/>
      <c r="M467" s="256"/>
      <c r="N467" s="257"/>
      <c r="O467" s="257"/>
      <c r="P467" s="257"/>
      <c r="Q467" s="257"/>
      <c r="R467" s="257"/>
      <c r="S467" s="257"/>
      <c r="T467" s="258"/>
      <c r="AT467" s="259" t="s">
        <v>224</v>
      </c>
      <c r="AU467" s="259" t="s">
        <v>82</v>
      </c>
      <c r="AV467" s="12" t="s">
        <v>82</v>
      </c>
      <c r="AW467" s="12" t="s">
        <v>36</v>
      </c>
      <c r="AX467" s="12" t="s">
        <v>73</v>
      </c>
      <c r="AY467" s="259" t="s">
        <v>215</v>
      </c>
    </row>
    <row r="468" s="13" customFormat="1">
      <c r="B468" s="260"/>
      <c r="C468" s="261"/>
      <c r="D468" s="250" t="s">
        <v>224</v>
      </c>
      <c r="E468" s="262" t="s">
        <v>22</v>
      </c>
      <c r="F468" s="263" t="s">
        <v>231</v>
      </c>
      <c r="G468" s="261"/>
      <c r="H468" s="264">
        <v>10.35</v>
      </c>
      <c r="I468" s="265"/>
      <c r="J468" s="261"/>
      <c r="K468" s="261"/>
      <c r="L468" s="266"/>
      <c r="M468" s="267"/>
      <c r="N468" s="268"/>
      <c r="O468" s="268"/>
      <c r="P468" s="268"/>
      <c r="Q468" s="268"/>
      <c r="R468" s="268"/>
      <c r="S468" s="268"/>
      <c r="T468" s="269"/>
      <c r="AT468" s="270" t="s">
        <v>224</v>
      </c>
      <c r="AU468" s="270" t="s">
        <v>82</v>
      </c>
      <c r="AV468" s="13" t="s">
        <v>222</v>
      </c>
      <c r="AW468" s="13" t="s">
        <v>36</v>
      </c>
      <c r="AX468" s="13" t="s">
        <v>80</v>
      </c>
      <c r="AY468" s="270" t="s">
        <v>215</v>
      </c>
    </row>
    <row r="469" s="1" customFormat="1" ht="25.5" customHeight="1">
      <c r="B469" s="47"/>
      <c r="C469" s="292" t="s">
        <v>786</v>
      </c>
      <c r="D469" s="292" t="s">
        <v>289</v>
      </c>
      <c r="E469" s="293" t="s">
        <v>1071</v>
      </c>
      <c r="F469" s="294" t="s">
        <v>3559</v>
      </c>
      <c r="G469" s="295" t="s">
        <v>304</v>
      </c>
      <c r="H469" s="296">
        <v>11.385</v>
      </c>
      <c r="I469" s="297"/>
      <c r="J469" s="298">
        <f>ROUND(I469*H469,2)</f>
        <v>0</v>
      </c>
      <c r="K469" s="294" t="s">
        <v>951</v>
      </c>
      <c r="L469" s="299"/>
      <c r="M469" s="300" t="s">
        <v>22</v>
      </c>
      <c r="N469" s="301" t="s">
        <v>44</v>
      </c>
      <c r="O469" s="48"/>
      <c r="P469" s="245">
        <f>O469*H469</f>
        <v>0</v>
      </c>
      <c r="Q469" s="245">
        <v>0.019199999999999998</v>
      </c>
      <c r="R469" s="245">
        <f>Q469*H469</f>
        <v>0.21859199999999998</v>
      </c>
      <c r="S469" s="245">
        <v>0</v>
      </c>
      <c r="T469" s="246">
        <f>S469*H469</f>
        <v>0</v>
      </c>
      <c r="AR469" s="25" t="s">
        <v>405</v>
      </c>
      <c r="AT469" s="25" t="s">
        <v>289</v>
      </c>
      <c r="AU469" s="25" t="s">
        <v>82</v>
      </c>
      <c r="AY469" s="25" t="s">
        <v>215</v>
      </c>
      <c r="BE469" s="247">
        <f>IF(N469="základní",J469,0)</f>
        <v>0</v>
      </c>
      <c r="BF469" s="247">
        <f>IF(N469="snížená",J469,0)</f>
        <v>0</v>
      </c>
      <c r="BG469" s="247">
        <f>IF(N469="zákl. přenesená",J469,0)</f>
        <v>0</v>
      </c>
      <c r="BH469" s="247">
        <f>IF(N469="sníž. přenesená",J469,0)</f>
        <v>0</v>
      </c>
      <c r="BI469" s="247">
        <f>IF(N469="nulová",J469,0)</f>
        <v>0</v>
      </c>
      <c r="BJ469" s="25" t="s">
        <v>80</v>
      </c>
      <c r="BK469" s="247">
        <f>ROUND(I469*H469,2)</f>
        <v>0</v>
      </c>
      <c r="BL469" s="25" t="s">
        <v>311</v>
      </c>
      <c r="BM469" s="25" t="s">
        <v>3560</v>
      </c>
    </row>
    <row r="470" s="12" customFormat="1">
      <c r="B470" s="248"/>
      <c r="C470" s="249"/>
      <c r="D470" s="250" t="s">
        <v>224</v>
      </c>
      <c r="E470" s="251" t="s">
        <v>22</v>
      </c>
      <c r="F470" s="252" t="s">
        <v>3561</v>
      </c>
      <c r="G470" s="249"/>
      <c r="H470" s="253">
        <v>11.385</v>
      </c>
      <c r="I470" s="254"/>
      <c r="J470" s="249"/>
      <c r="K470" s="249"/>
      <c r="L470" s="255"/>
      <c r="M470" s="256"/>
      <c r="N470" s="257"/>
      <c r="O470" s="257"/>
      <c r="P470" s="257"/>
      <c r="Q470" s="257"/>
      <c r="R470" s="257"/>
      <c r="S470" s="257"/>
      <c r="T470" s="258"/>
      <c r="AT470" s="259" t="s">
        <v>224</v>
      </c>
      <c r="AU470" s="259" t="s">
        <v>82</v>
      </c>
      <c r="AV470" s="12" t="s">
        <v>82</v>
      </c>
      <c r="AW470" s="12" t="s">
        <v>36</v>
      </c>
      <c r="AX470" s="12" t="s">
        <v>80</v>
      </c>
      <c r="AY470" s="259" t="s">
        <v>215</v>
      </c>
    </row>
    <row r="471" s="1" customFormat="1" ht="25.5" customHeight="1">
      <c r="B471" s="47"/>
      <c r="C471" s="236" t="s">
        <v>793</v>
      </c>
      <c r="D471" s="236" t="s">
        <v>217</v>
      </c>
      <c r="E471" s="237" t="s">
        <v>1076</v>
      </c>
      <c r="F471" s="238" t="s">
        <v>1077</v>
      </c>
      <c r="G471" s="239" t="s">
        <v>304</v>
      </c>
      <c r="H471" s="240">
        <v>10.35</v>
      </c>
      <c r="I471" s="241"/>
      <c r="J471" s="242">
        <f>ROUND(I471*H471,2)</f>
        <v>0</v>
      </c>
      <c r="K471" s="238" t="s">
        <v>221</v>
      </c>
      <c r="L471" s="73"/>
      <c r="M471" s="243" t="s">
        <v>22</v>
      </c>
      <c r="N471" s="244" t="s">
        <v>44</v>
      </c>
      <c r="O471" s="48"/>
      <c r="P471" s="245">
        <f>O471*H471</f>
        <v>0</v>
      </c>
      <c r="Q471" s="245">
        <v>0</v>
      </c>
      <c r="R471" s="245">
        <f>Q471*H471</f>
        <v>0</v>
      </c>
      <c r="S471" s="245">
        <v>0</v>
      </c>
      <c r="T471" s="246">
        <f>S471*H471</f>
        <v>0</v>
      </c>
      <c r="AR471" s="25" t="s">
        <v>311</v>
      </c>
      <c r="AT471" s="25" t="s">
        <v>217</v>
      </c>
      <c r="AU471" s="25" t="s">
        <v>82</v>
      </c>
      <c r="AY471" s="25" t="s">
        <v>215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25" t="s">
        <v>80</v>
      </c>
      <c r="BK471" s="247">
        <f>ROUND(I471*H471,2)</f>
        <v>0</v>
      </c>
      <c r="BL471" s="25" t="s">
        <v>311</v>
      </c>
      <c r="BM471" s="25" t="s">
        <v>3562</v>
      </c>
    </row>
    <row r="472" s="12" customFormat="1">
      <c r="B472" s="248"/>
      <c r="C472" s="249"/>
      <c r="D472" s="250" t="s">
        <v>224</v>
      </c>
      <c r="E472" s="251" t="s">
        <v>22</v>
      </c>
      <c r="F472" s="252" t="s">
        <v>3563</v>
      </c>
      <c r="G472" s="249"/>
      <c r="H472" s="253">
        <v>10.35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224</v>
      </c>
      <c r="AU472" s="259" t="s">
        <v>82</v>
      </c>
      <c r="AV472" s="12" t="s">
        <v>82</v>
      </c>
      <c r="AW472" s="12" t="s">
        <v>36</v>
      </c>
      <c r="AX472" s="12" t="s">
        <v>80</v>
      </c>
      <c r="AY472" s="259" t="s">
        <v>215</v>
      </c>
    </row>
    <row r="473" s="1" customFormat="1" ht="25.5" customHeight="1">
      <c r="B473" s="47"/>
      <c r="C473" s="236" t="s">
        <v>800</v>
      </c>
      <c r="D473" s="236" t="s">
        <v>217</v>
      </c>
      <c r="E473" s="237" t="s">
        <v>1081</v>
      </c>
      <c r="F473" s="238" t="s">
        <v>1082</v>
      </c>
      <c r="G473" s="239" t="s">
        <v>304</v>
      </c>
      <c r="H473" s="240">
        <v>10.35</v>
      </c>
      <c r="I473" s="241"/>
      <c r="J473" s="242">
        <f>ROUND(I473*H473,2)</f>
        <v>0</v>
      </c>
      <c r="K473" s="238" t="s">
        <v>221</v>
      </c>
      <c r="L473" s="73"/>
      <c r="M473" s="243" t="s">
        <v>22</v>
      </c>
      <c r="N473" s="244" t="s">
        <v>44</v>
      </c>
      <c r="O473" s="48"/>
      <c r="P473" s="245">
        <f>O473*H473</f>
        <v>0</v>
      </c>
      <c r="Q473" s="245">
        <v>0</v>
      </c>
      <c r="R473" s="245">
        <f>Q473*H473</f>
        <v>0</v>
      </c>
      <c r="S473" s="245">
        <v>0</v>
      </c>
      <c r="T473" s="246">
        <f>S473*H473</f>
        <v>0</v>
      </c>
      <c r="AR473" s="25" t="s">
        <v>311</v>
      </c>
      <c r="AT473" s="25" t="s">
        <v>217</v>
      </c>
      <c r="AU473" s="25" t="s">
        <v>82</v>
      </c>
      <c r="AY473" s="25" t="s">
        <v>215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25" t="s">
        <v>80</v>
      </c>
      <c r="BK473" s="247">
        <f>ROUND(I473*H473,2)</f>
        <v>0</v>
      </c>
      <c r="BL473" s="25" t="s">
        <v>311</v>
      </c>
      <c r="BM473" s="25" t="s">
        <v>3564</v>
      </c>
    </row>
    <row r="474" s="12" customFormat="1">
      <c r="B474" s="248"/>
      <c r="C474" s="249"/>
      <c r="D474" s="250" t="s">
        <v>224</v>
      </c>
      <c r="E474" s="251" t="s">
        <v>22</v>
      </c>
      <c r="F474" s="252" t="s">
        <v>3563</v>
      </c>
      <c r="G474" s="249"/>
      <c r="H474" s="253">
        <v>10.35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224</v>
      </c>
      <c r="AU474" s="259" t="s">
        <v>82</v>
      </c>
      <c r="AV474" s="12" t="s">
        <v>82</v>
      </c>
      <c r="AW474" s="12" t="s">
        <v>36</v>
      </c>
      <c r="AX474" s="12" t="s">
        <v>80</v>
      </c>
      <c r="AY474" s="259" t="s">
        <v>215</v>
      </c>
    </row>
    <row r="475" s="1" customFormat="1" ht="16.5" customHeight="1">
      <c r="B475" s="47"/>
      <c r="C475" s="236" t="s">
        <v>804</v>
      </c>
      <c r="D475" s="236" t="s">
        <v>217</v>
      </c>
      <c r="E475" s="237" t="s">
        <v>1085</v>
      </c>
      <c r="F475" s="238" t="s">
        <v>2777</v>
      </c>
      <c r="G475" s="239" t="s">
        <v>426</v>
      </c>
      <c r="H475" s="240">
        <v>3</v>
      </c>
      <c r="I475" s="241"/>
      <c r="J475" s="242">
        <f>ROUND(I475*H475,2)</f>
        <v>0</v>
      </c>
      <c r="K475" s="238" t="s">
        <v>221</v>
      </c>
      <c r="L475" s="73"/>
      <c r="M475" s="243" t="s">
        <v>22</v>
      </c>
      <c r="N475" s="244" t="s">
        <v>44</v>
      </c>
      <c r="O475" s="48"/>
      <c r="P475" s="245">
        <f>O475*H475</f>
        <v>0</v>
      </c>
      <c r="Q475" s="245">
        <v>0.00017000000000000001</v>
      </c>
      <c r="R475" s="245">
        <f>Q475*H475</f>
        <v>0.00051000000000000004</v>
      </c>
      <c r="S475" s="245">
        <v>0</v>
      </c>
      <c r="T475" s="246">
        <f>S475*H475</f>
        <v>0</v>
      </c>
      <c r="AR475" s="25" t="s">
        <v>311</v>
      </c>
      <c r="AT475" s="25" t="s">
        <v>217</v>
      </c>
      <c r="AU475" s="25" t="s">
        <v>82</v>
      </c>
      <c r="AY475" s="25" t="s">
        <v>215</v>
      </c>
      <c r="BE475" s="247">
        <f>IF(N475="základní",J475,0)</f>
        <v>0</v>
      </c>
      <c r="BF475" s="247">
        <f>IF(N475="snížená",J475,0)</f>
        <v>0</v>
      </c>
      <c r="BG475" s="247">
        <f>IF(N475="zákl. přenesená",J475,0)</f>
        <v>0</v>
      </c>
      <c r="BH475" s="247">
        <f>IF(N475="sníž. přenesená",J475,0)</f>
        <v>0</v>
      </c>
      <c r="BI475" s="247">
        <f>IF(N475="nulová",J475,0)</f>
        <v>0</v>
      </c>
      <c r="BJ475" s="25" t="s">
        <v>80</v>
      </c>
      <c r="BK475" s="247">
        <f>ROUND(I475*H475,2)</f>
        <v>0</v>
      </c>
      <c r="BL475" s="25" t="s">
        <v>311</v>
      </c>
      <c r="BM475" s="25" t="s">
        <v>3565</v>
      </c>
    </row>
    <row r="476" s="12" customFormat="1">
      <c r="B476" s="248"/>
      <c r="C476" s="249"/>
      <c r="D476" s="250" t="s">
        <v>224</v>
      </c>
      <c r="E476" s="251" t="s">
        <v>22</v>
      </c>
      <c r="F476" s="252" t="s">
        <v>236</v>
      </c>
      <c r="G476" s="249"/>
      <c r="H476" s="253">
        <v>3</v>
      </c>
      <c r="I476" s="254"/>
      <c r="J476" s="249"/>
      <c r="K476" s="249"/>
      <c r="L476" s="255"/>
      <c r="M476" s="256"/>
      <c r="N476" s="257"/>
      <c r="O476" s="257"/>
      <c r="P476" s="257"/>
      <c r="Q476" s="257"/>
      <c r="R476" s="257"/>
      <c r="S476" s="257"/>
      <c r="T476" s="258"/>
      <c r="AT476" s="259" t="s">
        <v>224</v>
      </c>
      <c r="AU476" s="259" t="s">
        <v>82</v>
      </c>
      <c r="AV476" s="12" t="s">
        <v>82</v>
      </c>
      <c r="AW476" s="12" t="s">
        <v>36</v>
      </c>
      <c r="AX476" s="12" t="s">
        <v>80</v>
      </c>
      <c r="AY476" s="259" t="s">
        <v>215</v>
      </c>
    </row>
    <row r="477" s="1" customFormat="1" ht="25.5" customHeight="1">
      <c r="B477" s="47"/>
      <c r="C477" s="236" t="s">
        <v>809</v>
      </c>
      <c r="D477" s="236" t="s">
        <v>217</v>
      </c>
      <c r="E477" s="237" t="s">
        <v>1089</v>
      </c>
      <c r="F477" s="238" t="s">
        <v>1090</v>
      </c>
      <c r="G477" s="239" t="s">
        <v>304</v>
      </c>
      <c r="H477" s="240">
        <v>10.35</v>
      </c>
      <c r="I477" s="241"/>
      <c r="J477" s="242">
        <f>ROUND(I477*H477,2)</f>
        <v>0</v>
      </c>
      <c r="K477" s="238" t="s">
        <v>221</v>
      </c>
      <c r="L477" s="73"/>
      <c r="M477" s="243" t="s">
        <v>22</v>
      </c>
      <c r="N477" s="244" t="s">
        <v>44</v>
      </c>
      <c r="O477" s="48"/>
      <c r="P477" s="245">
        <f>O477*H477</f>
        <v>0</v>
      </c>
      <c r="Q477" s="245">
        <v>0.0077000000000000002</v>
      </c>
      <c r="R477" s="245">
        <f>Q477*H477</f>
        <v>0.079695000000000002</v>
      </c>
      <c r="S477" s="245">
        <v>0</v>
      </c>
      <c r="T477" s="246">
        <f>S477*H477</f>
        <v>0</v>
      </c>
      <c r="AR477" s="25" t="s">
        <v>311</v>
      </c>
      <c r="AT477" s="25" t="s">
        <v>217</v>
      </c>
      <c r="AU477" s="25" t="s">
        <v>82</v>
      </c>
      <c r="AY477" s="25" t="s">
        <v>215</v>
      </c>
      <c r="BE477" s="247">
        <f>IF(N477="základní",J477,0)</f>
        <v>0</v>
      </c>
      <c r="BF477" s="247">
        <f>IF(N477="snížená",J477,0)</f>
        <v>0</v>
      </c>
      <c r="BG477" s="247">
        <f>IF(N477="zákl. přenesená",J477,0)</f>
        <v>0</v>
      </c>
      <c r="BH477" s="247">
        <f>IF(N477="sníž. přenesená",J477,0)</f>
        <v>0</v>
      </c>
      <c r="BI477" s="247">
        <f>IF(N477="nulová",J477,0)</f>
        <v>0</v>
      </c>
      <c r="BJ477" s="25" t="s">
        <v>80</v>
      </c>
      <c r="BK477" s="247">
        <f>ROUND(I477*H477,2)</f>
        <v>0</v>
      </c>
      <c r="BL477" s="25" t="s">
        <v>311</v>
      </c>
      <c r="BM477" s="25" t="s">
        <v>3566</v>
      </c>
    </row>
    <row r="478" s="12" customFormat="1">
      <c r="B478" s="248"/>
      <c r="C478" s="249"/>
      <c r="D478" s="250" t="s">
        <v>224</v>
      </c>
      <c r="E478" s="251" t="s">
        <v>22</v>
      </c>
      <c r="F478" s="252" t="s">
        <v>3563</v>
      </c>
      <c r="G478" s="249"/>
      <c r="H478" s="253">
        <v>10.35</v>
      </c>
      <c r="I478" s="254"/>
      <c r="J478" s="249"/>
      <c r="K478" s="249"/>
      <c r="L478" s="255"/>
      <c r="M478" s="256"/>
      <c r="N478" s="257"/>
      <c r="O478" s="257"/>
      <c r="P478" s="257"/>
      <c r="Q478" s="257"/>
      <c r="R478" s="257"/>
      <c r="S478" s="257"/>
      <c r="T478" s="258"/>
      <c r="AT478" s="259" t="s">
        <v>224</v>
      </c>
      <c r="AU478" s="259" t="s">
        <v>82</v>
      </c>
      <c r="AV478" s="12" t="s">
        <v>82</v>
      </c>
      <c r="AW478" s="12" t="s">
        <v>36</v>
      </c>
      <c r="AX478" s="12" t="s">
        <v>80</v>
      </c>
      <c r="AY478" s="259" t="s">
        <v>215</v>
      </c>
    </row>
    <row r="479" s="1" customFormat="1" ht="38.25" customHeight="1">
      <c r="B479" s="47"/>
      <c r="C479" s="236" t="s">
        <v>814</v>
      </c>
      <c r="D479" s="236" t="s">
        <v>217</v>
      </c>
      <c r="E479" s="237" t="s">
        <v>3567</v>
      </c>
      <c r="F479" s="238" t="s">
        <v>3568</v>
      </c>
      <c r="G479" s="239" t="s">
        <v>876</v>
      </c>
      <c r="H479" s="302"/>
      <c r="I479" s="241"/>
      <c r="J479" s="242">
        <f>ROUND(I479*H479,2)</f>
        <v>0</v>
      </c>
      <c r="K479" s="238" t="s">
        <v>221</v>
      </c>
      <c r="L479" s="73"/>
      <c r="M479" s="243" t="s">
        <v>22</v>
      </c>
      <c r="N479" s="244" t="s">
        <v>44</v>
      </c>
      <c r="O479" s="48"/>
      <c r="P479" s="245">
        <f>O479*H479</f>
        <v>0</v>
      </c>
      <c r="Q479" s="245">
        <v>0</v>
      </c>
      <c r="R479" s="245">
        <f>Q479*H479</f>
        <v>0</v>
      </c>
      <c r="S479" s="245">
        <v>0</v>
      </c>
      <c r="T479" s="246">
        <f>S479*H479</f>
        <v>0</v>
      </c>
      <c r="AR479" s="25" t="s">
        <v>311</v>
      </c>
      <c r="AT479" s="25" t="s">
        <v>217</v>
      </c>
      <c r="AU479" s="25" t="s">
        <v>82</v>
      </c>
      <c r="AY479" s="25" t="s">
        <v>215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25" t="s">
        <v>80</v>
      </c>
      <c r="BK479" s="247">
        <f>ROUND(I479*H479,2)</f>
        <v>0</v>
      </c>
      <c r="BL479" s="25" t="s">
        <v>311</v>
      </c>
      <c r="BM479" s="25" t="s">
        <v>3569</v>
      </c>
    </row>
    <row r="480" s="11" customFormat="1" ht="29.88" customHeight="1">
      <c r="B480" s="220"/>
      <c r="C480" s="221"/>
      <c r="D480" s="222" t="s">
        <v>72</v>
      </c>
      <c r="E480" s="234" t="s">
        <v>1096</v>
      </c>
      <c r="F480" s="234" t="s">
        <v>3570</v>
      </c>
      <c r="G480" s="221"/>
      <c r="H480" s="221"/>
      <c r="I480" s="224"/>
      <c r="J480" s="235">
        <f>BK480</f>
        <v>0</v>
      </c>
      <c r="K480" s="221"/>
      <c r="L480" s="226"/>
      <c r="M480" s="227"/>
      <c r="N480" s="228"/>
      <c r="O480" s="228"/>
      <c r="P480" s="229">
        <f>SUM(P481:P510)</f>
        <v>0</v>
      </c>
      <c r="Q480" s="228"/>
      <c r="R480" s="229">
        <f>SUM(R481:R510)</f>
        <v>0.65969339999999987</v>
      </c>
      <c r="S480" s="228"/>
      <c r="T480" s="230">
        <f>SUM(T481:T510)</f>
        <v>0</v>
      </c>
      <c r="AR480" s="231" t="s">
        <v>82</v>
      </c>
      <c r="AT480" s="232" t="s">
        <v>72</v>
      </c>
      <c r="AU480" s="232" t="s">
        <v>80</v>
      </c>
      <c r="AY480" s="231" t="s">
        <v>215</v>
      </c>
      <c r="BK480" s="233">
        <f>SUM(BK481:BK510)</f>
        <v>0</v>
      </c>
    </row>
    <row r="481" s="1" customFormat="1" ht="16.5" customHeight="1">
      <c r="B481" s="47"/>
      <c r="C481" s="236" t="s">
        <v>821</v>
      </c>
      <c r="D481" s="236" t="s">
        <v>217</v>
      </c>
      <c r="E481" s="237" t="s">
        <v>1099</v>
      </c>
      <c r="F481" s="238" t="s">
        <v>1100</v>
      </c>
      <c r="G481" s="239" t="s">
        <v>304</v>
      </c>
      <c r="H481" s="240">
        <v>74</v>
      </c>
      <c r="I481" s="241"/>
      <c r="J481" s="242">
        <f>ROUND(I481*H481,2)</f>
        <v>0</v>
      </c>
      <c r="K481" s="238" t="s">
        <v>221</v>
      </c>
      <c r="L481" s="73"/>
      <c r="M481" s="243" t="s">
        <v>22</v>
      </c>
      <c r="N481" s="244" t="s">
        <v>44</v>
      </c>
      <c r="O481" s="48"/>
      <c r="P481" s="245">
        <f>O481*H481</f>
        <v>0</v>
      </c>
      <c r="Q481" s="245">
        <v>0</v>
      </c>
      <c r="R481" s="245">
        <f>Q481*H481</f>
        <v>0</v>
      </c>
      <c r="S481" s="245">
        <v>0</v>
      </c>
      <c r="T481" s="246">
        <f>S481*H481</f>
        <v>0</v>
      </c>
      <c r="AR481" s="25" t="s">
        <v>222</v>
      </c>
      <c r="AT481" s="25" t="s">
        <v>217</v>
      </c>
      <c r="AU481" s="25" t="s">
        <v>82</v>
      </c>
      <c r="AY481" s="25" t="s">
        <v>215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25" t="s">
        <v>80</v>
      </c>
      <c r="BK481" s="247">
        <f>ROUND(I481*H481,2)</f>
        <v>0</v>
      </c>
      <c r="BL481" s="25" t="s">
        <v>222</v>
      </c>
      <c r="BM481" s="25" t="s">
        <v>3571</v>
      </c>
    </row>
    <row r="482" s="12" customFormat="1">
      <c r="B482" s="248"/>
      <c r="C482" s="249"/>
      <c r="D482" s="250" t="s">
        <v>224</v>
      </c>
      <c r="E482" s="251" t="s">
        <v>22</v>
      </c>
      <c r="F482" s="252" t="s">
        <v>3267</v>
      </c>
      <c r="G482" s="249"/>
      <c r="H482" s="253">
        <v>9.9499999999999993</v>
      </c>
      <c r="I482" s="254"/>
      <c r="J482" s="249"/>
      <c r="K482" s="249"/>
      <c r="L482" s="255"/>
      <c r="M482" s="256"/>
      <c r="N482" s="257"/>
      <c r="O482" s="257"/>
      <c r="P482" s="257"/>
      <c r="Q482" s="257"/>
      <c r="R482" s="257"/>
      <c r="S482" s="257"/>
      <c r="T482" s="258"/>
      <c r="AT482" s="259" t="s">
        <v>224</v>
      </c>
      <c r="AU482" s="259" t="s">
        <v>82</v>
      </c>
      <c r="AV482" s="12" t="s">
        <v>82</v>
      </c>
      <c r="AW482" s="12" t="s">
        <v>36</v>
      </c>
      <c r="AX482" s="12" t="s">
        <v>73</v>
      </c>
      <c r="AY482" s="259" t="s">
        <v>215</v>
      </c>
    </row>
    <row r="483" s="12" customFormat="1">
      <c r="B483" s="248"/>
      <c r="C483" s="249"/>
      <c r="D483" s="250" t="s">
        <v>224</v>
      </c>
      <c r="E483" s="251" t="s">
        <v>22</v>
      </c>
      <c r="F483" s="252" t="s">
        <v>3268</v>
      </c>
      <c r="G483" s="249"/>
      <c r="H483" s="253">
        <v>23.399999999999999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224</v>
      </c>
      <c r="AU483" s="259" t="s">
        <v>82</v>
      </c>
      <c r="AV483" s="12" t="s">
        <v>82</v>
      </c>
      <c r="AW483" s="12" t="s">
        <v>36</v>
      </c>
      <c r="AX483" s="12" t="s">
        <v>73</v>
      </c>
      <c r="AY483" s="259" t="s">
        <v>215</v>
      </c>
    </row>
    <row r="484" s="12" customFormat="1">
      <c r="B484" s="248"/>
      <c r="C484" s="249"/>
      <c r="D484" s="250" t="s">
        <v>224</v>
      </c>
      <c r="E484" s="251" t="s">
        <v>22</v>
      </c>
      <c r="F484" s="252" t="s">
        <v>3572</v>
      </c>
      <c r="G484" s="249"/>
      <c r="H484" s="253">
        <v>25.350000000000001</v>
      </c>
      <c r="I484" s="254"/>
      <c r="J484" s="249"/>
      <c r="K484" s="249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224</v>
      </c>
      <c r="AU484" s="259" t="s">
        <v>82</v>
      </c>
      <c r="AV484" s="12" t="s">
        <v>82</v>
      </c>
      <c r="AW484" s="12" t="s">
        <v>36</v>
      </c>
      <c r="AX484" s="12" t="s">
        <v>73</v>
      </c>
      <c r="AY484" s="259" t="s">
        <v>215</v>
      </c>
    </row>
    <row r="485" s="12" customFormat="1">
      <c r="B485" s="248"/>
      <c r="C485" s="249"/>
      <c r="D485" s="250" t="s">
        <v>224</v>
      </c>
      <c r="E485" s="251" t="s">
        <v>22</v>
      </c>
      <c r="F485" s="252" t="s">
        <v>3573</v>
      </c>
      <c r="G485" s="249"/>
      <c r="H485" s="253">
        <v>15.300000000000001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224</v>
      </c>
      <c r="AU485" s="259" t="s">
        <v>82</v>
      </c>
      <c r="AV485" s="12" t="s">
        <v>82</v>
      </c>
      <c r="AW485" s="12" t="s">
        <v>36</v>
      </c>
      <c r="AX485" s="12" t="s">
        <v>73</v>
      </c>
      <c r="AY485" s="259" t="s">
        <v>215</v>
      </c>
    </row>
    <row r="486" s="13" customFormat="1">
      <c r="B486" s="260"/>
      <c r="C486" s="261"/>
      <c r="D486" s="250" t="s">
        <v>224</v>
      </c>
      <c r="E486" s="262" t="s">
        <v>22</v>
      </c>
      <c r="F486" s="263" t="s">
        <v>231</v>
      </c>
      <c r="G486" s="261"/>
      <c r="H486" s="264">
        <v>74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AT486" s="270" t="s">
        <v>224</v>
      </c>
      <c r="AU486" s="270" t="s">
        <v>82</v>
      </c>
      <c r="AV486" s="13" t="s">
        <v>222</v>
      </c>
      <c r="AW486" s="13" t="s">
        <v>36</v>
      </c>
      <c r="AX486" s="13" t="s">
        <v>80</v>
      </c>
      <c r="AY486" s="270" t="s">
        <v>215</v>
      </c>
    </row>
    <row r="487" s="1" customFormat="1" ht="25.5" customHeight="1">
      <c r="B487" s="47"/>
      <c r="C487" s="236" t="s">
        <v>829</v>
      </c>
      <c r="D487" s="236" t="s">
        <v>217</v>
      </c>
      <c r="E487" s="237" t="s">
        <v>1104</v>
      </c>
      <c r="F487" s="238" t="s">
        <v>1105</v>
      </c>
      <c r="G487" s="239" t="s">
        <v>304</v>
      </c>
      <c r="H487" s="240">
        <v>74</v>
      </c>
      <c r="I487" s="241"/>
      <c r="J487" s="242">
        <f>ROUND(I487*H487,2)</f>
        <v>0</v>
      </c>
      <c r="K487" s="238" t="s">
        <v>221</v>
      </c>
      <c r="L487" s="73"/>
      <c r="M487" s="243" t="s">
        <v>22</v>
      </c>
      <c r="N487" s="244" t="s">
        <v>44</v>
      </c>
      <c r="O487" s="48"/>
      <c r="P487" s="245">
        <f>O487*H487</f>
        <v>0</v>
      </c>
      <c r="Q487" s="245">
        <v>3.0000000000000001E-05</v>
      </c>
      <c r="R487" s="245">
        <f>Q487*H487</f>
        <v>0.0022200000000000002</v>
      </c>
      <c r="S487" s="245">
        <v>0</v>
      </c>
      <c r="T487" s="246">
        <f>S487*H487</f>
        <v>0</v>
      </c>
      <c r="AR487" s="25" t="s">
        <v>311</v>
      </c>
      <c r="AT487" s="25" t="s">
        <v>217</v>
      </c>
      <c r="AU487" s="25" t="s">
        <v>82</v>
      </c>
      <c r="AY487" s="25" t="s">
        <v>215</v>
      </c>
      <c r="BE487" s="247">
        <f>IF(N487="základní",J487,0)</f>
        <v>0</v>
      </c>
      <c r="BF487" s="247">
        <f>IF(N487="snížená",J487,0)</f>
        <v>0</v>
      </c>
      <c r="BG487" s="247">
        <f>IF(N487="zákl. přenesená",J487,0)</f>
        <v>0</v>
      </c>
      <c r="BH487" s="247">
        <f>IF(N487="sníž. přenesená",J487,0)</f>
        <v>0</v>
      </c>
      <c r="BI487" s="247">
        <f>IF(N487="nulová",J487,0)</f>
        <v>0</v>
      </c>
      <c r="BJ487" s="25" t="s">
        <v>80</v>
      </c>
      <c r="BK487" s="247">
        <f>ROUND(I487*H487,2)</f>
        <v>0</v>
      </c>
      <c r="BL487" s="25" t="s">
        <v>311</v>
      </c>
      <c r="BM487" s="25" t="s">
        <v>3574</v>
      </c>
    </row>
    <row r="488" s="12" customFormat="1">
      <c r="B488" s="248"/>
      <c r="C488" s="249"/>
      <c r="D488" s="250" t="s">
        <v>224</v>
      </c>
      <c r="E488" s="251" t="s">
        <v>22</v>
      </c>
      <c r="F488" s="252" t="s">
        <v>3575</v>
      </c>
      <c r="G488" s="249"/>
      <c r="H488" s="253">
        <v>74</v>
      </c>
      <c r="I488" s="254"/>
      <c r="J488" s="249"/>
      <c r="K488" s="249"/>
      <c r="L488" s="255"/>
      <c r="M488" s="256"/>
      <c r="N488" s="257"/>
      <c r="O488" s="257"/>
      <c r="P488" s="257"/>
      <c r="Q488" s="257"/>
      <c r="R488" s="257"/>
      <c r="S488" s="257"/>
      <c r="T488" s="258"/>
      <c r="AT488" s="259" t="s">
        <v>224</v>
      </c>
      <c r="AU488" s="259" t="s">
        <v>82</v>
      </c>
      <c r="AV488" s="12" t="s">
        <v>82</v>
      </c>
      <c r="AW488" s="12" t="s">
        <v>36</v>
      </c>
      <c r="AX488" s="12" t="s">
        <v>80</v>
      </c>
      <c r="AY488" s="259" t="s">
        <v>215</v>
      </c>
    </row>
    <row r="489" s="1" customFormat="1" ht="25.5" customHeight="1">
      <c r="B489" s="47"/>
      <c r="C489" s="236" t="s">
        <v>834</v>
      </c>
      <c r="D489" s="236" t="s">
        <v>217</v>
      </c>
      <c r="E489" s="237" t="s">
        <v>1143</v>
      </c>
      <c r="F489" s="238" t="s">
        <v>1144</v>
      </c>
      <c r="G489" s="239" t="s">
        <v>304</v>
      </c>
      <c r="H489" s="240">
        <v>74</v>
      </c>
      <c r="I489" s="241"/>
      <c r="J489" s="242">
        <f>ROUND(I489*H489,2)</f>
        <v>0</v>
      </c>
      <c r="K489" s="238" t="s">
        <v>221</v>
      </c>
      <c r="L489" s="73"/>
      <c r="M489" s="243" t="s">
        <v>22</v>
      </c>
      <c r="N489" s="244" t="s">
        <v>44</v>
      </c>
      <c r="O489" s="48"/>
      <c r="P489" s="245">
        <f>O489*H489</f>
        <v>0</v>
      </c>
      <c r="Q489" s="245">
        <v>0.0075799999999999999</v>
      </c>
      <c r="R489" s="245">
        <f>Q489*H489</f>
        <v>0.56091999999999997</v>
      </c>
      <c r="S489" s="245">
        <v>0</v>
      </c>
      <c r="T489" s="246">
        <f>S489*H489</f>
        <v>0</v>
      </c>
      <c r="AR489" s="25" t="s">
        <v>311</v>
      </c>
      <c r="AT489" s="25" t="s">
        <v>217</v>
      </c>
      <c r="AU489" s="25" t="s">
        <v>82</v>
      </c>
      <c r="AY489" s="25" t="s">
        <v>215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25" t="s">
        <v>80</v>
      </c>
      <c r="BK489" s="247">
        <f>ROUND(I489*H489,2)</f>
        <v>0</v>
      </c>
      <c r="BL489" s="25" t="s">
        <v>311</v>
      </c>
      <c r="BM489" s="25" t="s">
        <v>3576</v>
      </c>
    </row>
    <row r="490" s="12" customFormat="1">
      <c r="B490" s="248"/>
      <c r="C490" s="249"/>
      <c r="D490" s="250" t="s">
        <v>224</v>
      </c>
      <c r="E490" s="251" t="s">
        <v>22</v>
      </c>
      <c r="F490" s="252" t="s">
        <v>3575</v>
      </c>
      <c r="G490" s="249"/>
      <c r="H490" s="253">
        <v>74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224</v>
      </c>
      <c r="AU490" s="259" t="s">
        <v>82</v>
      </c>
      <c r="AV490" s="12" t="s">
        <v>82</v>
      </c>
      <c r="AW490" s="12" t="s">
        <v>36</v>
      </c>
      <c r="AX490" s="12" t="s">
        <v>80</v>
      </c>
      <c r="AY490" s="259" t="s">
        <v>215</v>
      </c>
    </row>
    <row r="491" s="1" customFormat="1" ht="25.5" customHeight="1">
      <c r="B491" s="47"/>
      <c r="C491" s="236" t="s">
        <v>839</v>
      </c>
      <c r="D491" s="236" t="s">
        <v>217</v>
      </c>
      <c r="E491" s="237" t="s">
        <v>1108</v>
      </c>
      <c r="F491" s="238" t="s">
        <v>2793</v>
      </c>
      <c r="G491" s="239" t="s">
        <v>298</v>
      </c>
      <c r="H491" s="240">
        <v>64.200000000000003</v>
      </c>
      <c r="I491" s="241"/>
      <c r="J491" s="242">
        <f>ROUND(I491*H491,2)</f>
        <v>0</v>
      </c>
      <c r="K491" s="238" t="s">
        <v>221</v>
      </c>
      <c r="L491" s="73"/>
      <c r="M491" s="243" t="s">
        <v>22</v>
      </c>
      <c r="N491" s="244" t="s">
        <v>44</v>
      </c>
      <c r="O491" s="48"/>
      <c r="P491" s="245">
        <f>O491*H491</f>
        <v>0</v>
      </c>
      <c r="Q491" s="245">
        <v>2.0000000000000002E-05</v>
      </c>
      <c r="R491" s="245">
        <f>Q491*H491</f>
        <v>0.0012840000000000002</v>
      </c>
      <c r="S491" s="245">
        <v>0</v>
      </c>
      <c r="T491" s="246">
        <f>S491*H491</f>
        <v>0</v>
      </c>
      <c r="AR491" s="25" t="s">
        <v>311</v>
      </c>
      <c r="AT491" s="25" t="s">
        <v>217</v>
      </c>
      <c r="AU491" s="25" t="s">
        <v>82</v>
      </c>
      <c r="AY491" s="25" t="s">
        <v>215</v>
      </c>
      <c r="BE491" s="247">
        <f>IF(N491="základní",J491,0)</f>
        <v>0</v>
      </c>
      <c r="BF491" s="247">
        <f>IF(N491="snížená",J491,0)</f>
        <v>0</v>
      </c>
      <c r="BG491" s="247">
        <f>IF(N491="zákl. přenesená",J491,0)</f>
        <v>0</v>
      </c>
      <c r="BH491" s="247">
        <f>IF(N491="sníž. přenesená",J491,0)</f>
        <v>0</v>
      </c>
      <c r="BI491" s="247">
        <f>IF(N491="nulová",J491,0)</f>
        <v>0</v>
      </c>
      <c r="BJ491" s="25" t="s">
        <v>80</v>
      </c>
      <c r="BK491" s="247">
        <f>ROUND(I491*H491,2)</f>
        <v>0</v>
      </c>
      <c r="BL491" s="25" t="s">
        <v>311</v>
      </c>
      <c r="BM491" s="25" t="s">
        <v>3577</v>
      </c>
    </row>
    <row r="492" s="15" customFormat="1">
      <c r="B492" s="282"/>
      <c r="C492" s="283"/>
      <c r="D492" s="250" t="s">
        <v>224</v>
      </c>
      <c r="E492" s="284" t="s">
        <v>22</v>
      </c>
      <c r="F492" s="285" t="s">
        <v>1111</v>
      </c>
      <c r="G492" s="283"/>
      <c r="H492" s="284" t="s">
        <v>22</v>
      </c>
      <c r="I492" s="286"/>
      <c r="J492" s="283"/>
      <c r="K492" s="283"/>
      <c r="L492" s="287"/>
      <c r="M492" s="288"/>
      <c r="N492" s="289"/>
      <c r="O492" s="289"/>
      <c r="P492" s="289"/>
      <c r="Q492" s="289"/>
      <c r="R492" s="289"/>
      <c r="S492" s="289"/>
      <c r="T492" s="290"/>
      <c r="AT492" s="291" t="s">
        <v>224</v>
      </c>
      <c r="AU492" s="291" t="s">
        <v>82</v>
      </c>
      <c r="AV492" s="15" t="s">
        <v>80</v>
      </c>
      <c r="AW492" s="15" t="s">
        <v>36</v>
      </c>
      <c r="AX492" s="15" t="s">
        <v>73</v>
      </c>
      <c r="AY492" s="291" t="s">
        <v>215</v>
      </c>
    </row>
    <row r="493" s="12" customFormat="1">
      <c r="B493" s="248"/>
      <c r="C493" s="249"/>
      <c r="D493" s="250" t="s">
        <v>224</v>
      </c>
      <c r="E493" s="251" t="s">
        <v>22</v>
      </c>
      <c r="F493" s="252" t="s">
        <v>3578</v>
      </c>
      <c r="G493" s="249"/>
      <c r="H493" s="253">
        <v>13.1</v>
      </c>
      <c r="I493" s="254"/>
      <c r="J493" s="249"/>
      <c r="K493" s="249"/>
      <c r="L493" s="255"/>
      <c r="M493" s="256"/>
      <c r="N493" s="257"/>
      <c r="O493" s="257"/>
      <c r="P493" s="257"/>
      <c r="Q493" s="257"/>
      <c r="R493" s="257"/>
      <c r="S493" s="257"/>
      <c r="T493" s="258"/>
      <c r="AT493" s="259" t="s">
        <v>224</v>
      </c>
      <c r="AU493" s="259" t="s">
        <v>82</v>
      </c>
      <c r="AV493" s="12" t="s">
        <v>82</v>
      </c>
      <c r="AW493" s="12" t="s">
        <v>36</v>
      </c>
      <c r="AX493" s="12" t="s">
        <v>73</v>
      </c>
      <c r="AY493" s="259" t="s">
        <v>215</v>
      </c>
    </row>
    <row r="494" s="12" customFormat="1">
      <c r="B494" s="248"/>
      <c r="C494" s="249"/>
      <c r="D494" s="250" t="s">
        <v>224</v>
      </c>
      <c r="E494" s="251" t="s">
        <v>22</v>
      </c>
      <c r="F494" s="252" t="s">
        <v>3579</v>
      </c>
      <c r="G494" s="249"/>
      <c r="H494" s="253">
        <v>18</v>
      </c>
      <c r="I494" s="254"/>
      <c r="J494" s="249"/>
      <c r="K494" s="249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224</v>
      </c>
      <c r="AU494" s="259" t="s">
        <v>82</v>
      </c>
      <c r="AV494" s="12" t="s">
        <v>82</v>
      </c>
      <c r="AW494" s="12" t="s">
        <v>36</v>
      </c>
      <c r="AX494" s="12" t="s">
        <v>73</v>
      </c>
      <c r="AY494" s="259" t="s">
        <v>215</v>
      </c>
    </row>
    <row r="495" s="12" customFormat="1">
      <c r="B495" s="248"/>
      <c r="C495" s="249"/>
      <c r="D495" s="250" t="s">
        <v>224</v>
      </c>
      <c r="E495" s="251" t="s">
        <v>22</v>
      </c>
      <c r="F495" s="252" t="s">
        <v>3580</v>
      </c>
      <c r="G495" s="249"/>
      <c r="H495" s="253">
        <v>18.600000000000001</v>
      </c>
      <c r="I495" s="254"/>
      <c r="J495" s="249"/>
      <c r="K495" s="249"/>
      <c r="L495" s="255"/>
      <c r="M495" s="256"/>
      <c r="N495" s="257"/>
      <c r="O495" s="257"/>
      <c r="P495" s="257"/>
      <c r="Q495" s="257"/>
      <c r="R495" s="257"/>
      <c r="S495" s="257"/>
      <c r="T495" s="258"/>
      <c r="AT495" s="259" t="s">
        <v>224</v>
      </c>
      <c r="AU495" s="259" t="s">
        <v>82</v>
      </c>
      <c r="AV495" s="12" t="s">
        <v>82</v>
      </c>
      <c r="AW495" s="12" t="s">
        <v>36</v>
      </c>
      <c r="AX495" s="12" t="s">
        <v>73</v>
      </c>
      <c r="AY495" s="259" t="s">
        <v>215</v>
      </c>
    </row>
    <row r="496" s="12" customFormat="1">
      <c r="B496" s="248"/>
      <c r="C496" s="249"/>
      <c r="D496" s="250" t="s">
        <v>224</v>
      </c>
      <c r="E496" s="251" t="s">
        <v>22</v>
      </c>
      <c r="F496" s="252" t="s">
        <v>3581</v>
      </c>
      <c r="G496" s="249"/>
      <c r="H496" s="253">
        <v>14.5</v>
      </c>
      <c r="I496" s="254"/>
      <c r="J496" s="249"/>
      <c r="K496" s="249"/>
      <c r="L496" s="255"/>
      <c r="M496" s="256"/>
      <c r="N496" s="257"/>
      <c r="O496" s="257"/>
      <c r="P496" s="257"/>
      <c r="Q496" s="257"/>
      <c r="R496" s="257"/>
      <c r="S496" s="257"/>
      <c r="T496" s="258"/>
      <c r="AT496" s="259" t="s">
        <v>224</v>
      </c>
      <c r="AU496" s="259" t="s">
        <v>82</v>
      </c>
      <c r="AV496" s="12" t="s">
        <v>82</v>
      </c>
      <c r="AW496" s="12" t="s">
        <v>36</v>
      </c>
      <c r="AX496" s="12" t="s">
        <v>73</v>
      </c>
      <c r="AY496" s="259" t="s">
        <v>215</v>
      </c>
    </row>
    <row r="497" s="13" customFormat="1">
      <c r="B497" s="260"/>
      <c r="C497" s="261"/>
      <c r="D497" s="250" t="s">
        <v>224</v>
      </c>
      <c r="E497" s="262" t="s">
        <v>22</v>
      </c>
      <c r="F497" s="263" t="s">
        <v>231</v>
      </c>
      <c r="G497" s="261"/>
      <c r="H497" s="264">
        <v>64.200000000000003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AT497" s="270" t="s">
        <v>224</v>
      </c>
      <c r="AU497" s="270" t="s">
        <v>82</v>
      </c>
      <c r="AV497" s="13" t="s">
        <v>222</v>
      </c>
      <c r="AW497" s="13" t="s">
        <v>36</v>
      </c>
      <c r="AX497" s="13" t="s">
        <v>80</v>
      </c>
      <c r="AY497" s="270" t="s">
        <v>215</v>
      </c>
    </row>
    <row r="498" s="1" customFormat="1" ht="16.5" customHeight="1">
      <c r="B498" s="47"/>
      <c r="C498" s="236" t="s">
        <v>843</v>
      </c>
      <c r="D498" s="236" t="s">
        <v>217</v>
      </c>
      <c r="E498" s="237" t="s">
        <v>1119</v>
      </c>
      <c r="F498" s="238" t="s">
        <v>1120</v>
      </c>
      <c r="G498" s="239" t="s">
        <v>298</v>
      </c>
      <c r="H498" s="240">
        <v>64.200000000000003</v>
      </c>
      <c r="I498" s="241"/>
      <c r="J498" s="242">
        <f>ROUND(I498*H498,2)</f>
        <v>0</v>
      </c>
      <c r="K498" s="238" t="s">
        <v>221</v>
      </c>
      <c r="L498" s="73"/>
      <c r="M498" s="243" t="s">
        <v>22</v>
      </c>
      <c r="N498" s="244" t="s">
        <v>44</v>
      </c>
      <c r="O498" s="48"/>
      <c r="P498" s="245">
        <f>O498*H498</f>
        <v>0</v>
      </c>
      <c r="Q498" s="245">
        <v>0.00014999999999999999</v>
      </c>
      <c r="R498" s="245">
        <f>Q498*H498</f>
        <v>0.0096299999999999997</v>
      </c>
      <c r="S498" s="245">
        <v>0</v>
      </c>
      <c r="T498" s="246">
        <f>S498*H498</f>
        <v>0</v>
      </c>
      <c r="AR498" s="25" t="s">
        <v>311</v>
      </c>
      <c r="AT498" s="25" t="s">
        <v>217</v>
      </c>
      <c r="AU498" s="25" t="s">
        <v>82</v>
      </c>
      <c r="AY498" s="25" t="s">
        <v>215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25" t="s">
        <v>80</v>
      </c>
      <c r="BK498" s="247">
        <f>ROUND(I498*H498,2)</f>
        <v>0</v>
      </c>
      <c r="BL498" s="25" t="s">
        <v>311</v>
      </c>
      <c r="BM498" s="25" t="s">
        <v>3582</v>
      </c>
    </row>
    <row r="499" s="12" customFormat="1">
      <c r="B499" s="248"/>
      <c r="C499" s="249"/>
      <c r="D499" s="250" t="s">
        <v>224</v>
      </c>
      <c r="E499" s="251" t="s">
        <v>22</v>
      </c>
      <c r="F499" s="252" t="s">
        <v>3583</v>
      </c>
      <c r="G499" s="249"/>
      <c r="H499" s="253">
        <v>64.200000000000003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224</v>
      </c>
      <c r="AU499" s="259" t="s">
        <v>82</v>
      </c>
      <c r="AV499" s="12" t="s">
        <v>82</v>
      </c>
      <c r="AW499" s="12" t="s">
        <v>36</v>
      </c>
      <c r="AX499" s="12" t="s">
        <v>80</v>
      </c>
      <c r="AY499" s="259" t="s">
        <v>215</v>
      </c>
    </row>
    <row r="500" s="1" customFormat="1" ht="25.5" customHeight="1">
      <c r="B500" s="47"/>
      <c r="C500" s="292" t="s">
        <v>848</v>
      </c>
      <c r="D500" s="292" t="s">
        <v>289</v>
      </c>
      <c r="E500" s="293" t="s">
        <v>1124</v>
      </c>
      <c r="F500" s="294" t="s">
        <v>2800</v>
      </c>
      <c r="G500" s="295" t="s">
        <v>298</v>
      </c>
      <c r="H500" s="296">
        <v>67.409999999999997</v>
      </c>
      <c r="I500" s="297"/>
      <c r="J500" s="298">
        <f>ROUND(I500*H500,2)</f>
        <v>0</v>
      </c>
      <c r="K500" s="294" t="s">
        <v>221</v>
      </c>
      <c r="L500" s="299"/>
      <c r="M500" s="300" t="s">
        <v>22</v>
      </c>
      <c r="N500" s="301" t="s">
        <v>44</v>
      </c>
      <c r="O500" s="48"/>
      <c r="P500" s="245">
        <f>O500*H500</f>
        <v>0</v>
      </c>
      <c r="Q500" s="245">
        <v>0.00019000000000000001</v>
      </c>
      <c r="R500" s="245">
        <f>Q500*H500</f>
        <v>0.012807900000000001</v>
      </c>
      <c r="S500" s="245">
        <v>0</v>
      </c>
      <c r="T500" s="246">
        <f>S500*H500</f>
        <v>0</v>
      </c>
      <c r="AR500" s="25" t="s">
        <v>405</v>
      </c>
      <c r="AT500" s="25" t="s">
        <v>289</v>
      </c>
      <c r="AU500" s="25" t="s">
        <v>82</v>
      </c>
      <c r="AY500" s="25" t="s">
        <v>215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25" t="s">
        <v>80</v>
      </c>
      <c r="BK500" s="247">
        <f>ROUND(I500*H500,2)</f>
        <v>0</v>
      </c>
      <c r="BL500" s="25" t="s">
        <v>311</v>
      </c>
      <c r="BM500" s="25" t="s">
        <v>3584</v>
      </c>
    </row>
    <row r="501" s="12" customFormat="1">
      <c r="B501" s="248"/>
      <c r="C501" s="249"/>
      <c r="D501" s="250" t="s">
        <v>224</v>
      </c>
      <c r="E501" s="251" t="s">
        <v>22</v>
      </c>
      <c r="F501" s="252" t="s">
        <v>3585</v>
      </c>
      <c r="G501" s="249"/>
      <c r="H501" s="253">
        <v>67.409999999999997</v>
      </c>
      <c r="I501" s="254"/>
      <c r="J501" s="249"/>
      <c r="K501" s="249"/>
      <c r="L501" s="255"/>
      <c r="M501" s="256"/>
      <c r="N501" s="257"/>
      <c r="O501" s="257"/>
      <c r="P501" s="257"/>
      <c r="Q501" s="257"/>
      <c r="R501" s="257"/>
      <c r="S501" s="257"/>
      <c r="T501" s="258"/>
      <c r="AT501" s="259" t="s">
        <v>224</v>
      </c>
      <c r="AU501" s="259" t="s">
        <v>82</v>
      </c>
      <c r="AV501" s="12" t="s">
        <v>82</v>
      </c>
      <c r="AW501" s="12" t="s">
        <v>36</v>
      </c>
      <c r="AX501" s="12" t="s">
        <v>80</v>
      </c>
      <c r="AY501" s="259" t="s">
        <v>215</v>
      </c>
    </row>
    <row r="502" s="1" customFormat="1" ht="25.5" customHeight="1">
      <c r="B502" s="47"/>
      <c r="C502" s="236" t="s">
        <v>853</v>
      </c>
      <c r="D502" s="236" t="s">
        <v>217</v>
      </c>
      <c r="E502" s="237" t="s">
        <v>2803</v>
      </c>
      <c r="F502" s="238" t="s">
        <v>2804</v>
      </c>
      <c r="G502" s="239" t="s">
        <v>304</v>
      </c>
      <c r="H502" s="240">
        <v>74</v>
      </c>
      <c r="I502" s="241"/>
      <c r="J502" s="242">
        <f>ROUND(I502*H502,2)</f>
        <v>0</v>
      </c>
      <c r="K502" s="238" t="s">
        <v>221</v>
      </c>
      <c r="L502" s="73"/>
      <c r="M502" s="243" t="s">
        <v>22</v>
      </c>
      <c r="N502" s="244" t="s">
        <v>44</v>
      </c>
      <c r="O502" s="48"/>
      <c r="P502" s="245">
        <f>O502*H502</f>
        <v>0</v>
      </c>
      <c r="Q502" s="245">
        <v>0.00040000000000000002</v>
      </c>
      <c r="R502" s="245">
        <f>Q502*H502</f>
        <v>0.029600000000000001</v>
      </c>
      <c r="S502" s="245">
        <v>0</v>
      </c>
      <c r="T502" s="246">
        <f>S502*H502</f>
        <v>0</v>
      </c>
      <c r="AR502" s="25" t="s">
        <v>311</v>
      </c>
      <c r="AT502" s="25" t="s">
        <v>217</v>
      </c>
      <c r="AU502" s="25" t="s">
        <v>82</v>
      </c>
      <c r="AY502" s="25" t="s">
        <v>215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25" t="s">
        <v>80</v>
      </c>
      <c r="BK502" s="247">
        <f>ROUND(I502*H502,2)</f>
        <v>0</v>
      </c>
      <c r="BL502" s="25" t="s">
        <v>311</v>
      </c>
      <c r="BM502" s="25" t="s">
        <v>3586</v>
      </c>
    </row>
    <row r="503" s="12" customFormat="1">
      <c r="B503" s="248"/>
      <c r="C503" s="249"/>
      <c r="D503" s="250" t="s">
        <v>224</v>
      </c>
      <c r="E503" s="251" t="s">
        <v>22</v>
      </c>
      <c r="F503" s="252" t="s">
        <v>3267</v>
      </c>
      <c r="G503" s="249"/>
      <c r="H503" s="253">
        <v>9.9499999999999993</v>
      </c>
      <c r="I503" s="254"/>
      <c r="J503" s="249"/>
      <c r="K503" s="249"/>
      <c r="L503" s="255"/>
      <c r="M503" s="256"/>
      <c r="N503" s="257"/>
      <c r="O503" s="257"/>
      <c r="P503" s="257"/>
      <c r="Q503" s="257"/>
      <c r="R503" s="257"/>
      <c r="S503" s="257"/>
      <c r="T503" s="258"/>
      <c r="AT503" s="259" t="s">
        <v>224</v>
      </c>
      <c r="AU503" s="259" t="s">
        <v>82</v>
      </c>
      <c r="AV503" s="12" t="s">
        <v>82</v>
      </c>
      <c r="AW503" s="12" t="s">
        <v>36</v>
      </c>
      <c r="AX503" s="12" t="s">
        <v>73</v>
      </c>
      <c r="AY503" s="259" t="s">
        <v>215</v>
      </c>
    </row>
    <row r="504" s="12" customFormat="1">
      <c r="B504" s="248"/>
      <c r="C504" s="249"/>
      <c r="D504" s="250" t="s">
        <v>224</v>
      </c>
      <c r="E504" s="251" t="s">
        <v>22</v>
      </c>
      <c r="F504" s="252" t="s">
        <v>3268</v>
      </c>
      <c r="G504" s="249"/>
      <c r="H504" s="253">
        <v>23.399999999999999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224</v>
      </c>
      <c r="AU504" s="259" t="s">
        <v>82</v>
      </c>
      <c r="AV504" s="12" t="s">
        <v>82</v>
      </c>
      <c r="AW504" s="12" t="s">
        <v>36</v>
      </c>
      <c r="AX504" s="12" t="s">
        <v>73</v>
      </c>
      <c r="AY504" s="259" t="s">
        <v>215</v>
      </c>
    </row>
    <row r="505" s="12" customFormat="1">
      <c r="B505" s="248"/>
      <c r="C505" s="249"/>
      <c r="D505" s="250" t="s">
        <v>224</v>
      </c>
      <c r="E505" s="251" t="s">
        <v>22</v>
      </c>
      <c r="F505" s="252" t="s">
        <v>3572</v>
      </c>
      <c r="G505" s="249"/>
      <c r="H505" s="253">
        <v>25.350000000000001</v>
      </c>
      <c r="I505" s="254"/>
      <c r="J505" s="249"/>
      <c r="K505" s="249"/>
      <c r="L505" s="255"/>
      <c r="M505" s="256"/>
      <c r="N505" s="257"/>
      <c r="O505" s="257"/>
      <c r="P505" s="257"/>
      <c r="Q505" s="257"/>
      <c r="R505" s="257"/>
      <c r="S505" s="257"/>
      <c r="T505" s="258"/>
      <c r="AT505" s="259" t="s">
        <v>224</v>
      </c>
      <c r="AU505" s="259" t="s">
        <v>82</v>
      </c>
      <c r="AV505" s="12" t="s">
        <v>82</v>
      </c>
      <c r="AW505" s="12" t="s">
        <v>36</v>
      </c>
      <c r="AX505" s="12" t="s">
        <v>73</v>
      </c>
      <c r="AY505" s="259" t="s">
        <v>215</v>
      </c>
    </row>
    <row r="506" s="12" customFormat="1">
      <c r="B506" s="248"/>
      <c r="C506" s="249"/>
      <c r="D506" s="250" t="s">
        <v>224</v>
      </c>
      <c r="E506" s="251" t="s">
        <v>22</v>
      </c>
      <c r="F506" s="252" t="s">
        <v>3573</v>
      </c>
      <c r="G506" s="249"/>
      <c r="H506" s="253">
        <v>15.300000000000001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224</v>
      </c>
      <c r="AU506" s="259" t="s">
        <v>82</v>
      </c>
      <c r="AV506" s="12" t="s">
        <v>82</v>
      </c>
      <c r="AW506" s="12" t="s">
        <v>36</v>
      </c>
      <c r="AX506" s="12" t="s">
        <v>73</v>
      </c>
      <c r="AY506" s="259" t="s">
        <v>215</v>
      </c>
    </row>
    <row r="507" s="13" customFormat="1">
      <c r="B507" s="260"/>
      <c r="C507" s="261"/>
      <c r="D507" s="250" t="s">
        <v>224</v>
      </c>
      <c r="E507" s="262" t="s">
        <v>22</v>
      </c>
      <c r="F507" s="263" t="s">
        <v>231</v>
      </c>
      <c r="G507" s="261"/>
      <c r="H507" s="264">
        <v>74</v>
      </c>
      <c r="I507" s="265"/>
      <c r="J507" s="261"/>
      <c r="K507" s="261"/>
      <c r="L507" s="266"/>
      <c r="M507" s="267"/>
      <c r="N507" s="268"/>
      <c r="O507" s="268"/>
      <c r="P507" s="268"/>
      <c r="Q507" s="268"/>
      <c r="R507" s="268"/>
      <c r="S507" s="268"/>
      <c r="T507" s="269"/>
      <c r="AT507" s="270" t="s">
        <v>224</v>
      </c>
      <c r="AU507" s="270" t="s">
        <v>82</v>
      </c>
      <c r="AV507" s="13" t="s">
        <v>222</v>
      </c>
      <c r="AW507" s="13" t="s">
        <v>36</v>
      </c>
      <c r="AX507" s="13" t="s">
        <v>80</v>
      </c>
      <c r="AY507" s="270" t="s">
        <v>215</v>
      </c>
    </row>
    <row r="508" s="1" customFormat="1" ht="25.5" customHeight="1">
      <c r="B508" s="47"/>
      <c r="C508" s="236" t="s">
        <v>858</v>
      </c>
      <c r="D508" s="236" t="s">
        <v>217</v>
      </c>
      <c r="E508" s="237" t="s">
        <v>1134</v>
      </c>
      <c r="F508" s="238" t="s">
        <v>1135</v>
      </c>
      <c r="G508" s="239" t="s">
        <v>304</v>
      </c>
      <c r="H508" s="240">
        <v>86.462999999999994</v>
      </c>
      <c r="I508" s="241"/>
      <c r="J508" s="242">
        <f>ROUND(I508*H508,2)</f>
        <v>0</v>
      </c>
      <c r="K508" s="238" t="s">
        <v>951</v>
      </c>
      <c r="L508" s="73"/>
      <c r="M508" s="243" t="s">
        <v>22</v>
      </c>
      <c r="N508" s="244" t="s">
        <v>44</v>
      </c>
      <c r="O508" s="48"/>
      <c r="P508" s="245">
        <f>O508*H508</f>
        <v>0</v>
      </c>
      <c r="Q508" s="245">
        <v>0.00050000000000000001</v>
      </c>
      <c r="R508" s="245">
        <f>Q508*H508</f>
        <v>0.043231499999999999</v>
      </c>
      <c r="S508" s="245">
        <v>0</v>
      </c>
      <c r="T508" s="246">
        <f>S508*H508</f>
        <v>0</v>
      </c>
      <c r="AR508" s="25" t="s">
        <v>311</v>
      </c>
      <c r="AT508" s="25" t="s">
        <v>217</v>
      </c>
      <c r="AU508" s="25" t="s">
        <v>82</v>
      </c>
      <c r="AY508" s="25" t="s">
        <v>215</v>
      </c>
      <c r="BE508" s="247">
        <f>IF(N508="základní",J508,0)</f>
        <v>0</v>
      </c>
      <c r="BF508" s="247">
        <f>IF(N508="snížená",J508,0)</f>
        <v>0</v>
      </c>
      <c r="BG508" s="247">
        <f>IF(N508="zákl. přenesená",J508,0)</f>
        <v>0</v>
      </c>
      <c r="BH508" s="247">
        <f>IF(N508="sníž. přenesená",J508,0)</f>
        <v>0</v>
      </c>
      <c r="BI508" s="247">
        <f>IF(N508="nulová",J508,0)</f>
        <v>0</v>
      </c>
      <c r="BJ508" s="25" t="s">
        <v>80</v>
      </c>
      <c r="BK508" s="247">
        <f>ROUND(I508*H508,2)</f>
        <v>0</v>
      </c>
      <c r="BL508" s="25" t="s">
        <v>311</v>
      </c>
      <c r="BM508" s="25" t="s">
        <v>3587</v>
      </c>
    </row>
    <row r="509" s="12" customFormat="1">
      <c r="B509" s="248"/>
      <c r="C509" s="249"/>
      <c r="D509" s="250" t="s">
        <v>224</v>
      </c>
      <c r="E509" s="251" t="s">
        <v>22</v>
      </c>
      <c r="F509" s="252" t="s">
        <v>3588</v>
      </c>
      <c r="G509" s="249"/>
      <c r="H509" s="253">
        <v>86.462999999999994</v>
      </c>
      <c r="I509" s="254"/>
      <c r="J509" s="249"/>
      <c r="K509" s="249"/>
      <c r="L509" s="255"/>
      <c r="M509" s="256"/>
      <c r="N509" s="257"/>
      <c r="O509" s="257"/>
      <c r="P509" s="257"/>
      <c r="Q509" s="257"/>
      <c r="R509" s="257"/>
      <c r="S509" s="257"/>
      <c r="T509" s="258"/>
      <c r="AT509" s="259" t="s">
        <v>224</v>
      </c>
      <c r="AU509" s="259" t="s">
        <v>82</v>
      </c>
      <c r="AV509" s="12" t="s">
        <v>82</v>
      </c>
      <c r="AW509" s="12" t="s">
        <v>36</v>
      </c>
      <c r="AX509" s="12" t="s">
        <v>80</v>
      </c>
      <c r="AY509" s="259" t="s">
        <v>215</v>
      </c>
    </row>
    <row r="510" s="1" customFormat="1" ht="25.5" customHeight="1">
      <c r="B510" s="47"/>
      <c r="C510" s="236" t="s">
        <v>863</v>
      </c>
      <c r="D510" s="236" t="s">
        <v>217</v>
      </c>
      <c r="E510" s="237" t="s">
        <v>1139</v>
      </c>
      <c r="F510" s="238" t="s">
        <v>1140</v>
      </c>
      <c r="G510" s="239" t="s">
        <v>876</v>
      </c>
      <c r="H510" s="302"/>
      <c r="I510" s="241"/>
      <c r="J510" s="242">
        <f>ROUND(I510*H510,2)</f>
        <v>0</v>
      </c>
      <c r="K510" s="238" t="s">
        <v>221</v>
      </c>
      <c r="L510" s="73"/>
      <c r="M510" s="243" t="s">
        <v>22</v>
      </c>
      <c r="N510" s="244" t="s">
        <v>44</v>
      </c>
      <c r="O510" s="48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AR510" s="25" t="s">
        <v>311</v>
      </c>
      <c r="AT510" s="25" t="s">
        <v>217</v>
      </c>
      <c r="AU510" s="25" t="s">
        <v>82</v>
      </c>
      <c r="AY510" s="25" t="s">
        <v>215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25" t="s">
        <v>80</v>
      </c>
      <c r="BK510" s="247">
        <f>ROUND(I510*H510,2)</f>
        <v>0</v>
      </c>
      <c r="BL510" s="25" t="s">
        <v>311</v>
      </c>
      <c r="BM510" s="25" t="s">
        <v>3589</v>
      </c>
    </row>
    <row r="511" s="11" customFormat="1" ht="29.88" customHeight="1">
      <c r="B511" s="220"/>
      <c r="C511" s="221"/>
      <c r="D511" s="222" t="s">
        <v>72</v>
      </c>
      <c r="E511" s="234" t="s">
        <v>1146</v>
      </c>
      <c r="F511" s="234" t="s">
        <v>3590</v>
      </c>
      <c r="G511" s="221"/>
      <c r="H511" s="221"/>
      <c r="I511" s="224"/>
      <c r="J511" s="235">
        <f>BK511</f>
        <v>0</v>
      </c>
      <c r="K511" s="221"/>
      <c r="L511" s="226"/>
      <c r="M511" s="227"/>
      <c r="N511" s="228"/>
      <c r="O511" s="228"/>
      <c r="P511" s="229">
        <f>SUM(P512:P521)</f>
        <v>0</v>
      </c>
      <c r="Q511" s="228"/>
      <c r="R511" s="229">
        <f>SUM(R512:R521)</f>
        <v>0.92498639999999999</v>
      </c>
      <c r="S511" s="228"/>
      <c r="T511" s="230">
        <f>SUM(T512:T521)</f>
        <v>0</v>
      </c>
      <c r="AR511" s="231" t="s">
        <v>82</v>
      </c>
      <c r="AT511" s="232" t="s">
        <v>72</v>
      </c>
      <c r="AU511" s="232" t="s">
        <v>80</v>
      </c>
      <c r="AY511" s="231" t="s">
        <v>215</v>
      </c>
      <c r="BK511" s="233">
        <f>SUM(BK512:BK521)</f>
        <v>0</v>
      </c>
    </row>
    <row r="512" s="1" customFormat="1" ht="25.5" customHeight="1">
      <c r="B512" s="47"/>
      <c r="C512" s="236" t="s">
        <v>868</v>
      </c>
      <c r="D512" s="236" t="s">
        <v>217</v>
      </c>
      <c r="E512" s="237" t="s">
        <v>1149</v>
      </c>
      <c r="F512" s="238" t="s">
        <v>1150</v>
      </c>
      <c r="G512" s="239" t="s">
        <v>304</v>
      </c>
      <c r="H512" s="240">
        <v>54.863</v>
      </c>
      <c r="I512" s="241"/>
      <c r="J512" s="242">
        <f>ROUND(I512*H512,2)</f>
        <v>0</v>
      </c>
      <c r="K512" s="238" t="s">
        <v>221</v>
      </c>
      <c r="L512" s="73"/>
      <c r="M512" s="243" t="s">
        <v>22</v>
      </c>
      <c r="N512" s="244" t="s">
        <v>44</v>
      </c>
      <c r="O512" s="48"/>
      <c r="P512" s="245">
        <f>O512*H512</f>
        <v>0</v>
      </c>
      <c r="Q512" s="245">
        <v>0.0030000000000000001</v>
      </c>
      <c r="R512" s="245">
        <f>Q512*H512</f>
        <v>0.16458900000000001</v>
      </c>
      <c r="S512" s="245">
        <v>0</v>
      </c>
      <c r="T512" s="246">
        <f>S512*H512</f>
        <v>0</v>
      </c>
      <c r="AR512" s="25" t="s">
        <v>311</v>
      </c>
      <c r="AT512" s="25" t="s">
        <v>217</v>
      </c>
      <c r="AU512" s="25" t="s">
        <v>82</v>
      </c>
      <c r="AY512" s="25" t="s">
        <v>215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25" t="s">
        <v>80</v>
      </c>
      <c r="BK512" s="247">
        <f>ROUND(I512*H512,2)</f>
        <v>0</v>
      </c>
      <c r="BL512" s="25" t="s">
        <v>311</v>
      </c>
      <c r="BM512" s="25" t="s">
        <v>3591</v>
      </c>
    </row>
    <row r="513" s="12" customFormat="1">
      <c r="B513" s="248"/>
      <c r="C513" s="249"/>
      <c r="D513" s="250" t="s">
        <v>224</v>
      </c>
      <c r="E513" s="251" t="s">
        <v>22</v>
      </c>
      <c r="F513" s="252" t="s">
        <v>3592</v>
      </c>
      <c r="G513" s="249"/>
      <c r="H513" s="253">
        <v>18.370999999999999</v>
      </c>
      <c r="I513" s="254"/>
      <c r="J513" s="249"/>
      <c r="K513" s="249"/>
      <c r="L513" s="255"/>
      <c r="M513" s="256"/>
      <c r="N513" s="257"/>
      <c r="O513" s="257"/>
      <c r="P513" s="257"/>
      <c r="Q513" s="257"/>
      <c r="R513" s="257"/>
      <c r="S513" s="257"/>
      <c r="T513" s="258"/>
      <c r="AT513" s="259" t="s">
        <v>224</v>
      </c>
      <c r="AU513" s="259" t="s">
        <v>82</v>
      </c>
      <c r="AV513" s="12" t="s">
        <v>82</v>
      </c>
      <c r="AW513" s="12" t="s">
        <v>36</v>
      </c>
      <c r="AX513" s="12" t="s">
        <v>73</v>
      </c>
      <c r="AY513" s="259" t="s">
        <v>215</v>
      </c>
    </row>
    <row r="514" s="12" customFormat="1">
      <c r="B514" s="248"/>
      <c r="C514" s="249"/>
      <c r="D514" s="250" t="s">
        <v>224</v>
      </c>
      <c r="E514" s="251" t="s">
        <v>22</v>
      </c>
      <c r="F514" s="252" t="s">
        <v>3593</v>
      </c>
      <c r="G514" s="249"/>
      <c r="H514" s="253">
        <v>18.620999999999999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224</v>
      </c>
      <c r="AU514" s="259" t="s">
        <v>82</v>
      </c>
      <c r="AV514" s="12" t="s">
        <v>82</v>
      </c>
      <c r="AW514" s="12" t="s">
        <v>36</v>
      </c>
      <c r="AX514" s="12" t="s">
        <v>73</v>
      </c>
      <c r="AY514" s="259" t="s">
        <v>215</v>
      </c>
    </row>
    <row r="515" s="12" customFormat="1">
      <c r="B515" s="248"/>
      <c r="C515" s="249"/>
      <c r="D515" s="250" t="s">
        <v>224</v>
      </c>
      <c r="E515" s="251" t="s">
        <v>22</v>
      </c>
      <c r="F515" s="252" t="s">
        <v>3594</v>
      </c>
      <c r="G515" s="249"/>
      <c r="H515" s="253">
        <v>17.870999999999999</v>
      </c>
      <c r="I515" s="254"/>
      <c r="J515" s="249"/>
      <c r="K515" s="249"/>
      <c r="L515" s="255"/>
      <c r="M515" s="256"/>
      <c r="N515" s="257"/>
      <c r="O515" s="257"/>
      <c r="P515" s="257"/>
      <c r="Q515" s="257"/>
      <c r="R515" s="257"/>
      <c r="S515" s="257"/>
      <c r="T515" s="258"/>
      <c r="AT515" s="259" t="s">
        <v>224</v>
      </c>
      <c r="AU515" s="259" t="s">
        <v>82</v>
      </c>
      <c r="AV515" s="12" t="s">
        <v>82</v>
      </c>
      <c r="AW515" s="12" t="s">
        <v>36</v>
      </c>
      <c r="AX515" s="12" t="s">
        <v>73</v>
      </c>
      <c r="AY515" s="259" t="s">
        <v>215</v>
      </c>
    </row>
    <row r="516" s="13" customFormat="1">
      <c r="B516" s="260"/>
      <c r="C516" s="261"/>
      <c r="D516" s="250" t="s">
        <v>224</v>
      </c>
      <c r="E516" s="262" t="s">
        <v>22</v>
      </c>
      <c r="F516" s="263" t="s">
        <v>231</v>
      </c>
      <c r="G516" s="261"/>
      <c r="H516" s="264">
        <v>54.863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AT516" s="270" t="s">
        <v>224</v>
      </c>
      <c r="AU516" s="270" t="s">
        <v>82</v>
      </c>
      <c r="AV516" s="13" t="s">
        <v>222</v>
      </c>
      <c r="AW516" s="13" t="s">
        <v>36</v>
      </c>
      <c r="AX516" s="13" t="s">
        <v>80</v>
      </c>
      <c r="AY516" s="270" t="s">
        <v>215</v>
      </c>
    </row>
    <row r="517" s="1" customFormat="1" ht="25.5" customHeight="1">
      <c r="B517" s="47"/>
      <c r="C517" s="292" t="s">
        <v>873</v>
      </c>
      <c r="D517" s="292" t="s">
        <v>289</v>
      </c>
      <c r="E517" s="293" t="s">
        <v>1158</v>
      </c>
      <c r="F517" s="294" t="s">
        <v>1159</v>
      </c>
      <c r="G517" s="295" t="s">
        <v>304</v>
      </c>
      <c r="H517" s="296">
        <v>60.348999999999997</v>
      </c>
      <c r="I517" s="297"/>
      <c r="J517" s="298">
        <f>ROUND(I517*H517,2)</f>
        <v>0</v>
      </c>
      <c r="K517" s="294" t="s">
        <v>951</v>
      </c>
      <c r="L517" s="299"/>
      <c r="M517" s="300" t="s">
        <v>22</v>
      </c>
      <c r="N517" s="301" t="s">
        <v>44</v>
      </c>
      <c r="O517" s="48"/>
      <c r="P517" s="245">
        <f>O517*H517</f>
        <v>0</v>
      </c>
      <c r="Q517" s="245">
        <v>0.0126</v>
      </c>
      <c r="R517" s="245">
        <f>Q517*H517</f>
        <v>0.7603974</v>
      </c>
      <c r="S517" s="245">
        <v>0</v>
      </c>
      <c r="T517" s="246">
        <f>S517*H517</f>
        <v>0</v>
      </c>
      <c r="AR517" s="25" t="s">
        <v>405</v>
      </c>
      <c r="AT517" s="25" t="s">
        <v>289</v>
      </c>
      <c r="AU517" s="25" t="s">
        <v>82</v>
      </c>
      <c r="AY517" s="25" t="s">
        <v>215</v>
      </c>
      <c r="BE517" s="247">
        <f>IF(N517="základní",J517,0)</f>
        <v>0</v>
      </c>
      <c r="BF517" s="247">
        <f>IF(N517="snížená",J517,0)</f>
        <v>0</v>
      </c>
      <c r="BG517" s="247">
        <f>IF(N517="zákl. přenesená",J517,0)</f>
        <v>0</v>
      </c>
      <c r="BH517" s="247">
        <f>IF(N517="sníž. přenesená",J517,0)</f>
        <v>0</v>
      </c>
      <c r="BI517" s="247">
        <f>IF(N517="nulová",J517,0)</f>
        <v>0</v>
      </c>
      <c r="BJ517" s="25" t="s">
        <v>80</v>
      </c>
      <c r="BK517" s="247">
        <f>ROUND(I517*H517,2)</f>
        <v>0</v>
      </c>
      <c r="BL517" s="25" t="s">
        <v>311</v>
      </c>
      <c r="BM517" s="25" t="s">
        <v>3595</v>
      </c>
    </row>
    <row r="518" s="12" customFormat="1">
      <c r="B518" s="248"/>
      <c r="C518" s="249"/>
      <c r="D518" s="250" t="s">
        <v>224</v>
      </c>
      <c r="E518" s="251" t="s">
        <v>22</v>
      </c>
      <c r="F518" s="252" t="s">
        <v>3596</v>
      </c>
      <c r="G518" s="249"/>
      <c r="H518" s="253">
        <v>60.348999999999997</v>
      </c>
      <c r="I518" s="254"/>
      <c r="J518" s="249"/>
      <c r="K518" s="249"/>
      <c r="L518" s="255"/>
      <c r="M518" s="256"/>
      <c r="N518" s="257"/>
      <c r="O518" s="257"/>
      <c r="P518" s="257"/>
      <c r="Q518" s="257"/>
      <c r="R518" s="257"/>
      <c r="S518" s="257"/>
      <c r="T518" s="258"/>
      <c r="AT518" s="259" t="s">
        <v>224</v>
      </c>
      <c r="AU518" s="259" t="s">
        <v>82</v>
      </c>
      <c r="AV518" s="12" t="s">
        <v>82</v>
      </c>
      <c r="AW518" s="12" t="s">
        <v>36</v>
      </c>
      <c r="AX518" s="12" t="s">
        <v>80</v>
      </c>
      <c r="AY518" s="259" t="s">
        <v>215</v>
      </c>
    </row>
    <row r="519" s="1" customFormat="1" ht="16.5" customHeight="1">
      <c r="B519" s="47"/>
      <c r="C519" s="292" t="s">
        <v>880</v>
      </c>
      <c r="D519" s="292" t="s">
        <v>289</v>
      </c>
      <c r="E519" s="293" t="s">
        <v>1163</v>
      </c>
      <c r="F519" s="294" t="s">
        <v>1164</v>
      </c>
      <c r="G519" s="295" t="s">
        <v>304</v>
      </c>
      <c r="H519" s="296">
        <v>54.863</v>
      </c>
      <c r="I519" s="297"/>
      <c r="J519" s="298">
        <f>ROUND(I519*H519,2)</f>
        <v>0</v>
      </c>
      <c r="K519" s="294" t="s">
        <v>951</v>
      </c>
      <c r="L519" s="299"/>
      <c r="M519" s="300" t="s">
        <v>22</v>
      </c>
      <c r="N519" s="301" t="s">
        <v>44</v>
      </c>
      <c r="O519" s="48"/>
      <c r="P519" s="245">
        <f>O519*H519</f>
        <v>0</v>
      </c>
      <c r="Q519" s="245">
        <v>0</v>
      </c>
      <c r="R519" s="245">
        <f>Q519*H519</f>
        <v>0</v>
      </c>
      <c r="S519" s="245">
        <v>0</v>
      </c>
      <c r="T519" s="246">
        <f>S519*H519</f>
        <v>0</v>
      </c>
      <c r="AR519" s="25" t="s">
        <v>405</v>
      </c>
      <c r="AT519" s="25" t="s">
        <v>289</v>
      </c>
      <c r="AU519" s="25" t="s">
        <v>82</v>
      </c>
      <c r="AY519" s="25" t="s">
        <v>215</v>
      </c>
      <c r="BE519" s="247">
        <f>IF(N519="základní",J519,0)</f>
        <v>0</v>
      </c>
      <c r="BF519" s="247">
        <f>IF(N519="snížená",J519,0)</f>
        <v>0</v>
      </c>
      <c r="BG519" s="247">
        <f>IF(N519="zákl. přenesená",J519,0)</f>
        <v>0</v>
      </c>
      <c r="BH519" s="247">
        <f>IF(N519="sníž. přenesená",J519,0)</f>
        <v>0</v>
      </c>
      <c r="BI519" s="247">
        <f>IF(N519="nulová",J519,0)</f>
        <v>0</v>
      </c>
      <c r="BJ519" s="25" t="s">
        <v>80</v>
      </c>
      <c r="BK519" s="247">
        <f>ROUND(I519*H519,2)</f>
        <v>0</v>
      </c>
      <c r="BL519" s="25" t="s">
        <v>311</v>
      </c>
      <c r="BM519" s="25" t="s">
        <v>3597</v>
      </c>
    </row>
    <row r="520" s="12" customFormat="1">
      <c r="B520" s="248"/>
      <c r="C520" s="249"/>
      <c r="D520" s="250" t="s">
        <v>224</v>
      </c>
      <c r="E520" s="251" t="s">
        <v>22</v>
      </c>
      <c r="F520" s="252" t="s">
        <v>3598</v>
      </c>
      <c r="G520" s="249"/>
      <c r="H520" s="253">
        <v>54.863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224</v>
      </c>
      <c r="AU520" s="259" t="s">
        <v>82</v>
      </c>
      <c r="AV520" s="12" t="s">
        <v>82</v>
      </c>
      <c r="AW520" s="12" t="s">
        <v>36</v>
      </c>
      <c r="AX520" s="12" t="s">
        <v>80</v>
      </c>
      <c r="AY520" s="259" t="s">
        <v>215</v>
      </c>
    </row>
    <row r="521" s="1" customFormat="1" ht="25.5" customHeight="1">
      <c r="B521" s="47"/>
      <c r="C521" s="236" t="s">
        <v>891</v>
      </c>
      <c r="D521" s="236" t="s">
        <v>217</v>
      </c>
      <c r="E521" s="237" t="s">
        <v>1178</v>
      </c>
      <c r="F521" s="238" t="s">
        <v>1179</v>
      </c>
      <c r="G521" s="239" t="s">
        <v>876</v>
      </c>
      <c r="H521" s="302"/>
      <c r="I521" s="241"/>
      <c r="J521" s="242">
        <f>ROUND(I521*H521,2)</f>
        <v>0</v>
      </c>
      <c r="K521" s="238" t="s">
        <v>221</v>
      </c>
      <c r="L521" s="73"/>
      <c r="M521" s="243" t="s">
        <v>22</v>
      </c>
      <c r="N521" s="244" t="s">
        <v>44</v>
      </c>
      <c r="O521" s="48"/>
      <c r="P521" s="245">
        <f>O521*H521</f>
        <v>0</v>
      </c>
      <c r="Q521" s="245">
        <v>0</v>
      </c>
      <c r="R521" s="245">
        <f>Q521*H521</f>
        <v>0</v>
      </c>
      <c r="S521" s="245">
        <v>0</v>
      </c>
      <c r="T521" s="246">
        <f>S521*H521</f>
        <v>0</v>
      </c>
      <c r="AR521" s="25" t="s">
        <v>311</v>
      </c>
      <c r="AT521" s="25" t="s">
        <v>217</v>
      </c>
      <c r="AU521" s="25" t="s">
        <v>82</v>
      </c>
      <c r="AY521" s="25" t="s">
        <v>215</v>
      </c>
      <c r="BE521" s="247">
        <f>IF(N521="základní",J521,0)</f>
        <v>0</v>
      </c>
      <c r="BF521" s="247">
        <f>IF(N521="snížená",J521,0)</f>
        <v>0</v>
      </c>
      <c r="BG521" s="247">
        <f>IF(N521="zákl. přenesená",J521,0)</f>
        <v>0</v>
      </c>
      <c r="BH521" s="247">
        <f>IF(N521="sníž. přenesená",J521,0)</f>
        <v>0</v>
      </c>
      <c r="BI521" s="247">
        <f>IF(N521="nulová",J521,0)</f>
        <v>0</v>
      </c>
      <c r="BJ521" s="25" t="s">
        <v>80</v>
      </c>
      <c r="BK521" s="247">
        <f>ROUND(I521*H521,2)</f>
        <v>0</v>
      </c>
      <c r="BL521" s="25" t="s">
        <v>311</v>
      </c>
      <c r="BM521" s="25" t="s">
        <v>3599</v>
      </c>
    </row>
    <row r="522" s="11" customFormat="1" ht="29.88" customHeight="1">
      <c r="B522" s="220"/>
      <c r="C522" s="221"/>
      <c r="D522" s="222" t="s">
        <v>72</v>
      </c>
      <c r="E522" s="234" t="s">
        <v>1193</v>
      </c>
      <c r="F522" s="234" t="s">
        <v>1194</v>
      </c>
      <c r="G522" s="221"/>
      <c r="H522" s="221"/>
      <c r="I522" s="224"/>
      <c r="J522" s="235">
        <f>BK522</f>
        <v>0</v>
      </c>
      <c r="K522" s="221"/>
      <c r="L522" s="226"/>
      <c r="M522" s="227"/>
      <c r="N522" s="228"/>
      <c r="O522" s="228"/>
      <c r="P522" s="229">
        <f>SUM(P523:P530)</f>
        <v>0</v>
      </c>
      <c r="Q522" s="228"/>
      <c r="R522" s="229">
        <f>SUM(R523:R530)</f>
        <v>0.039643499999999998</v>
      </c>
      <c r="S522" s="228"/>
      <c r="T522" s="230">
        <f>SUM(T523:T530)</f>
        <v>0</v>
      </c>
      <c r="AR522" s="231" t="s">
        <v>82</v>
      </c>
      <c r="AT522" s="232" t="s">
        <v>72</v>
      </c>
      <c r="AU522" s="232" t="s">
        <v>80</v>
      </c>
      <c r="AY522" s="231" t="s">
        <v>215</v>
      </c>
      <c r="BK522" s="233">
        <f>SUM(BK523:BK530)</f>
        <v>0</v>
      </c>
    </row>
    <row r="523" s="1" customFormat="1" ht="38.25" customHeight="1">
      <c r="B523" s="47"/>
      <c r="C523" s="236" t="s">
        <v>896</v>
      </c>
      <c r="D523" s="236" t="s">
        <v>217</v>
      </c>
      <c r="E523" s="237" t="s">
        <v>1196</v>
      </c>
      <c r="F523" s="238" t="s">
        <v>1197</v>
      </c>
      <c r="G523" s="239" t="s">
        <v>304</v>
      </c>
      <c r="H523" s="240">
        <v>304.94999999999999</v>
      </c>
      <c r="I523" s="241"/>
      <c r="J523" s="242">
        <f>ROUND(I523*H523,2)</f>
        <v>0</v>
      </c>
      <c r="K523" s="238" t="s">
        <v>221</v>
      </c>
      <c r="L523" s="73"/>
      <c r="M523" s="243" t="s">
        <v>22</v>
      </c>
      <c r="N523" s="244" t="s">
        <v>44</v>
      </c>
      <c r="O523" s="48"/>
      <c r="P523" s="245">
        <f>O523*H523</f>
        <v>0</v>
      </c>
      <c r="Q523" s="245">
        <v>0.00012999999999999999</v>
      </c>
      <c r="R523" s="245">
        <f>Q523*H523</f>
        <v>0.039643499999999998</v>
      </c>
      <c r="S523" s="245">
        <v>0</v>
      </c>
      <c r="T523" s="246">
        <f>S523*H523</f>
        <v>0</v>
      </c>
      <c r="AR523" s="25" t="s">
        <v>311</v>
      </c>
      <c r="AT523" s="25" t="s">
        <v>217</v>
      </c>
      <c r="AU523" s="25" t="s">
        <v>82</v>
      </c>
      <c r="AY523" s="25" t="s">
        <v>215</v>
      </c>
      <c r="BE523" s="247">
        <f>IF(N523="základní",J523,0)</f>
        <v>0</v>
      </c>
      <c r="BF523" s="247">
        <f>IF(N523="snížená",J523,0)</f>
        <v>0</v>
      </c>
      <c r="BG523" s="247">
        <f>IF(N523="zákl. přenesená",J523,0)</f>
        <v>0</v>
      </c>
      <c r="BH523" s="247">
        <f>IF(N523="sníž. přenesená",J523,0)</f>
        <v>0</v>
      </c>
      <c r="BI523" s="247">
        <f>IF(N523="nulová",J523,0)</f>
        <v>0</v>
      </c>
      <c r="BJ523" s="25" t="s">
        <v>80</v>
      </c>
      <c r="BK523" s="247">
        <f>ROUND(I523*H523,2)</f>
        <v>0</v>
      </c>
      <c r="BL523" s="25" t="s">
        <v>311</v>
      </c>
      <c r="BM523" s="25" t="s">
        <v>3600</v>
      </c>
    </row>
    <row r="524" s="12" customFormat="1">
      <c r="B524" s="248"/>
      <c r="C524" s="249"/>
      <c r="D524" s="250" t="s">
        <v>224</v>
      </c>
      <c r="E524" s="251" t="s">
        <v>22</v>
      </c>
      <c r="F524" s="252" t="s">
        <v>3601</v>
      </c>
      <c r="G524" s="249"/>
      <c r="H524" s="253">
        <v>93</v>
      </c>
      <c r="I524" s="254"/>
      <c r="J524" s="249"/>
      <c r="K524" s="249"/>
      <c r="L524" s="255"/>
      <c r="M524" s="256"/>
      <c r="N524" s="257"/>
      <c r="O524" s="257"/>
      <c r="P524" s="257"/>
      <c r="Q524" s="257"/>
      <c r="R524" s="257"/>
      <c r="S524" s="257"/>
      <c r="T524" s="258"/>
      <c r="AT524" s="259" t="s">
        <v>224</v>
      </c>
      <c r="AU524" s="259" t="s">
        <v>82</v>
      </c>
      <c r="AV524" s="12" t="s">
        <v>82</v>
      </c>
      <c r="AW524" s="12" t="s">
        <v>36</v>
      </c>
      <c r="AX524" s="12" t="s">
        <v>73</v>
      </c>
      <c r="AY524" s="259" t="s">
        <v>215</v>
      </c>
    </row>
    <row r="525" s="15" customFormat="1">
      <c r="B525" s="282"/>
      <c r="C525" s="283"/>
      <c r="D525" s="250" t="s">
        <v>224</v>
      </c>
      <c r="E525" s="284" t="s">
        <v>22</v>
      </c>
      <c r="F525" s="285" t="s">
        <v>1200</v>
      </c>
      <c r="G525" s="283"/>
      <c r="H525" s="284" t="s">
        <v>22</v>
      </c>
      <c r="I525" s="286"/>
      <c r="J525" s="283"/>
      <c r="K525" s="283"/>
      <c r="L525" s="287"/>
      <c r="M525" s="288"/>
      <c r="N525" s="289"/>
      <c r="O525" s="289"/>
      <c r="P525" s="289"/>
      <c r="Q525" s="289"/>
      <c r="R525" s="289"/>
      <c r="S525" s="289"/>
      <c r="T525" s="290"/>
      <c r="AT525" s="291" t="s">
        <v>224</v>
      </c>
      <c r="AU525" s="291" t="s">
        <v>82</v>
      </c>
      <c r="AV525" s="15" t="s">
        <v>80</v>
      </c>
      <c r="AW525" s="15" t="s">
        <v>36</v>
      </c>
      <c r="AX525" s="15" t="s">
        <v>73</v>
      </c>
      <c r="AY525" s="291" t="s">
        <v>215</v>
      </c>
    </row>
    <row r="526" s="12" customFormat="1">
      <c r="B526" s="248"/>
      <c r="C526" s="249"/>
      <c r="D526" s="250" t="s">
        <v>224</v>
      </c>
      <c r="E526" s="251" t="s">
        <v>22</v>
      </c>
      <c r="F526" s="252" t="s">
        <v>3602</v>
      </c>
      <c r="G526" s="249"/>
      <c r="H526" s="253">
        <v>60.479999999999997</v>
      </c>
      <c r="I526" s="254"/>
      <c r="J526" s="249"/>
      <c r="K526" s="249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224</v>
      </c>
      <c r="AU526" s="259" t="s">
        <v>82</v>
      </c>
      <c r="AV526" s="12" t="s">
        <v>82</v>
      </c>
      <c r="AW526" s="12" t="s">
        <v>36</v>
      </c>
      <c r="AX526" s="12" t="s">
        <v>73</v>
      </c>
      <c r="AY526" s="259" t="s">
        <v>215</v>
      </c>
    </row>
    <row r="527" s="12" customFormat="1">
      <c r="B527" s="248"/>
      <c r="C527" s="249"/>
      <c r="D527" s="250" t="s">
        <v>224</v>
      </c>
      <c r="E527" s="251" t="s">
        <v>22</v>
      </c>
      <c r="F527" s="252" t="s">
        <v>3603</v>
      </c>
      <c r="G527" s="249"/>
      <c r="H527" s="253">
        <v>52.920000000000002</v>
      </c>
      <c r="I527" s="254"/>
      <c r="J527" s="249"/>
      <c r="K527" s="249"/>
      <c r="L527" s="255"/>
      <c r="M527" s="256"/>
      <c r="N527" s="257"/>
      <c r="O527" s="257"/>
      <c r="P527" s="257"/>
      <c r="Q527" s="257"/>
      <c r="R527" s="257"/>
      <c r="S527" s="257"/>
      <c r="T527" s="258"/>
      <c r="AT527" s="259" t="s">
        <v>224</v>
      </c>
      <c r="AU527" s="259" t="s">
        <v>82</v>
      </c>
      <c r="AV527" s="12" t="s">
        <v>82</v>
      </c>
      <c r="AW527" s="12" t="s">
        <v>36</v>
      </c>
      <c r="AX527" s="12" t="s">
        <v>73</v>
      </c>
      <c r="AY527" s="259" t="s">
        <v>215</v>
      </c>
    </row>
    <row r="528" s="12" customFormat="1">
      <c r="B528" s="248"/>
      <c r="C528" s="249"/>
      <c r="D528" s="250" t="s">
        <v>224</v>
      </c>
      <c r="E528" s="251" t="s">
        <v>22</v>
      </c>
      <c r="F528" s="252" t="s">
        <v>3604</v>
      </c>
      <c r="G528" s="249"/>
      <c r="H528" s="253">
        <v>54.810000000000002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224</v>
      </c>
      <c r="AU528" s="259" t="s">
        <v>82</v>
      </c>
      <c r="AV528" s="12" t="s">
        <v>82</v>
      </c>
      <c r="AW528" s="12" t="s">
        <v>36</v>
      </c>
      <c r="AX528" s="12" t="s">
        <v>73</v>
      </c>
      <c r="AY528" s="259" t="s">
        <v>215</v>
      </c>
    </row>
    <row r="529" s="12" customFormat="1">
      <c r="B529" s="248"/>
      <c r="C529" s="249"/>
      <c r="D529" s="250" t="s">
        <v>224</v>
      </c>
      <c r="E529" s="251" t="s">
        <v>22</v>
      </c>
      <c r="F529" s="252" t="s">
        <v>3605</v>
      </c>
      <c r="G529" s="249"/>
      <c r="H529" s="253">
        <v>43.740000000000002</v>
      </c>
      <c r="I529" s="254"/>
      <c r="J529" s="249"/>
      <c r="K529" s="249"/>
      <c r="L529" s="255"/>
      <c r="M529" s="256"/>
      <c r="N529" s="257"/>
      <c r="O529" s="257"/>
      <c r="P529" s="257"/>
      <c r="Q529" s="257"/>
      <c r="R529" s="257"/>
      <c r="S529" s="257"/>
      <c r="T529" s="258"/>
      <c r="AT529" s="259" t="s">
        <v>224</v>
      </c>
      <c r="AU529" s="259" t="s">
        <v>82</v>
      </c>
      <c r="AV529" s="12" t="s">
        <v>82</v>
      </c>
      <c r="AW529" s="12" t="s">
        <v>36</v>
      </c>
      <c r="AX529" s="12" t="s">
        <v>73</v>
      </c>
      <c r="AY529" s="259" t="s">
        <v>215</v>
      </c>
    </row>
    <row r="530" s="13" customFormat="1">
      <c r="B530" s="260"/>
      <c r="C530" s="261"/>
      <c r="D530" s="250" t="s">
        <v>224</v>
      </c>
      <c r="E530" s="262" t="s">
        <v>22</v>
      </c>
      <c r="F530" s="263" t="s">
        <v>231</v>
      </c>
      <c r="G530" s="261"/>
      <c r="H530" s="264">
        <v>304.94999999999999</v>
      </c>
      <c r="I530" s="265"/>
      <c r="J530" s="261"/>
      <c r="K530" s="261"/>
      <c r="L530" s="266"/>
      <c r="M530" s="310"/>
      <c r="N530" s="311"/>
      <c r="O530" s="311"/>
      <c r="P530" s="311"/>
      <c r="Q530" s="311"/>
      <c r="R530" s="311"/>
      <c r="S530" s="311"/>
      <c r="T530" s="312"/>
      <c r="AT530" s="270" t="s">
        <v>224</v>
      </c>
      <c r="AU530" s="270" t="s">
        <v>82</v>
      </c>
      <c r="AV530" s="13" t="s">
        <v>222</v>
      </c>
      <c r="AW530" s="13" t="s">
        <v>36</v>
      </c>
      <c r="AX530" s="13" t="s">
        <v>80</v>
      </c>
      <c r="AY530" s="270" t="s">
        <v>215</v>
      </c>
    </row>
    <row r="531" s="1" customFormat="1" ht="6.96" customHeight="1">
      <c r="B531" s="68"/>
      <c r="C531" s="69"/>
      <c r="D531" s="69"/>
      <c r="E531" s="69"/>
      <c r="F531" s="69"/>
      <c r="G531" s="69"/>
      <c r="H531" s="69"/>
      <c r="I531" s="179"/>
      <c r="J531" s="69"/>
      <c r="K531" s="69"/>
      <c r="L531" s="73"/>
    </row>
  </sheetData>
  <sheetProtection sheet="1" autoFilter="0" formatColumns="0" formatRows="0" objects="1" scenarios="1" spinCount="100000" saltValue="80+Q1TVUfk2GMs8HQTjttNGnBmKtVz1Wh5oVfTHmfkGUl7xW0vgwmfG3OIRxMY1MKGcXEaIpmENdLeBFZJ7/Hw==" hashValue="hV1cOO293t+/HN9kSyhPERJ/QSsY88XDWNIgCFjY1PWM3iSqcA7SN8l36/bIb2JYkFxzA8xHye1OxB5YMd+4eg==" algorithmName="SHA-512" password="CC35"/>
  <autoFilter ref="C96:K5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5:H85"/>
    <mergeCell ref="E87:H87"/>
    <mergeCell ref="E89:H89"/>
    <mergeCell ref="G1:H1"/>
    <mergeCell ref="L2:V2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3606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1213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1214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ROUND(J87,2)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ROUND(SUM(BE87:BE133), 2)</f>
        <v>0</v>
      </c>
      <c r="G32" s="48"/>
      <c r="H32" s="48"/>
      <c r="I32" s="171">
        <v>0.20999999999999999</v>
      </c>
      <c r="J32" s="170">
        <f>ROUND(ROUND((SUM(BE87:BE133)),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ROUND(SUM(BF87:BF133), 2)</f>
        <v>0</v>
      </c>
      <c r="G33" s="48"/>
      <c r="H33" s="48"/>
      <c r="I33" s="171">
        <v>0.14999999999999999</v>
      </c>
      <c r="J33" s="170">
        <f>ROUND(ROUND((SUM(BF87:BF133)),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ROUND(SUM(BG87:BG133),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ROUND(SUM(BH87:BH133),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ROUND(SUM(BI87:BI133),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zzstemnydulUTČP242NP - VYTÁPĚNÍ OBJEKTU č.p.24 - 2.NP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na parcele 314/4, k.ú. 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Ondřej Zikán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J87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187</v>
      </c>
      <c r="E61" s="193"/>
      <c r="F61" s="193"/>
      <c r="G61" s="193"/>
      <c r="H61" s="193"/>
      <c r="I61" s="194"/>
      <c r="J61" s="195">
        <f>J88</f>
        <v>0</v>
      </c>
      <c r="K61" s="196"/>
    </row>
    <row r="62" s="9" customFormat="1" ht="19.92" customHeight="1">
      <c r="B62" s="197"/>
      <c r="C62" s="198"/>
      <c r="D62" s="199" t="s">
        <v>189</v>
      </c>
      <c r="E62" s="200"/>
      <c r="F62" s="200"/>
      <c r="G62" s="200"/>
      <c r="H62" s="200"/>
      <c r="I62" s="201"/>
      <c r="J62" s="202">
        <f>J89</f>
        <v>0</v>
      </c>
      <c r="K62" s="203"/>
    </row>
    <row r="63" s="9" customFormat="1" ht="19.92" customHeight="1">
      <c r="B63" s="197"/>
      <c r="C63" s="198"/>
      <c r="D63" s="199" t="s">
        <v>1217</v>
      </c>
      <c r="E63" s="200"/>
      <c r="F63" s="200"/>
      <c r="G63" s="200"/>
      <c r="H63" s="200"/>
      <c r="I63" s="201"/>
      <c r="J63" s="202">
        <f>J99</f>
        <v>0</v>
      </c>
      <c r="K63" s="203"/>
    </row>
    <row r="64" s="9" customFormat="1" ht="19.92" customHeight="1">
      <c r="B64" s="197"/>
      <c r="C64" s="198"/>
      <c r="D64" s="199" t="s">
        <v>1218</v>
      </c>
      <c r="E64" s="200"/>
      <c r="F64" s="200"/>
      <c r="G64" s="200"/>
      <c r="H64" s="200"/>
      <c r="I64" s="201"/>
      <c r="J64" s="202">
        <f>J109</f>
        <v>0</v>
      </c>
      <c r="K64" s="203"/>
    </row>
    <row r="65" s="9" customFormat="1" ht="19.92" customHeight="1">
      <c r="B65" s="197"/>
      <c r="C65" s="198"/>
      <c r="D65" s="199" t="s">
        <v>1219</v>
      </c>
      <c r="E65" s="200"/>
      <c r="F65" s="200"/>
      <c r="G65" s="200"/>
      <c r="H65" s="200"/>
      <c r="I65" s="201"/>
      <c r="J65" s="202">
        <f>J117</f>
        <v>0</v>
      </c>
      <c r="K65" s="203"/>
    </row>
    <row r="66" s="1" customFormat="1" ht="21.84" customHeight="1">
      <c r="B66" s="47"/>
      <c r="C66" s="48"/>
      <c r="D66" s="48"/>
      <c r="E66" s="48"/>
      <c r="F66" s="48"/>
      <c r="G66" s="48"/>
      <c r="H66" s="48"/>
      <c r="I66" s="157"/>
      <c r="J66" s="48"/>
      <c r="K66" s="52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79"/>
      <c r="J67" s="69"/>
      <c r="K67" s="70"/>
    </row>
    <row r="71" s="1" customFormat="1" ht="6.96" customHeight="1">
      <c r="B71" s="71"/>
      <c r="C71" s="72"/>
      <c r="D71" s="72"/>
      <c r="E71" s="72"/>
      <c r="F71" s="72"/>
      <c r="G71" s="72"/>
      <c r="H71" s="72"/>
      <c r="I71" s="182"/>
      <c r="J71" s="72"/>
      <c r="K71" s="72"/>
      <c r="L71" s="73"/>
    </row>
    <row r="72" s="1" customFormat="1" ht="36.96" customHeight="1">
      <c r="B72" s="47"/>
      <c r="C72" s="74" t="s">
        <v>199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18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6.5" customHeight="1">
      <c r="B75" s="47"/>
      <c r="C75" s="75"/>
      <c r="D75" s="75"/>
      <c r="E75" s="205" t="str">
        <f>E7</f>
        <v>5.TEMNÝ DŮL- VÝCVIKOVÉ STŘEDISKO-obj.24 -CÚ 2018/1</v>
      </c>
      <c r="F75" s="77"/>
      <c r="G75" s="77"/>
      <c r="H75" s="77"/>
      <c r="I75" s="204"/>
      <c r="J75" s="75"/>
      <c r="K75" s="75"/>
      <c r="L75" s="73"/>
    </row>
    <row r="76">
      <c r="B76" s="29"/>
      <c r="C76" s="77" t="s">
        <v>168</v>
      </c>
      <c r="D76" s="206"/>
      <c r="E76" s="206"/>
      <c r="F76" s="206"/>
      <c r="G76" s="206"/>
      <c r="H76" s="206"/>
      <c r="I76" s="149"/>
      <c r="J76" s="206"/>
      <c r="K76" s="206"/>
      <c r="L76" s="207"/>
    </row>
    <row r="77" s="1" customFormat="1" ht="16.5" customHeight="1">
      <c r="B77" s="47"/>
      <c r="C77" s="75"/>
      <c r="D77" s="75"/>
      <c r="E77" s="205" t="s">
        <v>3193</v>
      </c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170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7.25" customHeight="1">
      <c r="B79" s="47"/>
      <c r="C79" s="75"/>
      <c r="D79" s="75"/>
      <c r="E79" s="83" t="str">
        <f>E11</f>
        <v xml:space="preserve">zzstemnydulUTČP242NP - VYTÁPĚNÍ OBJEKTU č.p.24 - 2.NP  CÚ 2018/1</v>
      </c>
      <c r="F79" s="75"/>
      <c r="G79" s="75"/>
      <c r="H79" s="75"/>
      <c r="I79" s="204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8" customHeight="1">
      <c r="B81" s="47"/>
      <c r="C81" s="77" t="s">
        <v>24</v>
      </c>
      <c r="D81" s="75"/>
      <c r="E81" s="75"/>
      <c r="F81" s="208" t="str">
        <f>F14</f>
        <v>na parcele 314/4, k.ú. Temný Důl</v>
      </c>
      <c r="G81" s="75"/>
      <c r="H81" s="75"/>
      <c r="I81" s="209" t="s">
        <v>26</v>
      </c>
      <c r="J81" s="86" t="str">
        <f>IF(J14="","",J14)</f>
        <v>12. 4. 2018</v>
      </c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>
      <c r="B83" s="47"/>
      <c r="C83" s="77" t="s">
        <v>28</v>
      </c>
      <c r="D83" s="75"/>
      <c r="E83" s="75"/>
      <c r="F83" s="208" t="str">
        <f>E17</f>
        <v xml:space="preserve"> </v>
      </c>
      <c r="G83" s="75"/>
      <c r="H83" s="75"/>
      <c r="I83" s="209" t="s">
        <v>34</v>
      </c>
      <c r="J83" s="208" t="str">
        <f>E23</f>
        <v>Ondřej Zikán</v>
      </c>
      <c r="K83" s="75"/>
      <c r="L83" s="73"/>
    </row>
    <row r="84" s="1" customFormat="1" ht="14.4" customHeight="1">
      <c r="B84" s="47"/>
      <c r="C84" s="77" t="s">
        <v>32</v>
      </c>
      <c r="D84" s="75"/>
      <c r="E84" s="75"/>
      <c r="F84" s="208" t="str">
        <f>IF(E20="","",E20)</f>
        <v/>
      </c>
      <c r="G84" s="75"/>
      <c r="H84" s="75"/>
      <c r="I84" s="204"/>
      <c r="J84" s="75"/>
      <c r="K84" s="75"/>
      <c r="L84" s="73"/>
    </row>
    <row r="85" s="1" customFormat="1" ht="10.32" customHeight="1">
      <c r="B85" s="47"/>
      <c r="C85" s="75"/>
      <c r="D85" s="75"/>
      <c r="E85" s="75"/>
      <c r="F85" s="75"/>
      <c r="G85" s="75"/>
      <c r="H85" s="75"/>
      <c r="I85" s="204"/>
      <c r="J85" s="75"/>
      <c r="K85" s="75"/>
      <c r="L85" s="73"/>
    </row>
    <row r="86" s="10" customFormat="1" ht="29.28" customHeight="1">
      <c r="B86" s="210"/>
      <c r="C86" s="211" t="s">
        <v>200</v>
      </c>
      <c r="D86" s="212" t="s">
        <v>58</v>
      </c>
      <c r="E86" s="212" t="s">
        <v>54</v>
      </c>
      <c r="F86" s="212" t="s">
        <v>201</v>
      </c>
      <c r="G86" s="212" t="s">
        <v>202</v>
      </c>
      <c r="H86" s="212" t="s">
        <v>203</v>
      </c>
      <c r="I86" s="213" t="s">
        <v>204</v>
      </c>
      <c r="J86" s="212" t="s">
        <v>175</v>
      </c>
      <c r="K86" s="214" t="s">
        <v>205</v>
      </c>
      <c r="L86" s="215"/>
      <c r="M86" s="103" t="s">
        <v>206</v>
      </c>
      <c r="N86" s="104" t="s">
        <v>43</v>
      </c>
      <c r="O86" s="104" t="s">
        <v>207</v>
      </c>
      <c r="P86" s="104" t="s">
        <v>208</v>
      </c>
      <c r="Q86" s="104" t="s">
        <v>209</v>
      </c>
      <c r="R86" s="104" t="s">
        <v>210</v>
      </c>
      <c r="S86" s="104" t="s">
        <v>211</v>
      </c>
      <c r="T86" s="105" t="s">
        <v>212</v>
      </c>
    </row>
    <row r="87" s="1" customFormat="1" ht="29.28" customHeight="1">
      <c r="B87" s="47"/>
      <c r="C87" s="109" t="s">
        <v>176</v>
      </c>
      <c r="D87" s="75"/>
      <c r="E87" s="75"/>
      <c r="F87" s="75"/>
      <c r="G87" s="75"/>
      <c r="H87" s="75"/>
      <c r="I87" s="204"/>
      <c r="J87" s="216">
        <f>BK87</f>
        <v>0</v>
      </c>
      <c r="K87" s="75"/>
      <c r="L87" s="73"/>
      <c r="M87" s="106"/>
      <c r="N87" s="107"/>
      <c r="O87" s="107"/>
      <c r="P87" s="217">
        <f>P88</f>
        <v>0</v>
      </c>
      <c r="Q87" s="107"/>
      <c r="R87" s="217">
        <f>R88</f>
        <v>0.16915</v>
      </c>
      <c r="S87" s="107"/>
      <c r="T87" s="218">
        <f>T88</f>
        <v>0</v>
      </c>
      <c r="AT87" s="25" t="s">
        <v>72</v>
      </c>
      <c r="AU87" s="25" t="s">
        <v>177</v>
      </c>
      <c r="BK87" s="219">
        <f>BK88</f>
        <v>0</v>
      </c>
    </row>
    <row r="88" s="11" customFormat="1" ht="37.44" customHeight="1">
      <c r="B88" s="220"/>
      <c r="C88" s="221"/>
      <c r="D88" s="222" t="s">
        <v>72</v>
      </c>
      <c r="E88" s="223" t="s">
        <v>825</v>
      </c>
      <c r="F88" s="223" t="s">
        <v>826</v>
      </c>
      <c r="G88" s="221"/>
      <c r="H88" s="221"/>
      <c r="I88" s="224"/>
      <c r="J88" s="225">
        <f>BK88</f>
        <v>0</v>
      </c>
      <c r="K88" s="221"/>
      <c r="L88" s="226"/>
      <c r="M88" s="227"/>
      <c r="N88" s="228"/>
      <c r="O88" s="228"/>
      <c r="P88" s="229">
        <f>P89+P99+P109+P117</f>
        <v>0</v>
      </c>
      <c r="Q88" s="228"/>
      <c r="R88" s="229">
        <f>R89+R99+R109+R117</f>
        <v>0.16915</v>
      </c>
      <c r="S88" s="228"/>
      <c r="T88" s="230">
        <f>T89+T99+T109+T117</f>
        <v>0</v>
      </c>
      <c r="AR88" s="231" t="s">
        <v>82</v>
      </c>
      <c r="AT88" s="232" t="s">
        <v>72</v>
      </c>
      <c r="AU88" s="232" t="s">
        <v>73</v>
      </c>
      <c r="AY88" s="231" t="s">
        <v>215</v>
      </c>
      <c r="BK88" s="233">
        <f>BK89+BK99+BK109+BK117</f>
        <v>0</v>
      </c>
    </row>
    <row r="89" s="11" customFormat="1" ht="19.92" customHeight="1">
      <c r="B89" s="220"/>
      <c r="C89" s="221"/>
      <c r="D89" s="222" t="s">
        <v>72</v>
      </c>
      <c r="E89" s="234" t="s">
        <v>878</v>
      </c>
      <c r="F89" s="234" t="s">
        <v>879</v>
      </c>
      <c r="G89" s="221"/>
      <c r="H89" s="221"/>
      <c r="I89" s="224"/>
      <c r="J89" s="235">
        <f>BK89</f>
        <v>0</v>
      </c>
      <c r="K89" s="221"/>
      <c r="L89" s="226"/>
      <c r="M89" s="227"/>
      <c r="N89" s="228"/>
      <c r="O89" s="228"/>
      <c r="P89" s="229">
        <f>SUM(P90:P98)</f>
        <v>0</v>
      </c>
      <c r="Q89" s="228"/>
      <c r="R89" s="229">
        <f>SUM(R90:R98)</f>
        <v>0.01064</v>
      </c>
      <c r="S89" s="228"/>
      <c r="T89" s="230">
        <f>SUM(T90:T98)</f>
        <v>0</v>
      </c>
      <c r="AR89" s="231" t="s">
        <v>82</v>
      </c>
      <c r="AT89" s="232" t="s">
        <v>72</v>
      </c>
      <c r="AU89" s="232" t="s">
        <v>80</v>
      </c>
      <c r="AY89" s="231" t="s">
        <v>215</v>
      </c>
      <c r="BK89" s="233">
        <f>SUM(BK90:BK98)</f>
        <v>0</v>
      </c>
    </row>
    <row r="90" s="1" customFormat="1" ht="25.5" customHeight="1">
      <c r="B90" s="47"/>
      <c r="C90" s="292" t="s">
        <v>80</v>
      </c>
      <c r="D90" s="292" t="s">
        <v>289</v>
      </c>
      <c r="E90" s="293" t="s">
        <v>1220</v>
      </c>
      <c r="F90" s="294" t="s">
        <v>1221</v>
      </c>
      <c r="G90" s="295" t="s">
        <v>298</v>
      </c>
      <c r="H90" s="296">
        <v>54</v>
      </c>
      <c r="I90" s="297"/>
      <c r="J90" s="298">
        <f>ROUND(I90*H90,2)</f>
        <v>0</v>
      </c>
      <c r="K90" s="294" t="s">
        <v>221</v>
      </c>
      <c r="L90" s="299"/>
      <c r="M90" s="300" t="s">
        <v>22</v>
      </c>
      <c r="N90" s="301" t="s">
        <v>44</v>
      </c>
      <c r="O90" s="48"/>
      <c r="P90" s="245">
        <f>O90*H90</f>
        <v>0</v>
      </c>
      <c r="Q90" s="245">
        <v>2.0000000000000002E-05</v>
      </c>
      <c r="R90" s="245">
        <f>Q90*H90</f>
        <v>0.00108</v>
      </c>
      <c r="S90" s="245">
        <v>0</v>
      </c>
      <c r="T90" s="246">
        <f>S90*H90</f>
        <v>0</v>
      </c>
      <c r="AR90" s="25" t="s">
        <v>405</v>
      </c>
      <c r="AT90" s="25" t="s">
        <v>289</v>
      </c>
      <c r="AU90" s="25" t="s">
        <v>82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311</v>
      </c>
      <c r="BM90" s="25" t="s">
        <v>3607</v>
      </c>
    </row>
    <row r="91" s="1" customFormat="1" ht="25.5" customHeight="1">
      <c r="B91" s="47"/>
      <c r="C91" s="292" t="s">
        <v>82</v>
      </c>
      <c r="D91" s="292" t="s">
        <v>289</v>
      </c>
      <c r="E91" s="293" t="s">
        <v>1223</v>
      </c>
      <c r="F91" s="294" t="s">
        <v>1224</v>
      </c>
      <c r="G91" s="295" t="s">
        <v>298</v>
      </c>
      <c r="H91" s="296">
        <v>24</v>
      </c>
      <c r="I91" s="297"/>
      <c r="J91" s="298">
        <f>ROUND(I91*H91,2)</f>
        <v>0</v>
      </c>
      <c r="K91" s="294" t="s">
        <v>221</v>
      </c>
      <c r="L91" s="299"/>
      <c r="M91" s="300" t="s">
        <v>22</v>
      </c>
      <c r="N91" s="301" t="s">
        <v>44</v>
      </c>
      <c r="O91" s="48"/>
      <c r="P91" s="245">
        <f>O91*H91</f>
        <v>0</v>
      </c>
      <c r="Q91" s="245">
        <v>2.0000000000000002E-05</v>
      </c>
      <c r="R91" s="245">
        <f>Q91*H91</f>
        <v>0.00048000000000000007</v>
      </c>
      <c r="S91" s="245">
        <v>0</v>
      </c>
      <c r="T91" s="246">
        <f>S91*H91</f>
        <v>0</v>
      </c>
      <c r="AR91" s="25" t="s">
        <v>405</v>
      </c>
      <c r="AT91" s="25" t="s">
        <v>289</v>
      </c>
      <c r="AU91" s="25" t="s">
        <v>82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311</v>
      </c>
      <c r="BM91" s="25" t="s">
        <v>3608</v>
      </c>
    </row>
    <row r="92" s="1" customFormat="1" ht="25.5" customHeight="1">
      <c r="B92" s="47"/>
      <c r="C92" s="292" t="s">
        <v>236</v>
      </c>
      <c r="D92" s="292" t="s">
        <v>289</v>
      </c>
      <c r="E92" s="293" t="s">
        <v>1226</v>
      </c>
      <c r="F92" s="294" t="s">
        <v>3609</v>
      </c>
      <c r="G92" s="295" t="s">
        <v>298</v>
      </c>
      <c r="H92" s="296">
        <v>36</v>
      </c>
      <c r="I92" s="297"/>
      <c r="J92" s="298">
        <f>ROUND(I92*H92,2)</f>
        <v>0</v>
      </c>
      <c r="K92" s="294" t="s">
        <v>221</v>
      </c>
      <c r="L92" s="299"/>
      <c r="M92" s="300" t="s">
        <v>22</v>
      </c>
      <c r="N92" s="301" t="s">
        <v>44</v>
      </c>
      <c r="O92" s="48"/>
      <c r="P92" s="245">
        <f>O92*H92</f>
        <v>0</v>
      </c>
      <c r="Q92" s="245">
        <v>4.0000000000000003E-05</v>
      </c>
      <c r="R92" s="245">
        <f>Q92*H92</f>
        <v>0.0014400000000000001</v>
      </c>
      <c r="S92" s="245">
        <v>0</v>
      </c>
      <c r="T92" s="246">
        <f>S92*H92</f>
        <v>0</v>
      </c>
      <c r="AR92" s="25" t="s">
        <v>405</v>
      </c>
      <c r="AT92" s="25" t="s">
        <v>289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311</v>
      </c>
      <c r="BM92" s="25" t="s">
        <v>3610</v>
      </c>
    </row>
    <row r="93" s="1" customFormat="1" ht="16.5" customHeight="1">
      <c r="B93" s="47"/>
      <c r="C93" s="292" t="s">
        <v>222</v>
      </c>
      <c r="D93" s="292" t="s">
        <v>289</v>
      </c>
      <c r="E93" s="293" t="s">
        <v>1235</v>
      </c>
      <c r="F93" s="294" t="s">
        <v>3611</v>
      </c>
      <c r="G93" s="295" t="s">
        <v>426</v>
      </c>
      <c r="H93" s="296">
        <v>200</v>
      </c>
      <c r="I93" s="297"/>
      <c r="J93" s="298">
        <f>ROUND(I93*H93,2)</f>
        <v>0</v>
      </c>
      <c r="K93" s="294" t="s">
        <v>221</v>
      </c>
      <c r="L93" s="299"/>
      <c r="M93" s="300" t="s">
        <v>22</v>
      </c>
      <c r="N93" s="301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405</v>
      </c>
      <c r="AT93" s="25" t="s">
        <v>289</v>
      </c>
      <c r="AU93" s="25" t="s">
        <v>82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311</v>
      </c>
      <c r="BM93" s="25" t="s">
        <v>3612</v>
      </c>
    </row>
    <row r="94" s="1" customFormat="1" ht="16.5" customHeight="1">
      <c r="B94" s="47"/>
      <c r="C94" s="292" t="s">
        <v>248</v>
      </c>
      <c r="D94" s="292" t="s">
        <v>289</v>
      </c>
      <c r="E94" s="293" t="s">
        <v>1238</v>
      </c>
      <c r="F94" s="294" t="s">
        <v>3613</v>
      </c>
      <c r="G94" s="295" t="s">
        <v>426</v>
      </c>
      <c r="H94" s="296">
        <v>2</v>
      </c>
      <c r="I94" s="297"/>
      <c r="J94" s="298">
        <f>ROUND(I94*H94,2)</f>
        <v>0</v>
      </c>
      <c r="K94" s="294" t="s">
        <v>221</v>
      </c>
      <c r="L94" s="299"/>
      <c r="M94" s="300" t="s">
        <v>22</v>
      </c>
      <c r="N94" s="301" t="s">
        <v>44</v>
      </c>
      <c r="O94" s="48"/>
      <c r="P94" s="245">
        <f>O94*H94</f>
        <v>0</v>
      </c>
      <c r="Q94" s="245">
        <v>0.00040000000000000002</v>
      </c>
      <c r="R94" s="245">
        <f>Q94*H94</f>
        <v>0.00080000000000000004</v>
      </c>
      <c r="S94" s="245">
        <v>0</v>
      </c>
      <c r="T94" s="246">
        <f>S94*H94</f>
        <v>0</v>
      </c>
      <c r="AR94" s="25" t="s">
        <v>405</v>
      </c>
      <c r="AT94" s="25" t="s">
        <v>289</v>
      </c>
      <c r="AU94" s="25" t="s">
        <v>82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311</v>
      </c>
      <c r="BM94" s="25" t="s">
        <v>3614</v>
      </c>
    </row>
    <row r="95" s="1" customFormat="1" ht="25.5" customHeight="1">
      <c r="B95" s="47"/>
      <c r="C95" s="236" t="s">
        <v>252</v>
      </c>
      <c r="D95" s="236" t="s">
        <v>217</v>
      </c>
      <c r="E95" s="237" t="s">
        <v>1241</v>
      </c>
      <c r="F95" s="238" t="s">
        <v>1242</v>
      </c>
      <c r="G95" s="239" t="s">
        <v>298</v>
      </c>
      <c r="H95" s="240">
        <v>114</v>
      </c>
      <c r="I95" s="241"/>
      <c r="J95" s="242">
        <f>ROUND(I95*H95,2)</f>
        <v>0</v>
      </c>
      <c r="K95" s="238" t="s">
        <v>221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6.0000000000000002E-05</v>
      </c>
      <c r="R95" s="245">
        <f>Q95*H95</f>
        <v>0.0068400000000000006</v>
      </c>
      <c r="S95" s="245">
        <v>0</v>
      </c>
      <c r="T95" s="246">
        <f>S95*H95</f>
        <v>0</v>
      </c>
      <c r="AR95" s="25" t="s">
        <v>311</v>
      </c>
      <c r="AT95" s="25" t="s">
        <v>217</v>
      </c>
      <c r="AU95" s="25" t="s">
        <v>82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311</v>
      </c>
      <c r="BM95" s="25" t="s">
        <v>3615</v>
      </c>
    </row>
    <row r="96" s="12" customFormat="1">
      <c r="B96" s="248"/>
      <c r="C96" s="249"/>
      <c r="D96" s="250" t="s">
        <v>224</v>
      </c>
      <c r="E96" s="251" t="s">
        <v>22</v>
      </c>
      <c r="F96" s="252" t="s">
        <v>3616</v>
      </c>
      <c r="G96" s="249"/>
      <c r="H96" s="253">
        <v>114</v>
      </c>
      <c r="I96" s="254"/>
      <c r="J96" s="249"/>
      <c r="K96" s="249"/>
      <c r="L96" s="255"/>
      <c r="M96" s="256"/>
      <c r="N96" s="257"/>
      <c r="O96" s="257"/>
      <c r="P96" s="257"/>
      <c r="Q96" s="257"/>
      <c r="R96" s="257"/>
      <c r="S96" s="257"/>
      <c r="T96" s="258"/>
      <c r="AT96" s="259" t="s">
        <v>224</v>
      </c>
      <c r="AU96" s="259" t="s">
        <v>82</v>
      </c>
      <c r="AV96" s="12" t="s">
        <v>82</v>
      </c>
      <c r="AW96" s="12" t="s">
        <v>36</v>
      </c>
      <c r="AX96" s="12" t="s">
        <v>80</v>
      </c>
      <c r="AY96" s="259" t="s">
        <v>215</v>
      </c>
    </row>
    <row r="97" s="1" customFormat="1" ht="16.5" customHeight="1">
      <c r="B97" s="47"/>
      <c r="C97" s="236" t="s">
        <v>257</v>
      </c>
      <c r="D97" s="236" t="s">
        <v>217</v>
      </c>
      <c r="E97" s="237" t="s">
        <v>1245</v>
      </c>
      <c r="F97" s="238" t="s">
        <v>1246</v>
      </c>
      <c r="G97" s="239" t="s">
        <v>274</v>
      </c>
      <c r="H97" s="240">
        <v>0.012999999999999999</v>
      </c>
      <c r="I97" s="241"/>
      <c r="J97" s="242">
        <f>ROUND(I97*H97,2)</f>
        <v>0</v>
      </c>
      <c r="K97" s="238" t="s">
        <v>221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311</v>
      </c>
      <c r="AT97" s="25" t="s">
        <v>217</v>
      </c>
      <c r="AU97" s="25" t="s">
        <v>82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311</v>
      </c>
      <c r="BM97" s="25" t="s">
        <v>3617</v>
      </c>
    </row>
    <row r="98" s="1" customFormat="1" ht="16.5" customHeight="1">
      <c r="B98" s="47"/>
      <c r="C98" s="236" t="s">
        <v>261</v>
      </c>
      <c r="D98" s="236" t="s">
        <v>217</v>
      </c>
      <c r="E98" s="237" t="s">
        <v>1248</v>
      </c>
      <c r="F98" s="238" t="s">
        <v>1249</v>
      </c>
      <c r="G98" s="239" t="s">
        <v>274</v>
      </c>
      <c r="H98" s="240">
        <v>0.012999999999999999</v>
      </c>
      <c r="I98" s="241"/>
      <c r="J98" s="242">
        <f>ROUND(I98*H98,2)</f>
        <v>0</v>
      </c>
      <c r="K98" s="238" t="s">
        <v>221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311</v>
      </c>
      <c r="AT98" s="25" t="s">
        <v>217</v>
      </c>
      <c r="AU98" s="25" t="s">
        <v>82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311</v>
      </c>
      <c r="BM98" s="25" t="s">
        <v>3618</v>
      </c>
    </row>
    <row r="99" s="11" customFormat="1" ht="29.88" customHeight="1">
      <c r="B99" s="220"/>
      <c r="C99" s="221"/>
      <c r="D99" s="222" t="s">
        <v>72</v>
      </c>
      <c r="E99" s="234" t="s">
        <v>1305</v>
      </c>
      <c r="F99" s="234" t="s">
        <v>1306</v>
      </c>
      <c r="G99" s="221"/>
      <c r="H99" s="221"/>
      <c r="I99" s="224"/>
      <c r="J99" s="235">
        <f>BK99</f>
        <v>0</v>
      </c>
      <c r="K99" s="221"/>
      <c r="L99" s="226"/>
      <c r="M99" s="227"/>
      <c r="N99" s="228"/>
      <c r="O99" s="228"/>
      <c r="P99" s="229">
        <f>SUM(P100:P108)</f>
        <v>0</v>
      </c>
      <c r="Q99" s="228"/>
      <c r="R99" s="229">
        <f>SUM(R100:R108)</f>
        <v>0.062579999999999997</v>
      </c>
      <c r="S99" s="228"/>
      <c r="T99" s="230">
        <f>SUM(T100:T108)</f>
        <v>0</v>
      </c>
      <c r="AR99" s="231" t="s">
        <v>82</v>
      </c>
      <c r="AT99" s="232" t="s">
        <v>72</v>
      </c>
      <c r="AU99" s="232" t="s">
        <v>80</v>
      </c>
      <c r="AY99" s="231" t="s">
        <v>215</v>
      </c>
      <c r="BK99" s="233">
        <f>SUM(BK100:BK108)</f>
        <v>0</v>
      </c>
    </row>
    <row r="100" s="1" customFormat="1" ht="16.5" customHeight="1">
      <c r="B100" s="47"/>
      <c r="C100" s="236" t="s">
        <v>266</v>
      </c>
      <c r="D100" s="236" t="s">
        <v>217</v>
      </c>
      <c r="E100" s="237" t="s">
        <v>1307</v>
      </c>
      <c r="F100" s="238" t="s">
        <v>1308</v>
      </c>
      <c r="G100" s="239" t="s">
        <v>298</v>
      </c>
      <c r="H100" s="240">
        <v>54</v>
      </c>
      <c r="I100" s="241"/>
      <c r="J100" s="242">
        <f>ROUND(I100*H100,2)</f>
        <v>0</v>
      </c>
      <c r="K100" s="238" t="s">
        <v>221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0.00044999999999999999</v>
      </c>
      <c r="R100" s="245">
        <f>Q100*H100</f>
        <v>0.024299999999999999</v>
      </c>
      <c r="S100" s="245">
        <v>0</v>
      </c>
      <c r="T100" s="246">
        <f>S100*H100</f>
        <v>0</v>
      </c>
      <c r="AR100" s="25" t="s">
        <v>311</v>
      </c>
      <c r="AT100" s="25" t="s">
        <v>217</v>
      </c>
      <c r="AU100" s="25" t="s">
        <v>82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311</v>
      </c>
      <c r="BM100" s="25" t="s">
        <v>3619</v>
      </c>
    </row>
    <row r="101" s="1" customFormat="1" ht="16.5" customHeight="1">
      <c r="B101" s="47"/>
      <c r="C101" s="236" t="s">
        <v>271</v>
      </c>
      <c r="D101" s="236" t="s">
        <v>217</v>
      </c>
      <c r="E101" s="237" t="s">
        <v>1310</v>
      </c>
      <c r="F101" s="238" t="s">
        <v>1311</v>
      </c>
      <c r="G101" s="239" t="s">
        <v>298</v>
      </c>
      <c r="H101" s="240">
        <v>24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0.00055999999999999995</v>
      </c>
      <c r="R101" s="245">
        <f>Q101*H101</f>
        <v>0.013439999999999999</v>
      </c>
      <c r="S101" s="245">
        <v>0</v>
      </c>
      <c r="T101" s="246">
        <f>S101*H101</f>
        <v>0</v>
      </c>
      <c r="AR101" s="25" t="s">
        <v>311</v>
      </c>
      <c r="AT101" s="25" t="s">
        <v>217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311</v>
      </c>
      <c r="BM101" s="25" t="s">
        <v>3620</v>
      </c>
    </row>
    <row r="102" s="1" customFormat="1" ht="25.5" customHeight="1">
      <c r="B102" s="47"/>
      <c r="C102" s="236" t="s">
        <v>277</v>
      </c>
      <c r="D102" s="236" t="s">
        <v>217</v>
      </c>
      <c r="E102" s="237" t="s">
        <v>1313</v>
      </c>
      <c r="F102" s="238" t="s">
        <v>1314</v>
      </c>
      <c r="G102" s="239" t="s">
        <v>298</v>
      </c>
      <c r="H102" s="240">
        <v>36</v>
      </c>
      <c r="I102" s="241"/>
      <c r="J102" s="242">
        <f>ROUND(I102*H102,2)</f>
        <v>0</v>
      </c>
      <c r="K102" s="238" t="s">
        <v>221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0.00068999999999999997</v>
      </c>
      <c r="R102" s="245">
        <f>Q102*H102</f>
        <v>0.024839999999999997</v>
      </c>
      <c r="S102" s="245">
        <v>0</v>
      </c>
      <c r="T102" s="246">
        <f>S102*H102</f>
        <v>0</v>
      </c>
      <c r="AR102" s="25" t="s">
        <v>311</v>
      </c>
      <c r="AT102" s="25" t="s">
        <v>217</v>
      </c>
      <c r="AU102" s="25" t="s">
        <v>82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311</v>
      </c>
      <c r="BM102" s="25" t="s">
        <v>3621</v>
      </c>
    </row>
    <row r="103" s="1" customFormat="1" ht="16.5" customHeight="1">
      <c r="B103" s="47"/>
      <c r="C103" s="236" t="s">
        <v>288</v>
      </c>
      <c r="D103" s="236" t="s">
        <v>217</v>
      </c>
      <c r="E103" s="237" t="s">
        <v>1331</v>
      </c>
      <c r="F103" s="238" t="s">
        <v>1332</v>
      </c>
      <c r="G103" s="239" t="s">
        <v>298</v>
      </c>
      <c r="H103" s="240">
        <v>114</v>
      </c>
      <c r="I103" s="241"/>
      <c r="J103" s="242">
        <f>ROUND(I103*H103,2)</f>
        <v>0</v>
      </c>
      <c r="K103" s="238" t="s">
        <v>221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311</v>
      </c>
      <c r="AT103" s="25" t="s">
        <v>217</v>
      </c>
      <c r="AU103" s="25" t="s">
        <v>82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311</v>
      </c>
      <c r="BM103" s="25" t="s">
        <v>3622</v>
      </c>
    </row>
    <row r="104" s="12" customFormat="1">
      <c r="B104" s="248"/>
      <c r="C104" s="249"/>
      <c r="D104" s="250" t="s">
        <v>224</v>
      </c>
      <c r="E104" s="251" t="s">
        <v>22</v>
      </c>
      <c r="F104" s="252" t="s">
        <v>3616</v>
      </c>
      <c r="G104" s="249"/>
      <c r="H104" s="253">
        <v>114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224</v>
      </c>
      <c r="AU104" s="259" t="s">
        <v>82</v>
      </c>
      <c r="AV104" s="12" t="s">
        <v>82</v>
      </c>
      <c r="AW104" s="12" t="s">
        <v>36</v>
      </c>
      <c r="AX104" s="12" t="s">
        <v>80</v>
      </c>
      <c r="AY104" s="259" t="s">
        <v>215</v>
      </c>
    </row>
    <row r="105" s="1" customFormat="1" ht="16.5" customHeight="1">
      <c r="B105" s="47"/>
      <c r="C105" s="236" t="s">
        <v>295</v>
      </c>
      <c r="D105" s="236" t="s">
        <v>217</v>
      </c>
      <c r="E105" s="237" t="s">
        <v>1334</v>
      </c>
      <c r="F105" s="238" t="s">
        <v>1335</v>
      </c>
      <c r="G105" s="239" t="s">
        <v>274</v>
      </c>
      <c r="H105" s="240">
        <v>0.063</v>
      </c>
      <c r="I105" s="241"/>
      <c r="J105" s="242">
        <f>ROUND(I105*H105,2)</f>
        <v>0</v>
      </c>
      <c r="K105" s="238" t="s">
        <v>221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311</v>
      </c>
      <c r="AT105" s="25" t="s">
        <v>217</v>
      </c>
      <c r="AU105" s="25" t="s">
        <v>82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311</v>
      </c>
      <c r="BM105" s="25" t="s">
        <v>3623</v>
      </c>
    </row>
    <row r="106" s="1" customFormat="1" ht="16.5" customHeight="1">
      <c r="B106" s="47"/>
      <c r="C106" s="236" t="s">
        <v>301</v>
      </c>
      <c r="D106" s="236" t="s">
        <v>217</v>
      </c>
      <c r="E106" s="237" t="s">
        <v>1337</v>
      </c>
      <c r="F106" s="238" t="s">
        <v>1338</v>
      </c>
      <c r="G106" s="239" t="s">
        <v>274</v>
      </c>
      <c r="H106" s="240">
        <v>0.063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311</v>
      </c>
      <c r="AT106" s="25" t="s">
        <v>217</v>
      </c>
      <c r="AU106" s="25" t="s">
        <v>82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311</v>
      </c>
      <c r="BM106" s="25" t="s">
        <v>3624</v>
      </c>
    </row>
    <row r="107" s="1" customFormat="1" ht="16.5" customHeight="1">
      <c r="B107" s="47"/>
      <c r="C107" s="236" t="s">
        <v>10</v>
      </c>
      <c r="D107" s="236" t="s">
        <v>217</v>
      </c>
      <c r="E107" s="237" t="s">
        <v>1340</v>
      </c>
      <c r="F107" s="238" t="s">
        <v>1332</v>
      </c>
      <c r="G107" s="239" t="s">
        <v>1341</v>
      </c>
      <c r="H107" s="240">
        <v>12</v>
      </c>
      <c r="I107" s="241"/>
      <c r="J107" s="242">
        <f>ROUND(I107*H107,2)</f>
        <v>0</v>
      </c>
      <c r="K107" s="238" t="s">
        <v>1255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311</v>
      </c>
      <c r="AT107" s="25" t="s">
        <v>217</v>
      </c>
      <c r="AU107" s="25" t="s">
        <v>82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311</v>
      </c>
      <c r="BM107" s="25" t="s">
        <v>3625</v>
      </c>
    </row>
    <row r="108" s="1" customFormat="1" ht="16.5" customHeight="1">
      <c r="B108" s="47"/>
      <c r="C108" s="236" t="s">
        <v>311</v>
      </c>
      <c r="D108" s="236" t="s">
        <v>217</v>
      </c>
      <c r="E108" s="237" t="s">
        <v>1343</v>
      </c>
      <c r="F108" s="238" t="s">
        <v>1332</v>
      </c>
      <c r="G108" s="239" t="s">
        <v>1341</v>
      </c>
      <c r="H108" s="240">
        <v>15</v>
      </c>
      <c r="I108" s="241"/>
      <c r="J108" s="242">
        <f>ROUND(I108*H108,2)</f>
        <v>0</v>
      </c>
      <c r="K108" s="238" t="s">
        <v>1255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311</v>
      </c>
      <c r="AT108" s="25" t="s">
        <v>217</v>
      </c>
      <c r="AU108" s="25" t="s">
        <v>82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311</v>
      </c>
      <c r="BM108" s="25" t="s">
        <v>3626</v>
      </c>
    </row>
    <row r="109" s="11" customFormat="1" ht="29.88" customHeight="1">
      <c r="B109" s="220"/>
      <c r="C109" s="221"/>
      <c r="D109" s="222" t="s">
        <v>72</v>
      </c>
      <c r="E109" s="234" t="s">
        <v>1348</v>
      </c>
      <c r="F109" s="234" t="s">
        <v>1349</v>
      </c>
      <c r="G109" s="221"/>
      <c r="H109" s="221"/>
      <c r="I109" s="224"/>
      <c r="J109" s="235">
        <f>BK109</f>
        <v>0</v>
      </c>
      <c r="K109" s="221"/>
      <c r="L109" s="226"/>
      <c r="M109" s="227"/>
      <c r="N109" s="228"/>
      <c r="O109" s="228"/>
      <c r="P109" s="229">
        <f>SUM(P110:P116)</f>
        <v>0</v>
      </c>
      <c r="Q109" s="228"/>
      <c r="R109" s="229">
        <f>SUM(R110:R116)</f>
        <v>0.0098899999999999995</v>
      </c>
      <c r="S109" s="228"/>
      <c r="T109" s="230">
        <f>SUM(T110:T116)</f>
        <v>0</v>
      </c>
      <c r="AR109" s="231" t="s">
        <v>82</v>
      </c>
      <c r="AT109" s="232" t="s">
        <v>72</v>
      </c>
      <c r="AU109" s="232" t="s">
        <v>80</v>
      </c>
      <c r="AY109" s="231" t="s">
        <v>215</v>
      </c>
      <c r="BK109" s="233">
        <f>SUM(BK110:BK116)</f>
        <v>0</v>
      </c>
    </row>
    <row r="110" s="1" customFormat="1" ht="16.5" customHeight="1">
      <c r="B110" s="47"/>
      <c r="C110" s="236" t="s">
        <v>318</v>
      </c>
      <c r="D110" s="236" t="s">
        <v>217</v>
      </c>
      <c r="E110" s="237" t="s">
        <v>1334</v>
      </c>
      <c r="F110" s="238" t="s">
        <v>1335</v>
      </c>
      <c r="G110" s="239" t="s">
        <v>274</v>
      </c>
      <c r="H110" s="240">
        <v>0.063</v>
      </c>
      <c r="I110" s="241"/>
      <c r="J110" s="242">
        <f>ROUND(I110*H110,2)</f>
        <v>0</v>
      </c>
      <c r="K110" s="238" t="s">
        <v>221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311</v>
      </c>
      <c r="AT110" s="25" t="s">
        <v>217</v>
      </c>
      <c r="AU110" s="25" t="s">
        <v>82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311</v>
      </c>
      <c r="BM110" s="25" t="s">
        <v>3627</v>
      </c>
    </row>
    <row r="111" s="1" customFormat="1" ht="16.5" customHeight="1">
      <c r="B111" s="47"/>
      <c r="C111" s="236" t="s">
        <v>326</v>
      </c>
      <c r="D111" s="236" t="s">
        <v>217</v>
      </c>
      <c r="E111" s="237" t="s">
        <v>1337</v>
      </c>
      <c r="F111" s="238" t="s">
        <v>1338</v>
      </c>
      <c r="G111" s="239" t="s">
        <v>274</v>
      </c>
      <c r="H111" s="240">
        <v>0.063</v>
      </c>
      <c r="I111" s="241"/>
      <c r="J111" s="242">
        <f>ROUND(I111*H111,2)</f>
        <v>0</v>
      </c>
      <c r="K111" s="238" t="s">
        <v>221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311</v>
      </c>
      <c r="AT111" s="25" t="s">
        <v>217</v>
      </c>
      <c r="AU111" s="25" t="s">
        <v>82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311</v>
      </c>
      <c r="BM111" s="25" t="s">
        <v>3628</v>
      </c>
    </row>
    <row r="112" s="1" customFormat="1" ht="25.5" customHeight="1">
      <c r="B112" s="47"/>
      <c r="C112" s="292" t="s">
        <v>331</v>
      </c>
      <c r="D112" s="292" t="s">
        <v>289</v>
      </c>
      <c r="E112" s="293" t="s">
        <v>1391</v>
      </c>
      <c r="F112" s="294" t="s">
        <v>1398</v>
      </c>
      <c r="G112" s="295" t="s">
        <v>426</v>
      </c>
      <c r="H112" s="296">
        <v>10</v>
      </c>
      <c r="I112" s="297"/>
      <c r="J112" s="298">
        <f>ROUND(I112*H112,2)</f>
        <v>0</v>
      </c>
      <c r="K112" s="294" t="s">
        <v>1255</v>
      </c>
      <c r="L112" s="299"/>
      <c r="M112" s="300" t="s">
        <v>22</v>
      </c>
      <c r="N112" s="301" t="s">
        <v>44</v>
      </c>
      <c r="O112" s="48"/>
      <c r="P112" s="245">
        <f>O112*H112</f>
        <v>0</v>
      </c>
      <c r="Q112" s="245">
        <v>0.00023000000000000001</v>
      </c>
      <c r="R112" s="245">
        <f>Q112*H112</f>
        <v>0.0023</v>
      </c>
      <c r="S112" s="245">
        <v>0</v>
      </c>
      <c r="T112" s="246">
        <f>S112*H112</f>
        <v>0</v>
      </c>
      <c r="AR112" s="25" t="s">
        <v>405</v>
      </c>
      <c r="AT112" s="25" t="s">
        <v>289</v>
      </c>
      <c r="AU112" s="25" t="s">
        <v>82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311</v>
      </c>
      <c r="BM112" s="25" t="s">
        <v>3629</v>
      </c>
    </row>
    <row r="113" s="1" customFormat="1" ht="16.5" customHeight="1">
      <c r="B113" s="47"/>
      <c r="C113" s="292" t="s">
        <v>336</v>
      </c>
      <c r="D113" s="292" t="s">
        <v>289</v>
      </c>
      <c r="E113" s="293" t="s">
        <v>1394</v>
      </c>
      <c r="F113" s="294" t="s">
        <v>3630</v>
      </c>
      <c r="G113" s="295" t="s">
        <v>426</v>
      </c>
      <c r="H113" s="296">
        <v>7</v>
      </c>
      <c r="I113" s="297"/>
      <c r="J113" s="298">
        <f>ROUND(I113*H113,2)</f>
        <v>0</v>
      </c>
      <c r="K113" s="294" t="s">
        <v>1255</v>
      </c>
      <c r="L113" s="299"/>
      <c r="M113" s="300" t="s">
        <v>22</v>
      </c>
      <c r="N113" s="301" t="s">
        <v>44</v>
      </c>
      <c r="O113" s="48"/>
      <c r="P113" s="245">
        <f>O113*H113</f>
        <v>0</v>
      </c>
      <c r="Q113" s="245">
        <v>0.00023000000000000001</v>
      </c>
      <c r="R113" s="245">
        <f>Q113*H113</f>
        <v>0.0016100000000000001</v>
      </c>
      <c r="S113" s="245">
        <v>0</v>
      </c>
      <c r="T113" s="246">
        <f>S113*H113</f>
        <v>0</v>
      </c>
      <c r="AR113" s="25" t="s">
        <v>405</v>
      </c>
      <c r="AT113" s="25" t="s">
        <v>289</v>
      </c>
      <c r="AU113" s="25" t="s">
        <v>82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311</v>
      </c>
      <c r="BM113" s="25" t="s">
        <v>3631</v>
      </c>
    </row>
    <row r="114" s="1" customFormat="1" ht="16.5" customHeight="1">
      <c r="B114" s="47"/>
      <c r="C114" s="292" t="s">
        <v>9</v>
      </c>
      <c r="D114" s="292" t="s">
        <v>289</v>
      </c>
      <c r="E114" s="293" t="s">
        <v>1397</v>
      </c>
      <c r="F114" s="294" t="s">
        <v>1404</v>
      </c>
      <c r="G114" s="295" t="s">
        <v>426</v>
      </c>
      <c r="H114" s="296">
        <v>20</v>
      </c>
      <c r="I114" s="297"/>
      <c r="J114" s="298">
        <f>ROUND(I114*H114,2)</f>
        <v>0</v>
      </c>
      <c r="K114" s="294" t="s">
        <v>1255</v>
      </c>
      <c r="L114" s="299"/>
      <c r="M114" s="300" t="s">
        <v>22</v>
      </c>
      <c r="N114" s="301" t="s">
        <v>44</v>
      </c>
      <c r="O114" s="48"/>
      <c r="P114" s="245">
        <f>O114*H114</f>
        <v>0</v>
      </c>
      <c r="Q114" s="245">
        <v>0.00023000000000000001</v>
      </c>
      <c r="R114" s="245">
        <f>Q114*H114</f>
        <v>0.0045999999999999999</v>
      </c>
      <c r="S114" s="245">
        <v>0</v>
      </c>
      <c r="T114" s="246">
        <f>S114*H114</f>
        <v>0</v>
      </c>
      <c r="AR114" s="25" t="s">
        <v>405</v>
      </c>
      <c r="AT114" s="25" t="s">
        <v>289</v>
      </c>
      <c r="AU114" s="25" t="s">
        <v>82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311</v>
      </c>
      <c r="BM114" s="25" t="s">
        <v>3632</v>
      </c>
    </row>
    <row r="115" s="1" customFormat="1" ht="16.5" customHeight="1">
      <c r="B115" s="47"/>
      <c r="C115" s="292" t="s">
        <v>346</v>
      </c>
      <c r="D115" s="292" t="s">
        <v>289</v>
      </c>
      <c r="E115" s="293" t="s">
        <v>1400</v>
      </c>
      <c r="F115" s="294" t="s">
        <v>3633</v>
      </c>
      <c r="G115" s="295" t="s">
        <v>426</v>
      </c>
      <c r="H115" s="296">
        <v>3</v>
      </c>
      <c r="I115" s="297"/>
      <c r="J115" s="298">
        <f>ROUND(I115*H115,2)</f>
        <v>0</v>
      </c>
      <c r="K115" s="294" t="s">
        <v>1255</v>
      </c>
      <c r="L115" s="299"/>
      <c r="M115" s="300" t="s">
        <v>22</v>
      </c>
      <c r="N115" s="301" t="s">
        <v>44</v>
      </c>
      <c r="O115" s="48"/>
      <c r="P115" s="245">
        <f>O115*H115</f>
        <v>0</v>
      </c>
      <c r="Q115" s="245">
        <v>0.00023000000000000001</v>
      </c>
      <c r="R115" s="245">
        <f>Q115*H115</f>
        <v>0.00069000000000000008</v>
      </c>
      <c r="S115" s="245">
        <v>0</v>
      </c>
      <c r="T115" s="246">
        <f>S115*H115</f>
        <v>0</v>
      </c>
      <c r="AR115" s="25" t="s">
        <v>405</v>
      </c>
      <c r="AT115" s="25" t="s">
        <v>289</v>
      </c>
      <c r="AU115" s="25" t="s">
        <v>82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311</v>
      </c>
      <c r="BM115" s="25" t="s">
        <v>3634</v>
      </c>
    </row>
    <row r="116" s="1" customFormat="1" ht="16.5" customHeight="1">
      <c r="B116" s="47"/>
      <c r="C116" s="292" t="s">
        <v>352</v>
      </c>
      <c r="D116" s="292" t="s">
        <v>289</v>
      </c>
      <c r="E116" s="293" t="s">
        <v>1403</v>
      </c>
      <c r="F116" s="294" t="s">
        <v>3635</v>
      </c>
      <c r="G116" s="295" t="s">
        <v>426</v>
      </c>
      <c r="H116" s="296">
        <v>3</v>
      </c>
      <c r="I116" s="297"/>
      <c r="J116" s="298">
        <f>ROUND(I116*H116,2)</f>
        <v>0</v>
      </c>
      <c r="K116" s="294" t="s">
        <v>1255</v>
      </c>
      <c r="L116" s="299"/>
      <c r="M116" s="300" t="s">
        <v>22</v>
      </c>
      <c r="N116" s="301" t="s">
        <v>44</v>
      </c>
      <c r="O116" s="48"/>
      <c r="P116" s="245">
        <f>O116*H116</f>
        <v>0</v>
      </c>
      <c r="Q116" s="245">
        <v>0.00023000000000000001</v>
      </c>
      <c r="R116" s="245">
        <f>Q116*H116</f>
        <v>0.00069000000000000008</v>
      </c>
      <c r="S116" s="245">
        <v>0</v>
      </c>
      <c r="T116" s="246">
        <f>S116*H116</f>
        <v>0</v>
      </c>
      <c r="AR116" s="25" t="s">
        <v>405</v>
      </c>
      <c r="AT116" s="25" t="s">
        <v>289</v>
      </c>
      <c r="AU116" s="25" t="s">
        <v>82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311</v>
      </c>
      <c r="BM116" s="25" t="s">
        <v>3636</v>
      </c>
    </row>
    <row r="117" s="11" customFormat="1" ht="29.88" customHeight="1">
      <c r="B117" s="220"/>
      <c r="C117" s="221"/>
      <c r="D117" s="222" t="s">
        <v>72</v>
      </c>
      <c r="E117" s="234" t="s">
        <v>1409</v>
      </c>
      <c r="F117" s="234" t="s">
        <v>1410</v>
      </c>
      <c r="G117" s="221"/>
      <c r="H117" s="221"/>
      <c r="I117" s="224"/>
      <c r="J117" s="235">
        <f>BK117</f>
        <v>0</v>
      </c>
      <c r="K117" s="221"/>
      <c r="L117" s="226"/>
      <c r="M117" s="227"/>
      <c r="N117" s="228"/>
      <c r="O117" s="228"/>
      <c r="P117" s="229">
        <f>SUM(P118:P133)</f>
        <v>0</v>
      </c>
      <c r="Q117" s="228"/>
      <c r="R117" s="229">
        <f>SUM(R118:R133)</f>
        <v>0.086040000000000005</v>
      </c>
      <c r="S117" s="228"/>
      <c r="T117" s="230">
        <f>SUM(T118:T133)</f>
        <v>0</v>
      </c>
      <c r="AR117" s="231" t="s">
        <v>82</v>
      </c>
      <c r="AT117" s="232" t="s">
        <v>72</v>
      </c>
      <c r="AU117" s="232" t="s">
        <v>80</v>
      </c>
      <c r="AY117" s="231" t="s">
        <v>215</v>
      </c>
      <c r="BK117" s="233">
        <f>SUM(BK118:BK133)</f>
        <v>0</v>
      </c>
    </row>
    <row r="118" s="1" customFormat="1" ht="25.5" customHeight="1">
      <c r="B118" s="47"/>
      <c r="C118" s="292" t="s">
        <v>357</v>
      </c>
      <c r="D118" s="292" t="s">
        <v>289</v>
      </c>
      <c r="E118" s="293" t="s">
        <v>1411</v>
      </c>
      <c r="F118" s="294" t="s">
        <v>3637</v>
      </c>
      <c r="G118" s="295" t="s">
        <v>426</v>
      </c>
      <c r="H118" s="296">
        <v>3</v>
      </c>
      <c r="I118" s="297"/>
      <c r="J118" s="298">
        <f>ROUND(I118*H118,2)</f>
        <v>0</v>
      </c>
      <c r="K118" s="294" t="s">
        <v>1255</v>
      </c>
      <c r="L118" s="299"/>
      <c r="M118" s="300" t="s">
        <v>22</v>
      </c>
      <c r="N118" s="301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405</v>
      </c>
      <c r="AT118" s="25" t="s">
        <v>289</v>
      </c>
      <c r="AU118" s="25" t="s">
        <v>82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311</v>
      </c>
      <c r="BM118" s="25" t="s">
        <v>3638</v>
      </c>
    </row>
    <row r="119" s="1" customFormat="1" ht="25.5" customHeight="1">
      <c r="B119" s="47"/>
      <c r="C119" s="292" t="s">
        <v>362</v>
      </c>
      <c r="D119" s="292" t="s">
        <v>289</v>
      </c>
      <c r="E119" s="293" t="s">
        <v>1414</v>
      </c>
      <c r="F119" s="294" t="s">
        <v>3639</v>
      </c>
      <c r="G119" s="295" t="s">
        <v>426</v>
      </c>
      <c r="H119" s="296">
        <v>1</v>
      </c>
      <c r="I119" s="297"/>
      <c r="J119" s="298">
        <f>ROUND(I119*H119,2)</f>
        <v>0</v>
      </c>
      <c r="K119" s="294" t="s">
        <v>1255</v>
      </c>
      <c r="L119" s="299"/>
      <c r="M119" s="300" t="s">
        <v>22</v>
      </c>
      <c r="N119" s="301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405</v>
      </c>
      <c r="AT119" s="25" t="s">
        <v>289</v>
      </c>
      <c r="AU119" s="25" t="s">
        <v>82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311</v>
      </c>
      <c r="BM119" s="25" t="s">
        <v>3640</v>
      </c>
    </row>
    <row r="120" s="1" customFormat="1" ht="25.5" customHeight="1">
      <c r="B120" s="47"/>
      <c r="C120" s="292" t="s">
        <v>371</v>
      </c>
      <c r="D120" s="292" t="s">
        <v>289</v>
      </c>
      <c r="E120" s="293" t="s">
        <v>1417</v>
      </c>
      <c r="F120" s="294" t="s">
        <v>1415</v>
      </c>
      <c r="G120" s="295" t="s">
        <v>426</v>
      </c>
      <c r="H120" s="296">
        <v>2</v>
      </c>
      <c r="I120" s="297"/>
      <c r="J120" s="298">
        <f>ROUND(I120*H120,2)</f>
        <v>0</v>
      </c>
      <c r="K120" s="294" t="s">
        <v>1255</v>
      </c>
      <c r="L120" s="299"/>
      <c r="M120" s="300" t="s">
        <v>22</v>
      </c>
      <c r="N120" s="301" t="s">
        <v>44</v>
      </c>
      <c r="O120" s="48"/>
      <c r="P120" s="245">
        <f>O120*H120</f>
        <v>0</v>
      </c>
      <c r="Q120" s="245">
        <v>0.01434</v>
      </c>
      <c r="R120" s="245">
        <f>Q120*H120</f>
        <v>0.028680000000000001</v>
      </c>
      <c r="S120" s="245">
        <v>0</v>
      </c>
      <c r="T120" s="246">
        <f>S120*H120</f>
        <v>0</v>
      </c>
      <c r="AR120" s="25" t="s">
        <v>405</v>
      </c>
      <c r="AT120" s="25" t="s">
        <v>289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311</v>
      </c>
      <c r="BM120" s="25" t="s">
        <v>3641</v>
      </c>
    </row>
    <row r="121" s="1" customFormat="1" ht="25.5" customHeight="1">
      <c r="B121" s="47"/>
      <c r="C121" s="292" t="s">
        <v>376</v>
      </c>
      <c r="D121" s="292" t="s">
        <v>289</v>
      </c>
      <c r="E121" s="293" t="s">
        <v>1420</v>
      </c>
      <c r="F121" s="294" t="s">
        <v>3642</v>
      </c>
      <c r="G121" s="295" t="s">
        <v>426</v>
      </c>
      <c r="H121" s="296">
        <v>2</v>
      </c>
      <c r="I121" s="297"/>
      <c r="J121" s="298">
        <f>ROUND(I121*H121,2)</f>
        <v>0</v>
      </c>
      <c r="K121" s="294" t="s">
        <v>1255</v>
      </c>
      <c r="L121" s="299"/>
      <c r="M121" s="300" t="s">
        <v>22</v>
      </c>
      <c r="N121" s="301" t="s">
        <v>44</v>
      </c>
      <c r="O121" s="48"/>
      <c r="P121" s="245">
        <f>O121*H121</f>
        <v>0</v>
      </c>
      <c r="Q121" s="245">
        <v>0.01434</v>
      </c>
      <c r="R121" s="245">
        <f>Q121*H121</f>
        <v>0.028680000000000001</v>
      </c>
      <c r="S121" s="245">
        <v>0</v>
      </c>
      <c r="T121" s="246">
        <f>S121*H121</f>
        <v>0</v>
      </c>
      <c r="AR121" s="25" t="s">
        <v>405</v>
      </c>
      <c r="AT121" s="25" t="s">
        <v>289</v>
      </c>
      <c r="AU121" s="25" t="s">
        <v>82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311</v>
      </c>
      <c r="BM121" s="25" t="s">
        <v>3643</v>
      </c>
    </row>
    <row r="122" s="1" customFormat="1" ht="25.5" customHeight="1">
      <c r="B122" s="47"/>
      <c r="C122" s="292" t="s">
        <v>384</v>
      </c>
      <c r="D122" s="292" t="s">
        <v>289</v>
      </c>
      <c r="E122" s="293" t="s">
        <v>3644</v>
      </c>
      <c r="F122" s="294" t="s">
        <v>3645</v>
      </c>
      <c r="G122" s="295" t="s">
        <v>426</v>
      </c>
      <c r="H122" s="296">
        <v>2</v>
      </c>
      <c r="I122" s="297"/>
      <c r="J122" s="298">
        <f>ROUND(I122*H122,2)</f>
        <v>0</v>
      </c>
      <c r="K122" s="294" t="s">
        <v>1255</v>
      </c>
      <c r="L122" s="299"/>
      <c r="M122" s="300" t="s">
        <v>22</v>
      </c>
      <c r="N122" s="301" t="s">
        <v>44</v>
      </c>
      <c r="O122" s="48"/>
      <c r="P122" s="245">
        <f>O122*H122</f>
        <v>0</v>
      </c>
      <c r="Q122" s="245">
        <v>0.01434</v>
      </c>
      <c r="R122" s="245">
        <f>Q122*H122</f>
        <v>0.028680000000000001</v>
      </c>
      <c r="S122" s="245">
        <v>0</v>
      </c>
      <c r="T122" s="246">
        <f>S122*H122</f>
        <v>0</v>
      </c>
      <c r="AR122" s="25" t="s">
        <v>405</v>
      </c>
      <c r="AT122" s="25" t="s">
        <v>289</v>
      </c>
      <c r="AU122" s="25" t="s">
        <v>82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311</v>
      </c>
      <c r="BM122" s="25" t="s">
        <v>3646</v>
      </c>
    </row>
    <row r="123" s="1" customFormat="1" ht="25.5" customHeight="1">
      <c r="B123" s="47"/>
      <c r="C123" s="236" t="s">
        <v>390</v>
      </c>
      <c r="D123" s="236" t="s">
        <v>217</v>
      </c>
      <c r="E123" s="237" t="s">
        <v>1423</v>
      </c>
      <c r="F123" s="238" t="s">
        <v>1424</v>
      </c>
      <c r="G123" s="239" t="s">
        <v>426</v>
      </c>
      <c r="H123" s="240">
        <v>13</v>
      </c>
      <c r="I123" s="241"/>
      <c r="J123" s="242">
        <f>ROUND(I123*H123,2)</f>
        <v>0</v>
      </c>
      <c r="K123" s="238" t="s">
        <v>221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311</v>
      </c>
      <c r="AT123" s="25" t="s">
        <v>217</v>
      </c>
      <c r="AU123" s="25" t="s">
        <v>82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311</v>
      </c>
      <c r="BM123" s="25" t="s">
        <v>3647</v>
      </c>
    </row>
    <row r="124" s="12" customFormat="1">
      <c r="B124" s="248"/>
      <c r="C124" s="249"/>
      <c r="D124" s="250" t="s">
        <v>224</v>
      </c>
      <c r="E124" s="251" t="s">
        <v>22</v>
      </c>
      <c r="F124" s="252" t="s">
        <v>3648</v>
      </c>
      <c r="G124" s="249"/>
      <c r="H124" s="253">
        <v>13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224</v>
      </c>
      <c r="AU124" s="259" t="s">
        <v>82</v>
      </c>
      <c r="AV124" s="12" t="s">
        <v>82</v>
      </c>
      <c r="AW124" s="12" t="s">
        <v>36</v>
      </c>
      <c r="AX124" s="12" t="s">
        <v>80</v>
      </c>
      <c r="AY124" s="259" t="s">
        <v>215</v>
      </c>
    </row>
    <row r="125" s="1" customFormat="1" ht="25.5" customHeight="1">
      <c r="B125" s="47"/>
      <c r="C125" s="236" t="s">
        <v>395</v>
      </c>
      <c r="D125" s="236" t="s">
        <v>217</v>
      </c>
      <c r="E125" s="237" t="s">
        <v>1426</v>
      </c>
      <c r="F125" s="238" t="s">
        <v>3649</v>
      </c>
      <c r="G125" s="239" t="s">
        <v>426</v>
      </c>
      <c r="H125" s="240">
        <v>5</v>
      </c>
      <c r="I125" s="241"/>
      <c r="J125" s="242">
        <f>ROUND(I125*H125,2)</f>
        <v>0</v>
      </c>
      <c r="K125" s="238" t="s">
        <v>221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311</v>
      </c>
      <c r="AT125" s="25" t="s">
        <v>217</v>
      </c>
      <c r="AU125" s="25" t="s">
        <v>82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311</v>
      </c>
      <c r="BM125" s="25" t="s">
        <v>3650</v>
      </c>
    </row>
    <row r="126" s="12" customFormat="1">
      <c r="B126" s="248"/>
      <c r="C126" s="249"/>
      <c r="D126" s="250" t="s">
        <v>224</v>
      </c>
      <c r="E126" s="251" t="s">
        <v>22</v>
      </c>
      <c r="F126" s="252" t="s">
        <v>3651</v>
      </c>
      <c r="G126" s="249"/>
      <c r="H126" s="253">
        <v>5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224</v>
      </c>
      <c r="AU126" s="259" t="s">
        <v>82</v>
      </c>
      <c r="AV126" s="12" t="s">
        <v>82</v>
      </c>
      <c r="AW126" s="12" t="s">
        <v>36</v>
      </c>
      <c r="AX126" s="12" t="s">
        <v>80</v>
      </c>
      <c r="AY126" s="259" t="s">
        <v>215</v>
      </c>
    </row>
    <row r="127" s="1" customFormat="1" ht="25.5" customHeight="1">
      <c r="B127" s="47"/>
      <c r="C127" s="236" t="s">
        <v>400</v>
      </c>
      <c r="D127" s="236" t="s">
        <v>217</v>
      </c>
      <c r="E127" s="237" t="s">
        <v>3652</v>
      </c>
      <c r="F127" s="238" t="s">
        <v>3653</v>
      </c>
      <c r="G127" s="239" t="s">
        <v>426</v>
      </c>
      <c r="H127" s="240">
        <v>2</v>
      </c>
      <c r="I127" s="241"/>
      <c r="J127" s="242">
        <f>ROUND(I127*H127,2)</f>
        <v>0</v>
      </c>
      <c r="K127" s="238" t="s">
        <v>221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5" t="s">
        <v>311</v>
      </c>
      <c r="AT127" s="25" t="s">
        <v>217</v>
      </c>
      <c r="AU127" s="25" t="s">
        <v>82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311</v>
      </c>
      <c r="BM127" s="25" t="s">
        <v>3654</v>
      </c>
    </row>
    <row r="128" s="1" customFormat="1" ht="16.5" customHeight="1">
      <c r="B128" s="47"/>
      <c r="C128" s="236" t="s">
        <v>405</v>
      </c>
      <c r="D128" s="236" t="s">
        <v>217</v>
      </c>
      <c r="E128" s="237" t="s">
        <v>3655</v>
      </c>
      <c r="F128" s="238" t="s">
        <v>3656</v>
      </c>
      <c r="G128" s="239" t="s">
        <v>426</v>
      </c>
      <c r="H128" s="240">
        <v>3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311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311</v>
      </c>
      <c r="BM128" s="25" t="s">
        <v>3657</v>
      </c>
    </row>
    <row r="129" s="1" customFormat="1" ht="16.5" customHeight="1">
      <c r="B129" s="47"/>
      <c r="C129" s="236" t="s">
        <v>410</v>
      </c>
      <c r="D129" s="236" t="s">
        <v>217</v>
      </c>
      <c r="E129" s="237" t="s">
        <v>1436</v>
      </c>
      <c r="F129" s="238" t="s">
        <v>1437</v>
      </c>
      <c r="G129" s="239" t="s">
        <v>426</v>
      </c>
      <c r="H129" s="240">
        <v>10</v>
      </c>
      <c r="I129" s="241"/>
      <c r="J129" s="242">
        <f>ROUND(I129*H129,2)</f>
        <v>0</v>
      </c>
      <c r="K129" s="238" t="s">
        <v>221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311</v>
      </c>
      <c r="AT129" s="25" t="s">
        <v>217</v>
      </c>
      <c r="AU129" s="25" t="s">
        <v>82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311</v>
      </c>
      <c r="BM129" s="25" t="s">
        <v>3658</v>
      </c>
    </row>
    <row r="130" s="12" customFormat="1">
      <c r="B130" s="248"/>
      <c r="C130" s="249"/>
      <c r="D130" s="250" t="s">
        <v>224</v>
      </c>
      <c r="E130" s="251" t="s">
        <v>22</v>
      </c>
      <c r="F130" s="252" t="s">
        <v>3659</v>
      </c>
      <c r="G130" s="249"/>
      <c r="H130" s="253">
        <v>10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224</v>
      </c>
      <c r="AU130" s="259" t="s">
        <v>82</v>
      </c>
      <c r="AV130" s="12" t="s">
        <v>82</v>
      </c>
      <c r="AW130" s="12" t="s">
        <v>36</v>
      </c>
      <c r="AX130" s="12" t="s">
        <v>80</v>
      </c>
      <c r="AY130" s="259" t="s">
        <v>215</v>
      </c>
    </row>
    <row r="131" s="1" customFormat="1" ht="25.5" customHeight="1">
      <c r="B131" s="47"/>
      <c r="C131" s="236" t="s">
        <v>414</v>
      </c>
      <c r="D131" s="236" t="s">
        <v>217</v>
      </c>
      <c r="E131" s="237" t="s">
        <v>1439</v>
      </c>
      <c r="F131" s="238" t="s">
        <v>1440</v>
      </c>
      <c r="G131" s="239" t="s">
        <v>304</v>
      </c>
      <c r="H131" s="240">
        <v>50</v>
      </c>
      <c r="I131" s="241"/>
      <c r="J131" s="242">
        <f>ROUND(I131*H131,2)</f>
        <v>0</v>
      </c>
      <c r="K131" s="238" t="s">
        <v>221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5" t="s">
        <v>311</v>
      </c>
      <c r="AT131" s="25" t="s">
        <v>217</v>
      </c>
      <c r="AU131" s="25" t="s">
        <v>82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311</v>
      </c>
      <c r="BM131" s="25" t="s">
        <v>3660</v>
      </c>
    </row>
    <row r="132" s="1" customFormat="1" ht="16.5" customHeight="1">
      <c r="B132" s="47"/>
      <c r="C132" s="236" t="s">
        <v>418</v>
      </c>
      <c r="D132" s="236" t="s">
        <v>217</v>
      </c>
      <c r="E132" s="237" t="s">
        <v>1442</v>
      </c>
      <c r="F132" s="238" t="s">
        <v>1443</v>
      </c>
      <c r="G132" s="239" t="s">
        <v>274</v>
      </c>
      <c r="H132" s="240">
        <v>0.085999999999999993</v>
      </c>
      <c r="I132" s="241"/>
      <c r="J132" s="242">
        <f>ROUND(I132*H132,2)</f>
        <v>0</v>
      </c>
      <c r="K132" s="238" t="s">
        <v>221</v>
      </c>
      <c r="L132" s="73"/>
      <c r="M132" s="243" t="s">
        <v>22</v>
      </c>
      <c r="N132" s="244" t="s">
        <v>44</v>
      </c>
      <c r="O132" s="48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5" t="s">
        <v>311</v>
      </c>
      <c r="AT132" s="25" t="s">
        <v>217</v>
      </c>
      <c r="AU132" s="25" t="s">
        <v>82</v>
      </c>
      <c r="AY132" s="25" t="s">
        <v>215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25" t="s">
        <v>80</v>
      </c>
      <c r="BK132" s="247">
        <f>ROUND(I132*H132,2)</f>
        <v>0</v>
      </c>
      <c r="BL132" s="25" t="s">
        <v>311</v>
      </c>
      <c r="BM132" s="25" t="s">
        <v>3661</v>
      </c>
    </row>
    <row r="133" s="1" customFormat="1" ht="16.5" customHeight="1">
      <c r="B133" s="47"/>
      <c r="C133" s="236" t="s">
        <v>423</v>
      </c>
      <c r="D133" s="236" t="s">
        <v>217</v>
      </c>
      <c r="E133" s="237" t="s">
        <v>1445</v>
      </c>
      <c r="F133" s="238" t="s">
        <v>1446</v>
      </c>
      <c r="G133" s="239" t="s">
        <v>274</v>
      </c>
      <c r="H133" s="240">
        <v>0.085999999999999993</v>
      </c>
      <c r="I133" s="241"/>
      <c r="J133" s="242">
        <f>ROUND(I133*H133,2)</f>
        <v>0</v>
      </c>
      <c r="K133" s="238" t="s">
        <v>221</v>
      </c>
      <c r="L133" s="73"/>
      <c r="M133" s="243" t="s">
        <v>22</v>
      </c>
      <c r="N133" s="306" t="s">
        <v>44</v>
      </c>
      <c r="O133" s="307"/>
      <c r="P133" s="308">
        <f>O133*H133</f>
        <v>0</v>
      </c>
      <c r="Q133" s="308">
        <v>0</v>
      </c>
      <c r="R133" s="308">
        <f>Q133*H133</f>
        <v>0</v>
      </c>
      <c r="S133" s="308">
        <v>0</v>
      </c>
      <c r="T133" s="309">
        <f>S133*H133</f>
        <v>0</v>
      </c>
      <c r="AR133" s="25" t="s">
        <v>311</v>
      </c>
      <c r="AT133" s="25" t="s">
        <v>217</v>
      </c>
      <c r="AU133" s="25" t="s">
        <v>82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311</v>
      </c>
      <c r="BM133" s="25" t="s">
        <v>3662</v>
      </c>
    </row>
    <row r="134" s="1" customFormat="1" ht="6.96" customHeight="1">
      <c r="B134" s="68"/>
      <c r="C134" s="69"/>
      <c r="D134" s="69"/>
      <c r="E134" s="69"/>
      <c r="F134" s="69"/>
      <c r="G134" s="69"/>
      <c r="H134" s="69"/>
      <c r="I134" s="179"/>
      <c r="J134" s="69"/>
      <c r="K134" s="69"/>
      <c r="L134" s="73"/>
    </row>
  </sheetData>
  <sheetProtection sheet="1" autoFilter="0" formatColumns="0" formatRows="0" objects="1" scenarios="1" spinCount="100000" saltValue="wha/9orjpUAHQYM7DzJtPED1FZev/0wNG5+W8azmV8lFw9URygwEB/Rhgz8T9q11EVF/phoIPsjhOEfXctIBvg==" hashValue="XVVe1T4686C8ejGJ4rTpYZXlMx9hBDU+C/0lIL0n0qM8vpmPtDmOR+S02jtv8y/R+Hmph0t3Q4JLQdsBka6DAg==" algorithmName="SHA-512" password="CC35"/>
  <autoFilter ref="C86:K13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3663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1449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1450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1451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ROUND(J89,2)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ROUND(SUM(BE89:BE179), 2)</f>
        <v>0</v>
      </c>
      <c r="G32" s="48"/>
      <c r="H32" s="48"/>
      <c r="I32" s="171">
        <v>0.20999999999999999</v>
      </c>
      <c r="J32" s="170">
        <f>ROUND(ROUND((SUM(BE89:BE179)),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ROUND(SUM(BF89:BF179), 2)</f>
        <v>0</v>
      </c>
      <c r="G33" s="48"/>
      <c r="H33" s="48"/>
      <c r="I33" s="171">
        <v>0.14999999999999999</v>
      </c>
      <c r="J33" s="170">
        <f>ROUND(ROUND((SUM(BF89:BF179)),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ROUND(SUM(BG89:BG179),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ROUND(SUM(BH89:BH179),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ROUND(SUM(BI89:BI179),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ZTI_cp24_2.NP - D.1.4  ZDRAVOTNĚ-TECHNICKÉ INSTALACE - cp24_2.NP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>Temný Důl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>Královéhradecký kraj, Pivovarské náměstí 1245, HK</v>
      </c>
      <c r="G55" s="48"/>
      <c r="H55" s="48"/>
      <c r="I55" s="159" t="s">
        <v>34</v>
      </c>
      <c r="J55" s="45" t="str">
        <f>E23</f>
        <v>Ing. Karel Dovrtěl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J89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178</v>
      </c>
      <c r="E61" s="193"/>
      <c r="F61" s="193"/>
      <c r="G61" s="193"/>
      <c r="H61" s="193"/>
      <c r="I61" s="194"/>
      <c r="J61" s="195">
        <f>J90</f>
        <v>0</v>
      </c>
      <c r="K61" s="196"/>
    </row>
    <row r="62" s="9" customFormat="1" ht="19.92" customHeight="1">
      <c r="B62" s="197"/>
      <c r="C62" s="198"/>
      <c r="D62" s="199" t="s">
        <v>184</v>
      </c>
      <c r="E62" s="200"/>
      <c r="F62" s="200"/>
      <c r="G62" s="200"/>
      <c r="H62" s="200"/>
      <c r="I62" s="201"/>
      <c r="J62" s="202">
        <f>J91</f>
        <v>0</v>
      </c>
      <c r="K62" s="203"/>
    </row>
    <row r="63" s="8" customFormat="1" ht="24.96" customHeight="1">
      <c r="B63" s="190"/>
      <c r="C63" s="191"/>
      <c r="D63" s="192" t="s">
        <v>187</v>
      </c>
      <c r="E63" s="193"/>
      <c r="F63" s="193"/>
      <c r="G63" s="193"/>
      <c r="H63" s="193"/>
      <c r="I63" s="194"/>
      <c r="J63" s="195">
        <f>J93</f>
        <v>0</v>
      </c>
      <c r="K63" s="196"/>
    </row>
    <row r="64" s="9" customFormat="1" ht="19.92" customHeight="1">
      <c r="B64" s="197"/>
      <c r="C64" s="198"/>
      <c r="D64" s="199" t="s">
        <v>1453</v>
      </c>
      <c r="E64" s="200"/>
      <c r="F64" s="200"/>
      <c r="G64" s="200"/>
      <c r="H64" s="200"/>
      <c r="I64" s="201"/>
      <c r="J64" s="202">
        <f>J94</f>
        <v>0</v>
      </c>
      <c r="K64" s="203"/>
    </row>
    <row r="65" s="9" customFormat="1" ht="19.92" customHeight="1">
      <c r="B65" s="197"/>
      <c r="C65" s="198"/>
      <c r="D65" s="199" t="s">
        <v>1454</v>
      </c>
      <c r="E65" s="200"/>
      <c r="F65" s="200"/>
      <c r="G65" s="200"/>
      <c r="H65" s="200"/>
      <c r="I65" s="201"/>
      <c r="J65" s="202">
        <f>J116</f>
        <v>0</v>
      </c>
      <c r="K65" s="203"/>
    </row>
    <row r="66" s="9" customFormat="1" ht="19.92" customHeight="1">
      <c r="B66" s="197"/>
      <c r="C66" s="198"/>
      <c r="D66" s="199" t="s">
        <v>1455</v>
      </c>
      <c r="E66" s="200"/>
      <c r="F66" s="200"/>
      <c r="G66" s="200"/>
      <c r="H66" s="200"/>
      <c r="I66" s="201"/>
      <c r="J66" s="202">
        <f>J141</f>
        <v>0</v>
      </c>
      <c r="K66" s="203"/>
    </row>
    <row r="67" s="9" customFormat="1" ht="19.92" customHeight="1">
      <c r="B67" s="197"/>
      <c r="C67" s="198"/>
      <c r="D67" s="199" t="s">
        <v>1456</v>
      </c>
      <c r="E67" s="200"/>
      <c r="F67" s="200"/>
      <c r="G67" s="200"/>
      <c r="H67" s="200"/>
      <c r="I67" s="201"/>
      <c r="J67" s="202">
        <f>J170</f>
        <v>0</v>
      </c>
      <c r="K67" s="203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57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79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82"/>
      <c r="J73" s="72"/>
      <c r="K73" s="72"/>
      <c r="L73" s="73"/>
    </row>
    <row r="74" s="1" customFormat="1" ht="36.96" customHeight="1">
      <c r="B74" s="47"/>
      <c r="C74" s="74" t="s">
        <v>199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6.5" customHeight="1">
      <c r="B77" s="47"/>
      <c r="C77" s="75"/>
      <c r="D77" s="75"/>
      <c r="E77" s="205" t="str">
        <f>E7</f>
        <v>5.TEMNÝ DŮL- VÝCVIKOVÉ STŘEDISKO-obj.24 -CÚ 2018/1</v>
      </c>
      <c r="F77" s="77"/>
      <c r="G77" s="77"/>
      <c r="H77" s="77"/>
      <c r="I77" s="204"/>
      <c r="J77" s="75"/>
      <c r="K77" s="75"/>
      <c r="L77" s="73"/>
    </row>
    <row r="78">
      <c r="B78" s="29"/>
      <c r="C78" s="77" t="s">
        <v>168</v>
      </c>
      <c r="D78" s="206"/>
      <c r="E78" s="206"/>
      <c r="F78" s="206"/>
      <c r="G78" s="206"/>
      <c r="H78" s="206"/>
      <c r="I78" s="149"/>
      <c r="J78" s="206"/>
      <c r="K78" s="206"/>
      <c r="L78" s="207"/>
    </row>
    <row r="79" s="1" customFormat="1" ht="16.5" customHeight="1">
      <c r="B79" s="47"/>
      <c r="C79" s="75"/>
      <c r="D79" s="75"/>
      <c r="E79" s="205" t="s">
        <v>3193</v>
      </c>
      <c r="F79" s="75"/>
      <c r="G79" s="75"/>
      <c r="H79" s="75"/>
      <c r="I79" s="204"/>
      <c r="J79" s="75"/>
      <c r="K79" s="75"/>
      <c r="L79" s="73"/>
    </row>
    <row r="80" s="1" customFormat="1" ht="14.4" customHeight="1">
      <c r="B80" s="47"/>
      <c r="C80" s="77" t="s">
        <v>170</v>
      </c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 ht="17.25" customHeight="1">
      <c r="B81" s="47"/>
      <c r="C81" s="75"/>
      <c r="D81" s="75"/>
      <c r="E81" s="83" t="str">
        <f>E11</f>
        <v xml:space="preserve">ZTI_cp24_2.NP - D.1.4  ZDRAVOTNĚ-TECHNICKÉ INSTALACE - cp24_2.NP   CÚ 2018/1</v>
      </c>
      <c r="F81" s="75"/>
      <c r="G81" s="75"/>
      <c r="H81" s="75"/>
      <c r="I81" s="204"/>
      <c r="J81" s="75"/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8" customHeight="1">
      <c r="B83" s="47"/>
      <c r="C83" s="77" t="s">
        <v>24</v>
      </c>
      <c r="D83" s="75"/>
      <c r="E83" s="75"/>
      <c r="F83" s="208" t="str">
        <f>F14</f>
        <v>Temný Důl</v>
      </c>
      <c r="G83" s="75"/>
      <c r="H83" s="75"/>
      <c r="I83" s="209" t="s">
        <v>26</v>
      </c>
      <c r="J83" s="86" t="str">
        <f>IF(J14="","",J14)</f>
        <v>12. 4. 2018</v>
      </c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>
      <c r="B85" s="47"/>
      <c r="C85" s="77" t="s">
        <v>28</v>
      </c>
      <c r="D85" s="75"/>
      <c r="E85" s="75"/>
      <c r="F85" s="208" t="str">
        <f>E17</f>
        <v>Královéhradecký kraj, Pivovarské náměstí 1245, HK</v>
      </c>
      <c r="G85" s="75"/>
      <c r="H85" s="75"/>
      <c r="I85" s="209" t="s">
        <v>34</v>
      </c>
      <c r="J85" s="208" t="str">
        <f>E23</f>
        <v>Ing. Karel Dovrtěl</v>
      </c>
      <c r="K85" s="75"/>
      <c r="L85" s="73"/>
    </row>
    <row r="86" s="1" customFormat="1" ht="14.4" customHeight="1">
      <c r="B86" s="47"/>
      <c r="C86" s="77" t="s">
        <v>32</v>
      </c>
      <c r="D86" s="75"/>
      <c r="E86" s="75"/>
      <c r="F86" s="208" t="str">
        <f>IF(E20="","",E20)</f>
        <v/>
      </c>
      <c r="G86" s="75"/>
      <c r="H86" s="75"/>
      <c r="I86" s="204"/>
      <c r="J86" s="75"/>
      <c r="K86" s="75"/>
      <c r="L86" s="73"/>
    </row>
    <row r="87" s="1" customFormat="1" ht="10.32" customHeight="1">
      <c r="B87" s="47"/>
      <c r="C87" s="75"/>
      <c r="D87" s="75"/>
      <c r="E87" s="75"/>
      <c r="F87" s="75"/>
      <c r="G87" s="75"/>
      <c r="H87" s="75"/>
      <c r="I87" s="204"/>
      <c r="J87" s="75"/>
      <c r="K87" s="75"/>
      <c r="L87" s="73"/>
    </row>
    <row r="88" s="10" customFormat="1" ht="29.28" customHeight="1">
      <c r="B88" s="210"/>
      <c r="C88" s="211" t="s">
        <v>200</v>
      </c>
      <c r="D88" s="212" t="s">
        <v>58</v>
      </c>
      <c r="E88" s="212" t="s">
        <v>54</v>
      </c>
      <c r="F88" s="212" t="s">
        <v>201</v>
      </c>
      <c r="G88" s="212" t="s">
        <v>202</v>
      </c>
      <c r="H88" s="212" t="s">
        <v>203</v>
      </c>
      <c r="I88" s="213" t="s">
        <v>204</v>
      </c>
      <c r="J88" s="212" t="s">
        <v>175</v>
      </c>
      <c r="K88" s="214" t="s">
        <v>205</v>
      </c>
      <c r="L88" s="215"/>
      <c r="M88" s="103" t="s">
        <v>206</v>
      </c>
      <c r="N88" s="104" t="s">
        <v>43</v>
      </c>
      <c r="O88" s="104" t="s">
        <v>207</v>
      </c>
      <c r="P88" s="104" t="s">
        <v>208</v>
      </c>
      <c r="Q88" s="104" t="s">
        <v>209</v>
      </c>
      <c r="R88" s="104" t="s">
        <v>210</v>
      </c>
      <c r="S88" s="104" t="s">
        <v>211</v>
      </c>
      <c r="T88" s="105" t="s">
        <v>212</v>
      </c>
    </row>
    <row r="89" s="1" customFormat="1" ht="29.28" customHeight="1">
      <c r="B89" s="47"/>
      <c r="C89" s="109" t="s">
        <v>176</v>
      </c>
      <c r="D89" s="75"/>
      <c r="E89" s="75"/>
      <c r="F89" s="75"/>
      <c r="G89" s="75"/>
      <c r="H89" s="75"/>
      <c r="I89" s="204"/>
      <c r="J89" s="216">
        <f>BK89</f>
        <v>0</v>
      </c>
      <c r="K89" s="75"/>
      <c r="L89" s="73"/>
      <c r="M89" s="106"/>
      <c r="N89" s="107"/>
      <c r="O89" s="107"/>
      <c r="P89" s="217">
        <f>P90+P93</f>
        <v>0</v>
      </c>
      <c r="Q89" s="107"/>
      <c r="R89" s="217">
        <f>R90+R93</f>
        <v>0.30676999999999999</v>
      </c>
      <c r="S89" s="107"/>
      <c r="T89" s="218">
        <f>T90+T93</f>
        <v>2.2000000000000002</v>
      </c>
      <c r="AT89" s="25" t="s">
        <v>72</v>
      </c>
      <c r="AU89" s="25" t="s">
        <v>177</v>
      </c>
      <c r="BK89" s="219">
        <f>BK90+BK93</f>
        <v>0</v>
      </c>
    </row>
    <row r="90" s="11" customFormat="1" ht="37.44" customHeight="1">
      <c r="B90" s="220"/>
      <c r="C90" s="221"/>
      <c r="D90" s="222" t="s">
        <v>72</v>
      </c>
      <c r="E90" s="223" t="s">
        <v>213</v>
      </c>
      <c r="F90" s="223" t="s">
        <v>214</v>
      </c>
      <c r="G90" s="221"/>
      <c r="H90" s="221"/>
      <c r="I90" s="224"/>
      <c r="J90" s="225">
        <f>BK90</f>
        <v>0</v>
      </c>
      <c r="K90" s="221"/>
      <c r="L90" s="226"/>
      <c r="M90" s="227"/>
      <c r="N90" s="228"/>
      <c r="O90" s="228"/>
      <c r="P90" s="229">
        <f>P91</f>
        <v>0</v>
      </c>
      <c r="Q90" s="228"/>
      <c r="R90" s="229">
        <f>R91</f>
        <v>0</v>
      </c>
      <c r="S90" s="228"/>
      <c r="T90" s="230">
        <f>T91</f>
        <v>2.2000000000000002</v>
      </c>
      <c r="AR90" s="231" t="s">
        <v>80</v>
      </c>
      <c r="AT90" s="232" t="s">
        <v>72</v>
      </c>
      <c r="AU90" s="232" t="s">
        <v>73</v>
      </c>
      <c r="AY90" s="231" t="s">
        <v>215</v>
      </c>
      <c r="BK90" s="233">
        <f>BK91</f>
        <v>0</v>
      </c>
    </row>
    <row r="91" s="11" customFormat="1" ht="19.92" customHeight="1">
      <c r="B91" s="220"/>
      <c r="C91" s="221"/>
      <c r="D91" s="222" t="s">
        <v>72</v>
      </c>
      <c r="E91" s="234" t="s">
        <v>266</v>
      </c>
      <c r="F91" s="234" t="s">
        <v>605</v>
      </c>
      <c r="G91" s="221"/>
      <c r="H91" s="221"/>
      <c r="I91" s="224"/>
      <c r="J91" s="235">
        <f>BK91</f>
        <v>0</v>
      </c>
      <c r="K91" s="221"/>
      <c r="L91" s="226"/>
      <c r="M91" s="227"/>
      <c r="N91" s="228"/>
      <c r="O91" s="228"/>
      <c r="P91" s="229">
        <f>P92</f>
        <v>0</v>
      </c>
      <c r="Q91" s="228"/>
      <c r="R91" s="229">
        <f>R92</f>
        <v>0</v>
      </c>
      <c r="S91" s="228"/>
      <c r="T91" s="230">
        <f>T92</f>
        <v>2.2000000000000002</v>
      </c>
      <c r="AR91" s="231" t="s">
        <v>80</v>
      </c>
      <c r="AT91" s="232" t="s">
        <v>72</v>
      </c>
      <c r="AU91" s="232" t="s">
        <v>80</v>
      </c>
      <c r="AY91" s="231" t="s">
        <v>215</v>
      </c>
      <c r="BK91" s="233">
        <f>BK92</f>
        <v>0</v>
      </c>
    </row>
    <row r="92" s="1" customFormat="1" ht="16.5" customHeight="1">
      <c r="B92" s="47"/>
      <c r="C92" s="236" t="s">
        <v>80</v>
      </c>
      <c r="D92" s="236" t="s">
        <v>217</v>
      </c>
      <c r="E92" s="237" t="s">
        <v>1505</v>
      </c>
      <c r="F92" s="238" t="s">
        <v>1506</v>
      </c>
      <c r="G92" s="239" t="s">
        <v>1010</v>
      </c>
      <c r="H92" s="240">
        <v>1</v>
      </c>
      <c r="I92" s="241"/>
      <c r="J92" s="242">
        <f>ROUND(I92*H92,2)</f>
        <v>0</v>
      </c>
      <c r="K92" s="238" t="s">
        <v>1255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2.2000000000000002</v>
      </c>
      <c r="T92" s="246">
        <f>S92*H92</f>
        <v>2.2000000000000002</v>
      </c>
      <c r="AR92" s="25" t="s">
        <v>222</v>
      </c>
      <c r="AT92" s="25" t="s">
        <v>217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3664</v>
      </c>
    </row>
    <row r="93" s="11" customFormat="1" ht="37.44" customHeight="1">
      <c r="B93" s="220"/>
      <c r="C93" s="221"/>
      <c r="D93" s="222" t="s">
        <v>72</v>
      </c>
      <c r="E93" s="223" t="s">
        <v>825</v>
      </c>
      <c r="F93" s="223" t="s">
        <v>826</v>
      </c>
      <c r="G93" s="221"/>
      <c r="H93" s="221"/>
      <c r="I93" s="224"/>
      <c r="J93" s="225">
        <f>BK93</f>
        <v>0</v>
      </c>
      <c r="K93" s="221"/>
      <c r="L93" s="226"/>
      <c r="M93" s="227"/>
      <c r="N93" s="228"/>
      <c r="O93" s="228"/>
      <c r="P93" s="229">
        <f>P94+P116+P141+P170</f>
        <v>0</v>
      </c>
      <c r="Q93" s="228"/>
      <c r="R93" s="229">
        <f>R94+R116+R141+R170</f>
        <v>0.30676999999999999</v>
      </c>
      <c r="S93" s="228"/>
      <c r="T93" s="230">
        <f>T94+T116+T141+T170</f>
        <v>0</v>
      </c>
      <c r="AR93" s="231" t="s">
        <v>82</v>
      </c>
      <c r="AT93" s="232" t="s">
        <v>72</v>
      </c>
      <c r="AU93" s="232" t="s">
        <v>73</v>
      </c>
      <c r="AY93" s="231" t="s">
        <v>215</v>
      </c>
      <c r="BK93" s="233">
        <f>BK94+BK116+BK141+BK170</f>
        <v>0</v>
      </c>
    </row>
    <row r="94" s="11" customFormat="1" ht="19.92" customHeight="1">
      <c r="B94" s="220"/>
      <c r="C94" s="221"/>
      <c r="D94" s="222" t="s">
        <v>72</v>
      </c>
      <c r="E94" s="234" t="s">
        <v>1508</v>
      </c>
      <c r="F94" s="234" t="s">
        <v>1509</v>
      </c>
      <c r="G94" s="221"/>
      <c r="H94" s="221"/>
      <c r="I94" s="224"/>
      <c r="J94" s="235">
        <f>BK94</f>
        <v>0</v>
      </c>
      <c r="K94" s="221"/>
      <c r="L94" s="226"/>
      <c r="M94" s="227"/>
      <c r="N94" s="228"/>
      <c r="O94" s="228"/>
      <c r="P94" s="229">
        <f>SUM(P95:P115)</f>
        <v>0</v>
      </c>
      <c r="Q94" s="228"/>
      <c r="R94" s="229">
        <f>SUM(R95:R115)</f>
        <v>0.032799999999999996</v>
      </c>
      <c r="S94" s="228"/>
      <c r="T94" s="230">
        <f>SUM(T95:T115)</f>
        <v>0</v>
      </c>
      <c r="AR94" s="231" t="s">
        <v>82</v>
      </c>
      <c r="AT94" s="232" t="s">
        <v>72</v>
      </c>
      <c r="AU94" s="232" t="s">
        <v>80</v>
      </c>
      <c r="AY94" s="231" t="s">
        <v>215</v>
      </c>
      <c r="BK94" s="233">
        <f>SUM(BK95:BK115)</f>
        <v>0</v>
      </c>
    </row>
    <row r="95" s="1" customFormat="1" ht="25.5" customHeight="1">
      <c r="B95" s="47"/>
      <c r="C95" s="236" t="s">
        <v>82</v>
      </c>
      <c r="D95" s="236" t="s">
        <v>217</v>
      </c>
      <c r="E95" s="237" t="s">
        <v>1526</v>
      </c>
      <c r="F95" s="238" t="s">
        <v>1527</v>
      </c>
      <c r="G95" s="239" t="s">
        <v>298</v>
      </c>
      <c r="H95" s="240">
        <v>14</v>
      </c>
      <c r="I95" s="241"/>
      <c r="J95" s="242">
        <f>ROUND(I95*H95,2)</f>
        <v>0</v>
      </c>
      <c r="K95" s="238" t="s">
        <v>221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0.0011999999999999999</v>
      </c>
      <c r="R95" s="245">
        <f>Q95*H95</f>
        <v>0.016799999999999999</v>
      </c>
      <c r="S95" s="245">
        <v>0</v>
      </c>
      <c r="T95" s="246">
        <f>S95*H95</f>
        <v>0</v>
      </c>
      <c r="AR95" s="25" t="s">
        <v>311</v>
      </c>
      <c r="AT95" s="25" t="s">
        <v>217</v>
      </c>
      <c r="AU95" s="25" t="s">
        <v>82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311</v>
      </c>
      <c r="BM95" s="25" t="s">
        <v>3665</v>
      </c>
    </row>
    <row r="96" s="12" customFormat="1">
      <c r="B96" s="248"/>
      <c r="C96" s="249"/>
      <c r="D96" s="250" t="s">
        <v>224</v>
      </c>
      <c r="E96" s="251" t="s">
        <v>22</v>
      </c>
      <c r="F96" s="252" t="s">
        <v>3666</v>
      </c>
      <c r="G96" s="249"/>
      <c r="H96" s="253">
        <v>14</v>
      </c>
      <c r="I96" s="254"/>
      <c r="J96" s="249"/>
      <c r="K96" s="249"/>
      <c r="L96" s="255"/>
      <c r="M96" s="256"/>
      <c r="N96" s="257"/>
      <c r="O96" s="257"/>
      <c r="P96" s="257"/>
      <c r="Q96" s="257"/>
      <c r="R96" s="257"/>
      <c r="S96" s="257"/>
      <c r="T96" s="258"/>
      <c r="AT96" s="259" t="s">
        <v>224</v>
      </c>
      <c r="AU96" s="259" t="s">
        <v>82</v>
      </c>
      <c r="AV96" s="12" t="s">
        <v>82</v>
      </c>
      <c r="AW96" s="12" t="s">
        <v>36</v>
      </c>
      <c r="AX96" s="12" t="s">
        <v>80</v>
      </c>
      <c r="AY96" s="259" t="s">
        <v>215</v>
      </c>
    </row>
    <row r="97" s="1" customFormat="1" ht="16.5" customHeight="1">
      <c r="B97" s="47"/>
      <c r="C97" s="236" t="s">
        <v>236</v>
      </c>
      <c r="D97" s="236" t="s">
        <v>217</v>
      </c>
      <c r="E97" s="237" t="s">
        <v>1534</v>
      </c>
      <c r="F97" s="238" t="s">
        <v>1535</v>
      </c>
      <c r="G97" s="239" t="s">
        <v>298</v>
      </c>
      <c r="H97" s="240">
        <v>3</v>
      </c>
      <c r="I97" s="241"/>
      <c r="J97" s="242">
        <f>ROUND(I97*H97,2)</f>
        <v>0</v>
      </c>
      <c r="K97" s="238" t="s">
        <v>221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0.00029</v>
      </c>
      <c r="R97" s="245">
        <f>Q97*H97</f>
        <v>0.00087000000000000001</v>
      </c>
      <c r="S97" s="245">
        <v>0</v>
      </c>
      <c r="T97" s="246">
        <f>S97*H97</f>
        <v>0</v>
      </c>
      <c r="AR97" s="25" t="s">
        <v>311</v>
      </c>
      <c r="AT97" s="25" t="s">
        <v>217</v>
      </c>
      <c r="AU97" s="25" t="s">
        <v>82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311</v>
      </c>
      <c r="BM97" s="25" t="s">
        <v>3667</v>
      </c>
    </row>
    <row r="98" s="12" customFormat="1">
      <c r="B98" s="248"/>
      <c r="C98" s="249"/>
      <c r="D98" s="250" t="s">
        <v>224</v>
      </c>
      <c r="E98" s="251" t="s">
        <v>22</v>
      </c>
      <c r="F98" s="252" t="s">
        <v>3668</v>
      </c>
      <c r="G98" s="249"/>
      <c r="H98" s="253">
        <v>3</v>
      </c>
      <c r="I98" s="254"/>
      <c r="J98" s="249"/>
      <c r="K98" s="249"/>
      <c r="L98" s="255"/>
      <c r="M98" s="256"/>
      <c r="N98" s="257"/>
      <c r="O98" s="257"/>
      <c r="P98" s="257"/>
      <c r="Q98" s="257"/>
      <c r="R98" s="257"/>
      <c r="S98" s="257"/>
      <c r="T98" s="258"/>
      <c r="AT98" s="259" t="s">
        <v>224</v>
      </c>
      <c r="AU98" s="259" t="s">
        <v>82</v>
      </c>
      <c r="AV98" s="12" t="s">
        <v>82</v>
      </c>
      <c r="AW98" s="12" t="s">
        <v>36</v>
      </c>
      <c r="AX98" s="12" t="s">
        <v>80</v>
      </c>
      <c r="AY98" s="259" t="s">
        <v>215</v>
      </c>
    </row>
    <row r="99" s="1" customFormat="1" ht="16.5" customHeight="1">
      <c r="B99" s="47"/>
      <c r="C99" s="236" t="s">
        <v>222</v>
      </c>
      <c r="D99" s="236" t="s">
        <v>217</v>
      </c>
      <c r="E99" s="237" t="s">
        <v>1538</v>
      </c>
      <c r="F99" s="238" t="s">
        <v>1539</v>
      </c>
      <c r="G99" s="239" t="s">
        <v>298</v>
      </c>
      <c r="H99" s="240">
        <v>9</v>
      </c>
      <c r="I99" s="241"/>
      <c r="J99" s="242">
        <f>ROUND(I99*H99,2)</f>
        <v>0</v>
      </c>
      <c r="K99" s="238" t="s">
        <v>221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0.00035</v>
      </c>
      <c r="R99" s="245">
        <f>Q99*H99</f>
        <v>0.00315</v>
      </c>
      <c r="S99" s="245">
        <v>0</v>
      </c>
      <c r="T99" s="246">
        <f>S99*H99</f>
        <v>0</v>
      </c>
      <c r="AR99" s="25" t="s">
        <v>311</v>
      </c>
      <c r="AT99" s="25" t="s">
        <v>217</v>
      </c>
      <c r="AU99" s="25" t="s">
        <v>82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311</v>
      </c>
      <c r="BM99" s="25" t="s">
        <v>3669</v>
      </c>
    </row>
    <row r="100" s="12" customFormat="1">
      <c r="B100" s="248"/>
      <c r="C100" s="249"/>
      <c r="D100" s="250" t="s">
        <v>224</v>
      </c>
      <c r="E100" s="251" t="s">
        <v>22</v>
      </c>
      <c r="F100" s="252" t="s">
        <v>1545</v>
      </c>
      <c r="G100" s="249"/>
      <c r="H100" s="253">
        <v>9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224</v>
      </c>
      <c r="AU100" s="259" t="s">
        <v>82</v>
      </c>
      <c r="AV100" s="12" t="s">
        <v>82</v>
      </c>
      <c r="AW100" s="12" t="s">
        <v>36</v>
      </c>
      <c r="AX100" s="12" t="s">
        <v>80</v>
      </c>
      <c r="AY100" s="259" t="s">
        <v>215</v>
      </c>
    </row>
    <row r="101" s="1" customFormat="1" ht="16.5" customHeight="1">
      <c r="B101" s="47"/>
      <c r="C101" s="236" t="s">
        <v>248</v>
      </c>
      <c r="D101" s="236" t="s">
        <v>217</v>
      </c>
      <c r="E101" s="237" t="s">
        <v>1542</v>
      </c>
      <c r="F101" s="238" t="s">
        <v>1543</v>
      </c>
      <c r="G101" s="239" t="s">
        <v>298</v>
      </c>
      <c r="H101" s="240">
        <v>10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0.00114</v>
      </c>
      <c r="R101" s="245">
        <f>Q101*H101</f>
        <v>0.0114</v>
      </c>
      <c r="S101" s="245">
        <v>0</v>
      </c>
      <c r="T101" s="246">
        <f>S101*H101</f>
        <v>0</v>
      </c>
      <c r="AR101" s="25" t="s">
        <v>311</v>
      </c>
      <c r="AT101" s="25" t="s">
        <v>217</v>
      </c>
      <c r="AU101" s="25" t="s">
        <v>82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311</v>
      </c>
      <c r="BM101" s="25" t="s">
        <v>3670</v>
      </c>
    </row>
    <row r="102" s="12" customFormat="1">
      <c r="B102" s="248"/>
      <c r="C102" s="249"/>
      <c r="D102" s="250" t="s">
        <v>224</v>
      </c>
      <c r="E102" s="251" t="s">
        <v>22</v>
      </c>
      <c r="F102" s="252" t="s">
        <v>1537</v>
      </c>
      <c r="G102" s="249"/>
      <c r="H102" s="253">
        <v>10</v>
      </c>
      <c r="I102" s="254"/>
      <c r="J102" s="249"/>
      <c r="K102" s="249"/>
      <c r="L102" s="255"/>
      <c r="M102" s="256"/>
      <c r="N102" s="257"/>
      <c r="O102" s="257"/>
      <c r="P102" s="257"/>
      <c r="Q102" s="257"/>
      <c r="R102" s="257"/>
      <c r="S102" s="257"/>
      <c r="T102" s="258"/>
      <c r="AT102" s="259" t="s">
        <v>224</v>
      </c>
      <c r="AU102" s="259" t="s">
        <v>82</v>
      </c>
      <c r="AV102" s="12" t="s">
        <v>82</v>
      </c>
      <c r="AW102" s="12" t="s">
        <v>36</v>
      </c>
      <c r="AX102" s="12" t="s">
        <v>80</v>
      </c>
      <c r="AY102" s="259" t="s">
        <v>215</v>
      </c>
    </row>
    <row r="103" s="1" customFormat="1" ht="16.5" customHeight="1">
      <c r="B103" s="47"/>
      <c r="C103" s="292" t="s">
        <v>252</v>
      </c>
      <c r="D103" s="292" t="s">
        <v>289</v>
      </c>
      <c r="E103" s="293" t="s">
        <v>1546</v>
      </c>
      <c r="F103" s="294" t="s">
        <v>1547</v>
      </c>
      <c r="G103" s="295" t="s">
        <v>1010</v>
      </c>
      <c r="H103" s="296">
        <v>7</v>
      </c>
      <c r="I103" s="297"/>
      <c r="J103" s="298">
        <f>ROUND(I103*H103,2)</f>
        <v>0</v>
      </c>
      <c r="K103" s="294" t="s">
        <v>1255</v>
      </c>
      <c r="L103" s="299"/>
      <c r="M103" s="300" t="s">
        <v>22</v>
      </c>
      <c r="N103" s="301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405</v>
      </c>
      <c r="AT103" s="25" t="s">
        <v>289</v>
      </c>
      <c r="AU103" s="25" t="s">
        <v>82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311</v>
      </c>
      <c r="BM103" s="25" t="s">
        <v>3671</v>
      </c>
    </row>
    <row r="104" s="12" customFormat="1">
      <c r="B104" s="248"/>
      <c r="C104" s="249"/>
      <c r="D104" s="250" t="s">
        <v>224</v>
      </c>
      <c r="E104" s="251" t="s">
        <v>22</v>
      </c>
      <c r="F104" s="252" t="s">
        <v>3672</v>
      </c>
      <c r="G104" s="249"/>
      <c r="H104" s="253">
        <v>7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224</v>
      </c>
      <c r="AU104" s="259" t="s">
        <v>82</v>
      </c>
      <c r="AV104" s="12" t="s">
        <v>82</v>
      </c>
      <c r="AW104" s="12" t="s">
        <v>36</v>
      </c>
      <c r="AX104" s="12" t="s">
        <v>80</v>
      </c>
      <c r="AY104" s="259" t="s">
        <v>215</v>
      </c>
    </row>
    <row r="105" s="1" customFormat="1" ht="16.5" customHeight="1">
      <c r="B105" s="47"/>
      <c r="C105" s="236" t="s">
        <v>257</v>
      </c>
      <c r="D105" s="236" t="s">
        <v>217</v>
      </c>
      <c r="E105" s="237" t="s">
        <v>1550</v>
      </c>
      <c r="F105" s="238" t="s">
        <v>1551</v>
      </c>
      <c r="G105" s="239" t="s">
        <v>426</v>
      </c>
      <c r="H105" s="240">
        <v>3</v>
      </c>
      <c r="I105" s="241"/>
      <c r="J105" s="242">
        <f>ROUND(I105*H105,2)</f>
        <v>0</v>
      </c>
      <c r="K105" s="238" t="s">
        <v>221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311</v>
      </c>
      <c r="AT105" s="25" t="s">
        <v>217</v>
      </c>
      <c r="AU105" s="25" t="s">
        <v>82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311</v>
      </c>
      <c r="BM105" s="25" t="s">
        <v>3673</v>
      </c>
    </row>
    <row r="106" s="12" customFormat="1">
      <c r="B106" s="248"/>
      <c r="C106" s="249"/>
      <c r="D106" s="250" t="s">
        <v>224</v>
      </c>
      <c r="E106" s="251" t="s">
        <v>22</v>
      </c>
      <c r="F106" s="252" t="s">
        <v>3674</v>
      </c>
      <c r="G106" s="249"/>
      <c r="H106" s="253">
        <v>3</v>
      </c>
      <c r="I106" s="254"/>
      <c r="J106" s="249"/>
      <c r="K106" s="249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224</v>
      </c>
      <c r="AU106" s="259" t="s">
        <v>82</v>
      </c>
      <c r="AV106" s="12" t="s">
        <v>82</v>
      </c>
      <c r="AW106" s="12" t="s">
        <v>36</v>
      </c>
      <c r="AX106" s="12" t="s">
        <v>80</v>
      </c>
      <c r="AY106" s="259" t="s">
        <v>215</v>
      </c>
    </row>
    <row r="107" s="1" customFormat="1" ht="16.5" customHeight="1">
      <c r="B107" s="47"/>
      <c r="C107" s="236" t="s">
        <v>261</v>
      </c>
      <c r="D107" s="236" t="s">
        <v>217</v>
      </c>
      <c r="E107" s="237" t="s">
        <v>1554</v>
      </c>
      <c r="F107" s="238" t="s">
        <v>1555</v>
      </c>
      <c r="G107" s="239" t="s">
        <v>426</v>
      </c>
      <c r="H107" s="240">
        <v>4</v>
      </c>
      <c r="I107" s="241"/>
      <c r="J107" s="242">
        <f>ROUND(I107*H107,2)</f>
        <v>0</v>
      </c>
      <c r="K107" s="238" t="s">
        <v>221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311</v>
      </c>
      <c r="AT107" s="25" t="s">
        <v>217</v>
      </c>
      <c r="AU107" s="25" t="s">
        <v>82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311</v>
      </c>
      <c r="BM107" s="25" t="s">
        <v>3675</v>
      </c>
    </row>
    <row r="108" s="12" customFormat="1">
      <c r="B108" s="248"/>
      <c r="C108" s="249"/>
      <c r="D108" s="250" t="s">
        <v>224</v>
      </c>
      <c r="E108" s="251" t="s">
        <v>22</v>
      </c>
      <c r="F108" s="252" t="s">
        <v>3676</v>
      </c>
      <c r="G108" s="249"/>
      <c r="H108" s="253">
        <v>4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224</v>
      </c>
      <c r="AU108" s="259" t="s">
        <v>82</v>
      </c>
      <c r="AV108" s="12" t="s">
        <v>82</v>
      </c>
      <c r="AW108" s="12" t="s">
        <v>36</v>
      </c>
      <c r="AX108" s="12" t="s">
        <v>80</v>
      </c>
      <c r="AY108" s="259" t="s">
        <v>215</v>
      </c>
    </row>
    <row r="109" s="1" customFormat="1" ht="16.5" customHeight="1">
      <c r="B109" s="47"/>
      <c r="C109" s="236" t="s">
        <v>266</v>
      </c>
      <c r="D109" s="236" t="s">
        <v>217</v>
      </c>
      <c r="E109" s="237" t="s">
        <v>1558</v>
      </c>
      <c r="F109" s="238" t="s">
        <v>1559</v>
      </c>
      <c r="G109" s="239" t="s">
        <v>426</v>
      </c>
      <c r="H109" s="240">
        <v>3</v>
      </c>
      <c r="I109" s="241"/>
      <c r="J109" s="242">
        <f>ROUND(I109*H109,2)</f>
        <v>0</v>
      </c>
      <c r="K109" s="238" t="s">
        <v>221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311</v>
      </c>
      <c r="AT109" s="25" t="s">
        <v>217</v>
      </c>
      <c r="AU109" s="25" t="s">
        <v>82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311</v>
      </c>
      <c r="BM109" s="25" t="s">
        <v>3677</v>
      </c>
    </row>
    <row r="110" s="12" customFormat="1">
      <c r="B110" s="248"/>
      <c r="C110" s="249"/>
      <c r="D110" s="250" t="s">
        <v>224</v>
      </c>
      <c r="E110" s="251" t="s">
        <v>22</v>
      </c>
      <c r="F110" s="252" t="s">
        <v>3678</v>
      </c>
      <c r="G110" s="249"/>
      <c r="H110" s="253">
        <v>3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224</v>
      </c>
      <c r="AU110" s="259" t="s">
        <v>82</v>
      </c>
      <c r="AV110" s="12" t="s">
        <v>82</v>
      </c>
      <c r="AW110" s="12" t="s">
        <v>36</v>
      </c>
      <c r="AX110" s="12" t="s">
        <v>80</v>
      </c>
      <c r="AY110" s="259" t="s">
        <v>215</v>
      </c>
    </row>
    <row r="111" s="1" customFormat="1" ht="16.5" customHeight="1">
      <c r="B111" s="47"/>
      <c r="C111" s="236" t="s">
        <v>271</v>
      </c>
      <c r="D111" s="236" t="s">
        <v>217</v>
      </c>
      <c r="E111" s="237" t="s">
        <v>1577</v>
      </c>
      <c r="F111" s="238" t="s">
        <v>1578</v>
      </c>
      <c r="G111" s="239" t="s">
        <v>426</v>
      </c>
      <c r="H111" s="240">
        <v>2</v>
      </c>
      <c r="I111" s="241"/>
      <c r="J111" s="242">
        <f>ROUND(I111*H111,2)</f>
        <v>0</v>
      </c>
      <c r="K111" s="238" t="s">
        <v>221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0.00029</v>
      </c>
      <c r="R111" s="245">
        <f>Q111*H111</f>
        <v>0.00058</v>
      </c>
      <c r="S111" s="245">
        <v>0</v>
      </c>
      <c r="T111" s="246">
        <f>S111*H111</f>
        <v>0</v>
      </c>
      <c r="AR111" s="25" t="s">
        <v>311</v>
      </c>
      <c r="AT111" s="25" t="s">
        <v>217</v>
      </c>
      <c r="AU111" s="25" t="s">
        <v>82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311</v>
      </c>
      <c r="BM111" s="25" t="s">
        <v>3679</v>
      </c>
    </row>
    <row r="112" s="12" customFormat="1">
      <c r="B112" s="248"/>
      <c r="C112" s="249"/>
      <c r="D112" s="250" t="s">
        <v>224</v>
      </c>
      <c r="E112" s="251" t="s">
        <v>22</v>
      </c>
      <c r="F112" s="252" t="s">
        <v>1580</v>
      </c>
      <c r="G112" s="249"/>
      <c r="H112" s="253">
        <v>2</v>
      </c>
      <c r="I112" s="254"/>
      <c r="J112" s="249"/>
      <c r="K112" s="249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224</v>
      </c>
      <c r="AU112" s="259" t="s">
        <v>82</v>
      </c>
      <c r="AV112" s="12" t="s">
        <v>82</v>
      </c>
      <c r="AW112" s="12" t="s">
        <v>36</v>
      </c>
      <c r="AX112" s="12" t="s">
        <v>80</v>
      </c>
      <c r="AY112" s="259" t="s">
        <v>215</v>
      </c>
    </row>
    <row r="113" s="1" customFormat="1" ht="16.5" customHeight="1">
      <c r="B113" s="47"/>
      <c r="C113" s="236" t="s">
        <v>277</v>
      </c>
      <c r="D113" s="236" t="s">
        <v>217</v>
      </c>
      <c r="E113" s="237" t="s">
        <v>1589</v>
      </c>
      <c r="F113" s="238" t="s">
        <v>1590</v>
      </c>
      <c r="G113" s="239" t="s">
        <v>298</v>
      </c>
      <c r="H113" s="240">
        <v>36</v>
      </c>
      <c r="I113" s="241"/>
      <c r="J113" s="242">
        <f>ROUND(I113*H113,2)</f>
        <v>0</v>
      </c>
      <c r="K113" s="238" t="s">
        <v>221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311</v>
      </c>
      <c r="AT113" s="25" t="s">
        <v>217</v>
      </c>
      <c r="AU113" s="25" t="s">
        <v>82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311</v>
      </c>
      <c r="BM113" s="25" t="s">
        <v>3680</v>
      </c>
    </row>
    <row r="114" s="12" customFormat="1">
      <c r="B114" s="248"/>
      <c r="C114" s="249"/>
      <c r="D114" s="250" t="s">
        <v>224</v>
      </c>
      <c r="E114" s="251" t="s">
        <v>22</v>
      </c>
      <c r="F114" s="252" t="s">
        <v>3681</v>
      </c>
      <c r="G114" s="249"/>
      <c r="H114" s="253">
        <v>36</v>
      </c>
      <c r="I114" s="254"/>
      <c r="J114" s="249"/>
      <c r="K114" s="249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224</v>
      </c>
      <c r="AU114" s="259" t="s">
        <v>82</v>
      </c>
      <c r="AV114" s="12" t="s">
        <v>82</v>
      </c>
      <c r="AW114" s="12" t="s">
        <v>36</v>
      </c>
      <c r="AX114" s="12" t="s">
        <v>80</v>
      </c>
      <c r="AY114" s="259" t="s">
        <v>215</v>
      </c>
    </row>
    <row r="115" s="1" customFormat="1" ht="38.25" customHeight="1">
      <c r="B115" s="47"/>
      <c r="C115" s="236" t="s">
        <v>288</v>
      </c>
      <c r="D115" s="236" t="s">
        <v>217</v>
      </c>
      <c r="E115" s="237" t="s">
        <v>1596</v>
      </c>
      <c r="F115" s="238" t="s">
        <v>1597</v>
      </c>
      <c r="G115" s="239" t="s">
        <v>274</v>
      </c>
      <c r="H115" s="240">
        <v>0.033000000000000002</v>
      </c>
      <c r="I115" s="241"/>
      <c r="J115" s="242">
        <f>ROUND(I115*H115,2)</f>
        <v>0</v>
      </c>
      <c r="K115" s="238" t="s">
        <v>221</v>
      </c>
      <c r="L115" s="73"/>
      <c r="M115" s="243" t="s">
        <v>22</v>
      </c>
      <c r="N115" s="244" t="s">
        <v>44</v>
      </c>
      <c r="O115" s="48"/>
      <c r="P115" s="245">
        <f>O115*H115</f>
        <v>0</v>
      </c>
      <c r="Q115" s="245">
        <v>0</v>
      </c>
      <c r="R115" s="245">
        <f>Q115*H115</f>
        <v>0</v>
      </c>
      <c r="S115" s="245">
        <v>0</v>
      </c>
      <c r="T115" s="246">
        <f>S115*H115</f>
        <v>0</v>
      </c>
      <c r="AR115" s="25" t="s">
        <v>311</v>
      </c>
      <c r="AT115" s="25" t="s">
        <v>217</v>
      </c>
      <c r="AU115" s="25" t="s">
        <v>82</v>
      </c>
      <c r="AY115" s="25" t="s">
        <v>215</v>
      </c>
      <c r="BE115" s="247">
        <f>IF(N115="základní",J115,0)</f>
        <v>0</v>
      </c>
      <c r="BF115" s="247">
        <f>IF(N115="snížená",J115,0)</f>
        <v>0</v>
      </c>
      <c r="BG115" s="247">
        <f>IF(N115="zákl. přenesená",J115,0)</f>
        <v>0</v>
      </c>
      <c r="BH115" s="247">
        <f>IF(N115="sníž. přenesená",J115,0)</f>
        <v>0</v>
      </c>
      <c r="BI115" s="247">
        <f>IF(N115="nulová",J115,0)</f>
        <v>0</v>
      </c>
      <c r="BJ115" s="25" t="s">
        <v>80</v>
      </c>
      <c r="BK115" s="247">
        <f>ROUND(I115*H115,2)</f>
        <v>0</v>
      </c>
      <c r="BL115" s="25" t="s">
        <v>311</v>
      </c>
      <c r="BM115" s="25" t="s">
        <v>3682</v>
      </c>
    </row>
    <row r="116" s="11" customFormat="1" ht="29.88" customHeight="1">
      <c r="B116" s="220"/>
      <c r="C116" s="221"/>
      <c r="D116" s="222" t="s">
        <v>72</v>
      </c>
      <c r="E116" s="234" t="s">
        <v>1599</v>
      </c>
      <c r="F116" s="234" t="s">
        <v>1600</v>
      </c>
      <c r="G116" s="221"/>
      <c r="H116" s="221"/>
      <c r="I116" s="224"/>
      <c r="J116" s="235">
        <f>BK116</f>
        <v>0</v>
      </c>
      <c r="K116" s="221"/>
      <c r="L116" s="226"/>
      <c r="M116" s="227"/>
      <c r="N116" s="228"/>
      <c r="O116" s="228"/>
      <c r="P116" s="229">
        <f>SUM(P117:P140)</f>
        <v>0</v>
      </c>
      <c r="Q116" s="228"/>
      <c r="R116" s="229">
        <f>SUM(R117:R140)</f>
        <v>0.049579999999999992</v>
      </c>
      <c r="S116" s="228"/>
      <c r="T116" s="230">
        <f>SUM(T117:T140)</f>
        <v>0</v>
      </c>
      <c r="AR116" s="231" t="s">
        <v>82</v>
      </c>
      <c r="AT116" s="232" t="s">
        <v>72</v>
      </c>
      <c r="AU116" s="232" t="s">
        <v>80</v>
      </c>
      <c r="AY116" s="231" t="s">
        <v>215</v>
      </c>
      <c r="BK116" s="233">
        <f>SUM(BK117:BK140)</f>
        <v>0</v>
      </c>
    </row>
    <row r="117" s="1" customFormat="1" ht="16.5" customHeight="1">
      <c r="B117" s="47"/>
      <c r="C117" s="236" t="s">
        <v>295</v>
      </c>
      <c r="D117" s="236" t="s">
        <v>217</v>
      </c>
      <c r="E117" s="237" t="s">
        <v>1605</v>
      </c>
      <c r="F117" s="238" t="s">
        <v>1606</v>
      </c>
      <c r="G117" s="239" t="s">
        <v>298</v>
      </c>
      <c r="H117" s="240">
        <v>20</v>
      </c>
      <c r="I117" s="241"/>
      <c r="J117" s="242">
        <f>ROUND(I117*H117,2)</f>
        <v>0</v>
      </c>
      <c r="K117" s="238" t="s">
        <v>1255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0.00077999999999999999</v>
      </c>
      <c r="R117" s="245">
        <f>Q117*H117</f>
        <v>0.015599999999999999</v>
      </c>
      <c r="S117" s="245">
        <v>0</v>
      </c>
      <c r="T117" s="246">
        <f>S117*H117</f>
        <v>0</v>
      </c>
      <c r="AR117" s="25" t="s">
        <v>311</v>
      </c>
      <c r="AT117" s="25" t="s">
        <v>217</v>
      </c>
      <c r="AU117" s="25" t="s">
        <v>82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311</v>
      </c>
      <c r="BM117" s="25" t="s">
        <v>3683</v>
      </c>
    </row>
    <row r="118" s="12" customFormat="1">
      <c r="B118" s="248"/>
      <c r="C118" s="249"/>
      <c r="D118" s="250" t="s">
        <v>224</v>
      </c>
      <c r="E118" s="251" t="s">
        <v>22</v>
      </c>
      <c r="F118" s="252" t="s">
        <v>3684</v>
      </c>
      <c r="G118" s="249"/>
      <c r="H118" s="253">
        <v>20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224</v>
      </c>
      <c r="AU118" s="259" t="s">
        <v>82</v>
      </c>
      <c r="AV118" s="12" t="s">
        <v>82</v>
      </c>
      <c r="AW118" s="12" t="s">
        <v>36</v>
      </c>
      <c r="AX118" s="12" t="s">
        <v>73</v>
      </c>
      <c r="AY118" s="259" t="s">
        <v>215</v>
      </c>
    </row>
    <row r="119" s="13" customFormat="1">
      <c r="B119" s="260"/>
      <c r="C119" s="261"/>
      <c r="D119" s="250" t="s">
        <v>224</v>
      </c>
      <c r="E119" s="262" t="s">
        <v>22</v>
      </c>
      <c r="F119" s="263" t="s">
        <v>231</v>
      </c>
      <c r="G119" s="261"/>
      <c r="H119" s="264">
        <v>20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224</v>
      </c>
      <c r="AU119" s="270" t="s">
        <v>82</v>
      </c>
      <c r="AV119" s="13" t="s">
        <v>222</v>
      </c>
      <c r="AW119" s="13" t="s">
        <v>36</v>
      </c>
      <c r="AX119" s="13" t="s">
        <v>80</v>
      </c>
      <c r="AY119" s="270" t="s">
        <v>215</v>
      </c>
    </row>
    <row r="120" s="1" customFormat="1" ht="16.5" customHeight="1">
      <c r="B120" s="47"/>
      <c r="C120" s="236" t="s">
        <v>301</v>
      </c>
      <c r="D120" s="236" t="s">
        <v>217</v>
      </c>
      <c r="E120" s="237" t="s">
        <v>1609</v>
      </c>
      <c r="F120" s="238" t="s">
        <v>1610</v>
      </c>
      <c r="G120" s="239" t="s">
        <v>298</v>
      </c>
      <c r="H120" s="240">
        <v>20</v>
      </c>
      <c r="I120" s="241"/>
      <c r="J120" s="242">
        <f>ROUND(I120*H120,2)</f>
        <v>0</v>
      </c>
      <c r="K120" s="238" t="s">
        <v>1255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0.00096000000000000002</v>
      </c>
      <c r="R120" s="245">
        <f>Q120*H120</f>
        <v>0.019200000000000002</v>
      </c>
      <c r="S120" s="245">
        <v>0</v>
      </c>
      <c r="T120" s="246">
        <f>S120*H120</f>
        <v>0</v>
      </c>
      <c r="AR120" s="25" t="s">
        <v>311</v>
      </c>
      <c r="AT120" s="25" t="s">
        <v>217</v>
      </c>
      <c r="AU120" s="25" t="s">
        <v>82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311</v>
      </c>
      <c r="BM120" s="25" t="s">
        <v>3685</v>
      </c>
    </row>
    <row r="121" s="12" customFormat="1">
      <c r="B121" s="248"/>
      <c r="C121" s="249"/>
      <c r="D121" s="250" t="s">
        <v>224</v>
      </c>
      <c r="E121" s="251" t="s">
        <v>22</v>
      </c>
      <c r="F121" s="252" t="s">
        <v>3686</v>
      </c>
      <c r="G121" s="249"/>
      <c r="H121" s="253">
        <v>20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224</v>
      </c>
      <c r="AU121" s="259" t="s">
        <v>82</v>
      </c>
      <c r="AV121" s="12" t="s">
        <v>82</v>
      </c>
      <c r="AW121" s="12" t="s">
        <v>36</v>
      </c>
      <c r="AX121" s="12" t="s">
        <v>73</v>
      </c>
      <c r="AY121" s="259" t="s">
        <v>215</v>
      </c>
    </row>
    <row r="122" s="13" customFormat="1">
      <c r="B122" s="260"/>
      <c r="C122" s="261"/>
      <c r="D122" s="250" t="s">
        <v>224</v>
      </c>
      <c r="E122" s="262" t="s">
        <v>22</v>
      </c>
      <c r="F122" s="263" t="s">
        <v>231</v>
      </c>
      <c r="G122" s="261"/>
      <c r="H122" s="264">
        <v>20</v>
      </c>
      <c r="I122" s="265"/>
      <c r="J122" s="261"/>
      <c r="K122" s="261"/>
      <c r="L122" s="266"/>
      <c r="M122" s="267"/>
      <c r="N122" s="268"/>
      <c r="O122" s="268"/>
      <c r="P122" s="268"/>
      <c r="Q122" s="268"/>
      <c r="R122" s="268"/>
      <c r="S122" s="268"/>
      <c r="T122" s="269"/>
      <c r="AT122" s="270" t="s">
        <v>224</v>
      </c>
      <c r="AU122" s="270" t="s">
        <v>82</v>
      </c>
      <c r="AV122" s="13" t="s">
        <v>222</v>
      </c>
      <c r="AW122" s="13" t="s">
        <v>36</v>
      </c>
      <c r="AX122" s="13" t="s">
        <v>80</v>
      </c>
      <c r="AY122" s="270" t="s">
        <v>215</v>
      </c>
    </row>
    <row r="123" s="1" customFormat="1" ht="16.5" customHeight="1">
      <c r="B123" s="47"/>
      <c r="C123" s="292" t="s">
        <v>10</v>
      </c>
      <c r="D123" s="292" t="s">
        <v>289</v>
      </c>
      <c r="E123" s="293" t="s">
        <v>1634</v>
      </c>
      <c r="F123" s="294" t="s">
        <v>1635</v>
      </c>
      <c r="G123" s="295" t="s">
        <v>426</v>
      </c>
      <c r="H123" s="296">
        <v>20</v>
      </c>
      <c r="I123" s="297"/>
      <c r="J123" s="298">
        <f>ROUND(I123*H123,2)</f>
        <v>0</v>
      </c>
      <c r="K123" s="294" t="s">
        <v>1255</v>
      </c>
      <c r="L123" s="299"/>
      <c r="M123" s="300" t="s">
        <v>22</v>
      </c>
      <c r="N123" s="301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405</v>
      </c>
      <c r="AT123" s="25" t="s">
        <v>289</v>
      </c>
      <c r="AU123" s="25" t="s">
        <v>82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311</v>
      </c>
      <c r="BM123" s="25" t="s">
        <v>3687</v>
      </c>
    </row>
    <row r="124" s="12" customFormat="1">
      <c r="B124" s="248"/>
      <c r="C124" s="249"/>
      <c r="D124" s="250" t="s">
        <v>224</v>
      </c>
      <c r="E124" s="251" t="s">
        <v>22</v>
      </c>
      <c r="F124" s="252" t="s">
        <v>3688</v>
      </c>
      <c r="G124" s="249"/>
      <c r="H124" s="253">
        <v>20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224</v>
      </c>
      <c r="AU124" s="259" t="s">
        <v>82</v>
      </c>
      <c r="AV124" s="12" t="s">
        <v>82</v>
      </c>
      <c r="AW124" s="12" t="s">
        <v>36</v>
      </c>
      <c r="AX124" s="12" t="s">
        <v>80</v>
      </c>
      <c r="AY124" s="259" t="s">
        <v>215</v>
      </c>
    </row>
    <row r="125" s="1" customFormat="1" ht="38.25" customHeight="1">
      <c r="B125" s="47"/>
      <c r="C125" s="236" t="s">
        <v>311</v>
      </c>
      <c r="D125" s="236" t="s">
        <v>217</v>
      </c>
      <c r="E125" s="237" t="s">
        <v>1638</v>
      </c>
      <c r="F125" s="238" t="s">
        <v>1639</v>
      </c>
      <c r="G125" s="239" t="s">
        <v>298</v>
      </c>
      <c r="H125" s="240">
        <v>20</v>
      </c>
      <c r="I125" s="241"/>
      <c r="J125" s="242">
        <f>ROUND(I125*H125,2)</f>
        <v>0</v>
      </c>
      <c r="K125" s="238" t="s">
        <v>221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5.0000000000000002E-05</v>
      </c>
      <c r="R125" s="245">
        <f>Q125*H125</f>
        <v>0.001</v>
      </c>
      <c r="S125" s="245">
        <v>0</v>
      </c>
      <c r="T125" s="246">
        <f>S125*H125</f>
        <v>0</v>
      </c>
      <c r="AR125" s="25" t="s">
        <v>311</v>
      </c>
      <c r="AT125" s="25" t="s">
        <v>217</v>
      </c>
      <c r="AU125" s="25" t="s">
        <v>82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311</v>
      </c>
      <c r="BM125" s="25" t="s">
        <v>3689</v>
      </c>
    </row>
    <row r="126" s="12" customFormat="1">
      <c r="B126" s="248"/>
      <c r="C126" s="249"/>
      <c r="D126" s="250" t="s">
        <v>224</v>
      </c>
      <c r="E126" s="251" t="s">
        <v>22</v>
      </c>
      <c r="F126" s="252" t="s">
        <v>3690</v>
      </c>
      <c r="G126" s="249"/>
      <c r="H126" s="253">
        <v>20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224</v>
      </c>
      <c r="AU126" s="259" t="s">
        <v>82</v>
      </c>
      <c r="AV126" s="12" t="s">
        <v>82</v>
      </c>
      <c r="AW126" s="12" t="s">
        <v>36</v>
      </c>
      <c r="AX126" s="12" t="s">
        <v>73</v>
      </c>
      <c r="AY126" s="259" t="s">
        <v>215</v>
      </c>
    </row>
    <row r="127" s="13" customFormat="1">
      <c r="B127" s="260"/>
      <c r="C127" s="261"/>
      <c r="D127" s="250" t="s">
        <v>224</v>
      </c>
      <c r="E127" s="262" t="s">
        <v>22</v>
      </c>
      <c r="F127" s="263" t="s">
        <v>231</v>
      </c>
      <c r="G127" s="261"/>
      <c r="H127" s="264">
        <v>20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224</v>
      </c>
      <c r="AU127" s="270" t="s">
        <v>82</v>
      </c>
      <c r="AV127" s="13" t="s">
        <v>222</v>
      </c>
      <c r="AW127" s="13" t="s">
        <v>36</v>
      </c>
      <c r="AX127" s="13" t="s">
        <v>80</v>
      </c>
      <c r="AY127" s="270" t="s">
        <v>215</v>
      </c>
    </row>
    <row r="128" s="1" customFormat="1" ht="38.25" customHeight="1">
      <c r="B128" s="47"/>
      <c r="C128" s="236" t="s">
        <v>318</v>
      </c>
      <c r="D128" s="236" t="s">
        <v>217</v>
      </c>
      <c r="E128" s="237" t="s">
        <v>1642</v>
      </c>
      <c r="F128" s="238" t="s">
        <v>1643</v>
      </c>
      <c r="G128" s="239" t="s">
        <v>298</v>
      </c>
      <c r="H128" s="240">
        <v>20</v>
      </c>
      <c r="I128" s="241"/>
      <c r="J128" s="242">
        <f>ROUND(I128*H128,2)</f>
        <v>0</v>
      </c>
      <c r="K128" s="238" t="s">
        <v>221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6.9999999999999994E-05</v>
      </c>
      <c r="R128" s="245">
        <f>Q128*H128</f>
        <v>0.0013999999999999998</v>
      </c>
      <c r="S128" s="245">
        <v>0</v>
      </c>
      <c r="T128" s="246">
        <f>S128*H128</f>
        <v>0</v>
      </c>
      <c r="AR128" s="25" t="s">
        <v>311</v>
      </c>
      <c r="AT128" s="25" t="s">
        <v>217</v>
      </c>
      <c r="AU128" s="25" t="s">
        <v>82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311</v>
      </c>
      <c r="BM128" s="25" t="s">
        <v>3691</v>
      </c>
    </row>
    <row r="129" s="12" customFormat="1">
      <c r="B129" s="248"/>
      <c r="C129" s="249"/>
      <c r="D129" s="250" t="s">
        <v>224</v>
      </c>
      <c r="E129" s="251" t="s">
        <v>22</v>
      </c>
      <c r="F129" s="252" t="s">
        <v>3690</v>
      </c>
      <c r="G129" s="249"/>
      <c r="H129" s="253">
        <v>20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224</v>
      </c>
      <c r="AU129" s="259" t="s">
        <v>82</v>
      </c>
      <c r="AV129" s="12" t="s">
        <v>82</v>
      </c>
      <c r="AW129" s="12" t="s">
        <v>36</v>
      </c>
      <c r="AX129" s="12" t="s">
        <v>73</v>
      </c>
      <c r="AY129" s="259" t="s">
        <v>215</v>
      </c>
    </row>
    <row r="130" s="13" customFormat="1">
      <c r="B130" s="260"/>
      <c r="C130" s="261"/>
      <c r="D130" s="250" t="s">
        <v>224</v>
      </c>
      <c r="E130" s="262" t="s">
        <v>22</v>
      </c>
      <c r="F130" s="263" t="s">
        <v>231</v>
      </c>
      <c r="G130" s="261"/>
      <c r="H130" s="264">
        <v>20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AT130" s="270" t="s">
        <v>224</v>
      </c>
      <c r="AU130" s="270" t="s">
        <v>82</v>
      </c>
      <c r="AV130" s="13" t="s">
        <v>222</v>
      </c>
      <c r="AW130" s="13" t="s">
        <v>36</v>
      </c>
      <c r="AX130" s="13" t="s">
        <v>80</v>
      </c>
      <c r="AY130" s="270" t="s">
        <v>215</v>
      </c>
    </row>
    <row r="131" s="1" customFormat="1" ht="16.5" customHeight="1">
      <c r="B131" s="47"/>
      <c r="C131" s="236" t="s">
        <v>326</v>
      </c>
      <c r="D131" s="236" t="s">
        <v>217</v>
      </c>
      <c r="E131" s="237" t="s">
        <v>1655</v>
      </c>
      <c r="F131" s="238" t="s">
        <v>1656</v>
      </c>
      <c r="G131" s="239" t="s">
        <v>426</v>
      </c>
      <c r="H131" s="240">
        <v>3</v>
      </c>
      <c r="I131" s="241"/>
      <c r="J131" s="242">
        <f>ROUND(I131*H131,2)</f>
        <v>0</v>
      </c>
      <c r="K131" s="238" t="s">
        <v>221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0.00017000000000000001</v>
      </c>
      <c r="R131" s="245">
        <f>Q131*H131</f>
        <v>0.00051000000000000004</v>
      </c>
      <c r="S131" s="245">
        <v>0</v>
      </c>
      <c r="T131" s="246">
        <f>S131*H131</f>
        <v>0</v>
      </c>
      <c r="AR131" s="25" t="s">
        <v>311</v>
      </c>
      <c r="AT131" s="25" t="s">
        <v>217</v>
      </c>
      <c r="AU131" s="25" t="s">
        <v>82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311</v>
      </c>
      <c r="BM131" s="25" t="s">
        <v>3692</v>
      </c>
    </row>
    <row r="132" s="12" customFormat="1">
      <c r="B132" s="248"/>
      <c r="C132" s="249"/>
      <c r="D132" s="250" t="s">
        <v>224</v>
      </c>
      <c r="E132" s="251" t="s">
        <v>22</v>
      </c>
      <c r="F132" s="252" t="s">
        <v>3693</v>
      </c>
      <c r="G132" s="249"/>
      <c r="H132" s="253">
        <v>3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224</v>
      </c>
      <c r="AU132" s="259" t="s">
        <v>82</v>
      </c>
      <c r="AV132" s="12" t="s">
        <v>82</v>
      </c>
      <c r="AW132" s="12" t="s">
        <v>36</v>
      </c>
      <c r="AX132" s="12" t="s">
        <v>80</v>
      </c>
      <c r="AY132" s="259" t="s">
        <v>215</v>
      </c>
    </row>
    <row r="133" s="1" customFormat="1" ht="16.5" customHeight="1">
      <c r="B133" s="47"/>
      <c r="C133" s="236" t="s">
        <v>331</v>
      </c>
      <c r="D133" s="236" t="s">
        <v>217</v>
      </c>
      <c r="E133" s="237" t="s">
        <v>1659</v>
      </c>
      <c r="F133" s="238" t="s">
        <v>1660</v>
      </c>
      <c r="G133" s="239" t="s">
        <v>1575</v>
      </c>
      <c r="H133" s="240">
        <v>7</v>
      </c>
      <c r="I133" s="241"/>
      <c r="J133" s="242">
        <f>ROUND(I133*H133,2)</f>
        <v>0</v>
      </c>
      <c r="K133" s="238" t="s">
        <v>221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0.00021000000000000001</v>
      </c>
      <c r="R133" s="245">
        <f>Q133*H133</f>
        <v>0.00147</v>
      </c>
      <c r="S133" s="245">
        <v>0</v>
      </c>
      <c r="T133" s="246">
        <f>S133*H133</f>
        <v>0</v>
      </c>
      <c r="AR133" s="25" t="s">
        <v>311</v>
      </c>
      <c r="AT133" s="25" t="s">
        <v>217</v>
      </c>
      <c r="AU133" s="25" t="s">
        <v>82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311</v>
      </c>
      <c r="BM133" s="25" t="s">
        <v>3694</v>
      </c>
    </row>
    <row r="134" s="12" customFormat="1">
      <c r="B134" s="248"/>
      <c r="C134" s="249"/>
      <c r="D134" s="250" t="s">
        <v>224</v>
      </c>
      <c r="E134" s="251" t="s">
        <v>22</v>
      </c>
      <c r="F134" s="252" t="s">
        <v>3695</v>
      </c>
      <c r="G134" s="249"/>
      <c r="H134" s="253">
        <v>7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224</v>
      </c>
      <c r="AU134" s="259" t="s">
        <v>82</v>
      </c>
      <c r="AV134" s="12" t="s">
        <v>82</v>
      </c>
      <c r="AW134" s="12" t="s">
        <v>36</v>
      </c>
      <c r="AX134" s="12" t="s">
        <v>80</v>
      </c>
      <c r="AY134" s="259" t="s">
        <v>215</v>
      </c>
    </row>
    <row r="135" s="1" customFormat="1" ht="16.5" customHeight="1">
      <c r="B135" s="47"/>
      <c r="C135" s="236" t="s">
        <v>336</v>
      </c>
      <c r="D135" s="236" t="s">
        <v>217</v>
      </c>
      <c r="E135" s="237" t="s">
        <v>1692</v>
      </c>
      <c r="F135" s="238" t="s">
        <v>1693</v>
      </c>
      <c r="G135" s="239" t="s">
        <v>426</v>
      </c>
      <c r="H135" s="240">
        <v>6</v>
      </c>
      <c r="I135" s="241"/>
      <c r="J135" s="242">
        <f>ROUND(I135*H135,2)</f>
        <v>0</v>
      </c>
      <c r="K135" s="238" t="s">
        <v>221</v>
      </c>
      <c r="L135" s="73"/>
      <c r="M135" s="243" t="s">
        <v>22</v>
      </c>
      <c r="N135" s="244" t="s">
        <v>44</v>
      </c>
      <c r="O135" s="48"/>
      <c r="P135" s="245">
        <f>O135*H135</f>
        <v>0</v>
      </c>
      <c r="Q135" s="245">
        <v>0.00040000000000000002</v>
      </c>
      <c r="R135" s="245">
        <f>Q135*H135</f>
        <v>0.0024000000000000002</v>
      </c>
      <c r="S135" s="245">
        <v>0</v>
      </c>
      <c r="T135" s="246">
        <f>S135*H135</f>
        <v>0</v>
      </c>
      <c r="AR135" s="25" t="s">
        <v>311</v>
      </c>
      <c r="AT135" s="25" t="s">
        <v>217</v>
      </c>
      <c r="AU135" s="25" t="s">
        <v>82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311</v>
      </c>
      <c r="BM135" s="25" t="s">
        <v>3696</v>
      </c>
    </row>
    <row r="136" s="12" customFormat="1">
      <c r="B136" s="248"/>
      <c r="C136" s="249"/>
      <c r="D136" s="250" t="s">
        <v>224</v>
      </c>
      <c r="E136" s="251" t="s">
        <v>22</v>
      </c>
      <c r="F136" s="252" t="s">
        <v>3697</v>
      </c>
      <c r="G136" s="249"/>
      <c r="H136" s="253">
        <v>6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224</v>
      </c>
      <c r="AU136" s="259" t="s">
        <v>82</v>
      </c>
      <c r="AV136" s="12" t="s">
        <v>82</v>
      </c>
      <c r="AW136" s="12" t="s">
        <v>36</v>
      </c>
      <c r="AX136" s="12" t="s">
        <v>80</v>
      </c>
      <c r="AY136" s="259" t="s">
        <v>215</v>
      </c>
    </row>
    <row r="137" s="1" customFormat="1" ht="16.5" customHeight="1">
      <c r="B137" s="47"/>
      <c r="C137" s="236" t="s">
        <v>9</v>
      </c>
      <c r="D137" s="236" t="s">
        <v>217</v>
      </c>
      <c r="E137" s="237" t="s">
        <v>1717</v>
      </c>
      <c r="F137" s="238" t="s">
        <v>1718</v>
      </c>
      <c r="G137" s="239" t="s">
        <v>298</v>
      </c>
      <c r="H137" s="240">
        <v>40</v>
      </c>
      <c r="I137" s="241"/>
      <c r="J137" s="242">
        <f>ROUND(I137*H137,2)</f>
        <v>0</v>
      </c>
      <c r="K137" s="238" t="s">
        <v>221</v>
      </c>
      <c r="L137" s="73"/>
      <c r="M137" s="243" t="s">
        <v>22</v>
      </c>
      <c r="N137" s="244" t="s">
        <v>44</v>
      </c>
      <c r="O137" s="48"/>
      <c r="P137" s="245">
        <f>O137*H137</f>
        <v>0</v>
      </c>
      <c r="Q137" s="245">
        <v>0.00019000000000000001</v>
      </c>
      <c r="R137" s="245">
        <f>Q137*H137</f>
        <v>0.0076000000000000009</v>
      </c>
      <c r="S137" s="245">
        <v>0</v>
      </c>
      <c r="T137" s="246">
        <f>S137*H137</f>
        <v>0</v>
      </c>
      <c r="AR137" s="25" t="s">
        <v>311</v>
      </c>
      <c r="AT137" s="25" t="s">
        <v>217</v>
      </c>
      <c r="AU137" s="25" t="s">
        <v>82</v>
      </c>
      <c r="AY137" s="25" t="s">
        <v>215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25" t="s">
        <v>80</v>
      </c>
      <c r="BK137" s="247">
        <f>ROUND(I137*H137,2)</f>
        <v>0</v>
      </c>
      <c r="BL137" s="25" t="s">
        <v>311</v>
      </c>
      <c r="BM137" s="25" t="s">
        <v>3698</v>
      </c>
    </row>
    <row r="138" s="12" customFormat="1">
      <c r="B138" s="248"/>
      <c r="C138" s="249"/>
      <c r="D138" s="250" t="s">
        <v>224</v>
      </c>
      <c r="E138" s="251" t="s">
        <v>22</v>
      </c>
      <c r="F138" s="252" t="s">
        <v>3699</v>
      </c>
      <c r="G138" s="249"/>
      <c r="H138" s="253">
        <v>40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224</v>
      </c>
      <c r="AU138" s="259" t="s">
        <v>82</v>
      </c>
      <c r="AV138" s="12" t="s">
        <v>82</v>
      </c>
      <c r="AW138" s="12" t="s">
        <v>36</v>
      </c>
      <c r="AX138" s="12" t="s">
        <v>80</v>
      </c>
      <c r="AY138" s="259" t="s">
        <v>215</v>
      </c>
    </row>
    <row r="139" s="1" customFormat="1" ht="16.5" customHeight="1">
      <c r="B139" s="47"/>
      <c r="C139" s="236" t="s">
        <v>346</v>
      </c>
      <c r="D139" s="236" t="s">
        <v>217</v>
      </c>
      <c r="E139" s="237" t="s">
        <v>1721</v>
      </c>
      <c r="F139" s="238" t="s">
        <v>1722</v>
      </c>
      <c r="G139" s="239" t="s">
        <v>298</v>
      </c>
      <c r="H139" s="240">
        <v>40</v>
      </c>
      <c r="I139" s="241"/>
      <c r="J139" s="242">
        <f>ROUND(I139*H139,2)</f>
        <v>0</v>
      </c>
      <c r="K139" s="238" t="s">
        <v>221</v>
      </c>
      <c r="L139" s="73"/>
      <c r="M139" s="243" t="s">
        <v>22</v>
      </c>
      <c r="N139" s="244" t="s">
        <v>44</v>
      </c>
      <c r="O139" s="48"/>
      <c r="P139" s="245">
        <f>O139*H139</f>
        <v>0</v>
      </c>
      <c r="Q139" s="245">
        <v>1.0000000000000001E-05</v>
      </c>
      <c r="R139" s="245">
        <f>Q139*H139</f>
        <v>0.00040000000000000002</v>
      </c>
      <c r="S139" s="245">
        <v>0</v>
      </c>
      <c r="T139" s="246">
        <f>S139*H139</f>
        <v>0</v>
      </c>
      <c r="AR139" s="25" t="s">
        <v>311</v>
      </c>
      <c r="AT139" s="25" t="s">
        <v>217</v>
      </c>
      <c r="AU139" s="25" t="s">
        <v>82</v>
      </c>
      <c r="AY139" s="25" t="s">
        <v>215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25" t="s">
        <v>80</v>
      </c>
      <c r="BK139" s="247">
        <f>ROUND(I139*H139,2)</f>
        <v>0</v>
      </c>
      <c r="BL139" s="25" t="s">
        <v>311</v>
      </c>
      <c r="BM139" s="25" t="s">
        <v>3700</v>
      </c>
    </row>
    <row r="140" s="1" customFormat="1" ht="38.25" customHeight="1">
      <c r="B140" s="47"/>
      <c r="C140" s="236" t="s">
        <v>352</v>
      </c>
      <c r="D140" s="236" t="s">
        <v>217</v>
      </c>
      <c r="E140" s="237" t="s">
        <v>1724</v>
      </c>
      <c r="F140" s="238" t="s">
        <v>1725</v>
      </c>
      <c r="G140" s="239" t="s">
        <v>274</v>
      </c>
      <c r="H140" s="240">
        <v>0.050000000000000003</v>
      </c>
      <c r="I140" s="241"/>
      <c r="J140" s="242">
        <f>ROUND(I140*H140,2)</f>
        <v>0</v>
      </c>
      <c r="K140" s="238" t="s">
        <v>221</v>
      </c>
      <c r="L140" s="73"/>
      <c r="M140" s="243" t="s">
        <v>22</v>
      </c>
      <c r="N140" s="244" t="s">
        <v>44</v>
      </c>
      <c r="O140" s="48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5" t="s">
        <v>311</v>
      </c>
      <c r="AT140" s="25" t="s">
        <v>217</v>
      </c>
      <c r="AU140" s="25" t="s">
        <v>82</v>
      </c>
      <c r="AY140" s="25" t="s">
        <v>215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25" t="s">
        <v>80</v>
      </c>
      <c r="BK140" s="247">
        <f>ROUND(I140*H140,2)</f>
        <v>0</v>
      </c>
      <c r="BL140" s="25" t="s">
        <v>311</v>
      </c>
      <c r="BM140" s="25" t="s">
        <v>3701</v>
      </c>
    </row>
    <row r="141" s="11" customFormat="1" ht="29.88" customHeight="1">
      <c r="B141" s="220"/>
      <c r="C141" s="221"/>
      <c r="D141" s="222" t="s">
        <v>72</v>
      </c>
      <c r="E141" s="234" t="s">
        <v>1727</v>
      </c>
      <c r="F141" s="234" t="s">
        <v>1728</v>
      </c>
      <c r="G141" s="221"/>
      <c r="H141" s="221"/>
      <c r="I141" s="224"/>
      <c r="J141" s="235">
        <f>BK141</f>
        <v>0</v>
      </c>
      <c r="K141" s="221"/>
      <c r="L141" s="226"/>
      <c r="M141" s="227"/>
      <c r="N141" s="228"/>
      <c r="O141" s="228"/>
      <c r="P141" s="229">
        <f>SUM(P142:P169)</f>
        <v>0</v>
      </c>
      <c r="Q141" s="228"/>
      <c r="R141" s="229">
        <f>SUM(R142:R169)</f>
        <v>0.12898999999999999</v>
      </c>
      <c r="S141" s="228"/>
      <c r="T141" s="230">
        <f>SUM(T142:T169)</f>
        <v>0</v>
      </c>
      <c r="AR141" s="231" t="s">
        <v>82</v>
      </c>
      <c r="AT141" s="232" t="s">
        <v>72</v>
      </c>
      <c r="AU141" s="232" t="s">
        <v>80</v>
      </c>
      <c r="AY141" s="231" t="s">
        <v>215</v>
      </c>
      <c r="BK141" s="233">
        <f>SUM(BK142:BK169)</f>
        <v>0</v>
      </c>
    </row>
    <row r="142" s="1" customFormat="1" ht="16.5" customHeight="1">
      <c r="B142" s="47"/>
      <c r="C142" s="236" t="s">
        <v>357</v>
      </c>
      <c r="D142" s="236" t="s">
        <v>217</v>
      </c>
      <c r="E142" s="237" t="s">
        <v>1729</v>
      </c>
      <c r="F142" s="238" t="s">
        <v>1730</v>
      </c>
      <c r="G142" s="239" t="s">
        <v>426</v>
      </c>
      <c r="H142" s="240">
        <v>3</v>
      </c>
      <c r="I142" s="241"/>
      <c r="J142" s="242">
        <f>ROUND(I142*H142,2)</f>
        <v>0</v>
      </c>
      <c r="K142" s="238" t="s">
        <v>221</v>
      </c>
      <c r="L142" s="73"/>
      <c r="M142" s="243" t="s">
        <v>22</v>
      </c>
      <c r="N142" s="244" t="s">
        <v>44</v>
      </c>
      <c r="O142" s="48"/>
      <c r="P142" s="245">
        <f>O142*H142</f>
        <v>0</v>
      </c>
      <c r="Q142" s="245">
        <v>0.0082500000000000004</v>
      </c>
      <c r="R142" s="245">
        <f>Q142*H142</f>
        <v>0.024750000000000001</v>
      </c>
      <c r="S142" s="245">
        <v>0</v>
      </c>
      <c r="T142" s="246">
        <f>S142*H142</f>
        <v>0</v>
      </c>
      <c r="AR142" s="25" t="s">
        <v>311</v>
      </c>
      <c r="AT142" s="25" t="s">
        <v>217</v>
      </c>
      <c r="AU142" s="25" t="s">
        <v>82</v>
      </c>
      <c r="AY142" s="25" t="s">
        <v>215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25" t="s">
        <v>80</v>
      </c>
      <c r="BK142" s="247">
        <f>ROUND(I142*H142,2)</f>
        <v>0</v>
      </c>
      <c r="BL142" s="25" t="s">
        <v>311</v>
      </c>
      <c r="BM142" s="25" t="s">
        <v>3702</v>
      </c>
    </row>
    <row r="143" s="12" customFormat="1">
      <c r="B143" s="248"/>
      <c r="C143" s="249"/>
      <c r="D143" s="250" t="s">
        <v>224</v>
      </c>
      <c r="E143" s="251" t="s">
        <v>22</v>
      </c>
      <c r="F143" s="252" t="s">
        <v>236</v>
      </c>
      <c r="G143" s="249"/>
      <c r="H143" s="253">
        <v>3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224</v>
      </c>
      <c r="AU143" s="259" t="s">
        <v>82</v>
      </c>
      <c r="AV143" s="12" t="s">
        <v>82</v>
      </c>
      <c r="AW143" s="12" t="s">
        <v>36</v>
      </c>
      <c r="AX143" s="12" t="s">
        <v>80</v>
      </c>
      <c r="AY143" s="259" t="s">
        <v>215</v>
      </c>
    </row>
    <row r="144" s="1" customFormat="1" ht="16.5" customHeight="1">
      <c r="B144" s="47"/>
      <c r="C144" s="292" t="s">
        <v>362</v>
      </c>
      <c r="D144" s="292" t="s">
        <v>289</v>
      </c>
      <c r="E144" s="293" t="s">
        <v>1732</v>
      </c>
      <c r="F144" s="294" t="s">
        <v>3703</v>
      </c>
      <c r="G144" s="295" t="s">
        <v>426</v>
      </c>
      <c r="H144" s="296">
        <v>3</v>
      </c>
      <c r="I144" s="297"/>
      <c r="J144" s="298">
        <f>ROUND(I144*H144,2)</f>
        <v>0</v>
      </c>
      <c r="K144" s="294" t="s">
        <v>221</v>
      </c>
      <c r="L144" s="299"/>
      <c r="M144" s="300" t="s">
        <v>22</v>
      </c>
      <c r="N144" s="301" t="s">
        <v>44</v>
      </c>
      <c r="O144" s="48"/>
      <c r="P144" s="245">
        <f>O144*H144</f>
        <v>0</v>
      </c>
      <c r="Q144" s="245">
        <v>0.014500000000000001</v>
      </c>
      <c r="R144" s="245">
        <f>Q144*H144</f>
        <v>0.043500000000000004</v>
      </c>
      <c r="S144" s="245">
        <v>0</v>
      </c>
      <c r="T144" s="246">
        <f>S144*H144</f>
        <v>0</v>
      </c>
      <c r="AR144" s="25" t="s">
        <v>405</v>
      </c>
      <c r="AT144" s="25" t="s">
        <v>289</v>
      </c>
      <c r="AU144" s="25" t="s">
        <v>82</v>
      </c>
      <c r="AY144" s="25" t="s">
        <v>215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25" t="s">
        <v>80</v>
      </c>
      <c r="BK144" s="247">
        <f>ROUND(I144*H144,2)</f>
        <v>0</v>
      </c>
      <c r="BL144" s="25" t="s">
        <v>311</v>
      </c>
      <c r="BM144" s="25" t="s">
        <v>3704</v>
      </c>
    </row>
    <row r="145" s="12" customFormat="1">
      <c r="B145" s="248"/>
      <c r="C145" s="249"/>
      <c r="D145" s="250" t="s">
        <v>224</v>
      </c>
      <c r="E145" s="251" t="s">
        <v>22</v>
      </c>
      <c r="F145" s="252" t="s">
        <v>236</v>
      </c>
      <c r="G145" s="249"/>
      <c r="H145" s="253">
        <v>3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224</v>
      </c>
      <c r="AU145" s="259" t="s">
        <v>82</v>
      </c>
      <c r="AV145" s="12" t="s">
        <v>82</v>
      </c>
      <c r="AW145" s="12" t="s">
        <v>36</v>
      </c>
      <c r="AX145" s="12" t="s">
        <v>80</v>
      </c>
      <c r="AY145" s="259" t="s">
        <v>215</v>
      </c>
    </row>
    <row r="146" s="1" customFormat="1" ht="16.5" customHeight="1">
      <c r="B146" s="47"/>
      <c r="C146" s="292" t="s">
        <v>371</v>
      </c>
      <c r="D146" s="292" t="s">
        <v>289</v>
      </c>
      <c r="E146" s="293" t="s">
        <v>1735</v>
      </c>
      <c r="F146" s="294" t="s">
        <v>1736</v>
      </c>
      <c r="G146" s="295" t="s">
        <v>426</v>
      </c>
      <c r="H146" s="296">
        <v>3</v>
      </c>
      <c r="I146" s="297"/>
      <c r="J146" s="298">
        <f>ROUND(I146*H146,2)</f>
        <v>0</v>
      </c>
      <c r="K146" s="294" t="s">
        <v>1255</v>
      </c>
      <c r="L146" s="299"/>
      <c r="M146" s="300" t="s">
        <v>22</v>
      </c>
      <c r="N146" s="301" t="s">
        <v>44</v>
      </c>
      <c r="O146" s="48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5" t="s">
        <v>405</v>
      </c>
      <c r="AT146" s="25" t="s">
        <v>289</v>
      </c>
      <c r="AU146" s="25" t="s">
        <v>82</v>
      </c>
      <c r="AY146" s="25" t="s">
        <v>215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25" t="s">
        <v>80</v>
      </c>
      <c r="BK146" s="247">
        <f>ROUND(I146*H146,2)</f>
        <v>0</v>
      </c>
      <c r="BL146" s="25" t="s">
        <v>311</v>
      </c>
      <c r="BM146" s="25" t="s">
        <v>3705</v>
      </c>
    </row>
    <row r="147" s="12" customFormat="1">
      <c r="B147" s="248"/>
      <c r="C147" s="249"/>
      <c r="D147" s="250" t="s">
        <v>224</v>
      </c>
      <c r="E147" s="251" t="s">
        <v>22</v>
      </c>
      <c r="F147" s="252" t="s">
        <v>236</v>
      </c>
      <c r="G147" s="249"/>
      <c r="H147" s="253">
        <v>3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224</v>
      </c>
      <c r="AU147" s="259" t="s">
        <v>82</v>
      </c>
      <c r="AV147" s="12" t="s">
        <v>82</v>
      </c>
      <c r="AW147" s="12" t="s">
        <v>36</v>
      </c>
      <c r="AX147" s="12" t="s">
        <v>80</v>
      </c>
      <c r="AY147" s="259" t="s">
        <v>215</v>
      </c>
    </row>
    <row r="148" s="1" customFormat="1" ht="25.5" customHeight="1">
      <c r="B148" s="47"/>
      <c r="C148" s="236" t="s">
        <v>376</v>
      </c>
      <c r="D148" s="236" t="s">
        <v>217</v>
      </c>
      <c r="E148" s="237" t="s">
        <v>1741</v>
      </c>
      <c r="F148" s="238" t="s">
        <v>1742</v>
      </c>
      <c r="G148" s="239" t="s">
        <v>1575</v>
      </c>
      <c r="H148" s="240">
        <v>3</v>
      </c>
      <c r="I148" s="241"/>
      <c r="J148" s="242">
        <f>ROUND(I148*H148,2)</f>
        <v>0</v>
      </c>
      <c r="K148" s="238" t="s">
        <v>221</v>
      </c>
      <c r="L148" s="73"/>
      <c r="M148" s="243" t="s">
        <v>22</v>
      </c>
      <c r="N148" s="244" t="s">
        <v>44</v>
      </c>
      <c r="O148" s="48"/>
      <c r="P148" s="245">
        <f>O148*H148</f>
        <v>0</v>
      </c>
      <c r="Q148" s="245">
        <v>0.01376</v>
      </c>
      <c r="R148" s="245">
        <f>Q148*H148</f>
        <v>0.041279999999999997</v>
      </c>
      <c r="S148" s="245">
        <v>0</v>
      </c>
      <c r="T148" s="246">
        <f>S148*H148</f>
        <v>0</v>
      </c>
      <c r="AR148" s="25" t="s">
        <v>311</v>
      </c>
      <c r="AT148" s="25" t="s">
        <v>217</v>
      </c>
      <c r="AU148" s="25" t="s">
        <v>82</v>
      </c>
      <c r="AY148" s="25" t="s">
        <v>215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25" t="s">
        <v>80</v>
      </c>
      <c r="BK148" s="247">
        <f>ROUND(I148*H148,2)</f>
        <v>0</v>
      </c>
      <c r="BL148" s="25" t="s">
        <v>311</v>
      </c>
      <c r="BM148" s="25" t="s">
        <v>3706</v>
      </c>
    </row>
    <row r="149" s="12" customFormat="1">
      <c r="B149" s="248"/>
      <c r="C149" s="249"/>
      <c r="D149" s="250" t="s">
        <v>224</v>
      </c>
      <c r="E149" s="251" t="s">
        <v>22</v>
      </c>
      <c r="F149" s="252" t="s">
        <v>236</v>
      </c>
      <c r="G149" s="249"/>
      <c r="H149" s="253">
        <v>3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224</v>
      </c>
      <c r="AU149" s="259" t="s">
        <v>82</v>
      </c>
      <c r="AV149" s="12" t="s">
        <v>82</v>
      </c>
      <c r="AW149" s="12" t="s">
        <v>36</v>
      </c>
      <c r="AX149" s="12" t="s">
        <v>80</v>
      </c>
      <c r="AY149" s="259" t="s">
        <v>215</v>
      </c>
    </row>
    <row r="150" s="1" customFormat="1" ht="25.5" customHeight="1">
      <c r="B150" s="47"/>
      <c r="C150" s="236" t="s">
        <v>384</v>
      </c>
      <c r="D150" s="236" t="s">
        <v>217</v>
      </c>
      <c r="E150" s="237" t="s">
        <v>3707</v>
      </c>
      <c r="F150" s="238" t="s">
        <v>3708</v>
      </c>
      <c r="G150" s="239" t="s">
        <v>1575</v>
      </c>
      <c r="H150" s="240">
        <v>1</v>
      </c>
      <c r="I150" s="241"/>
      <c r="J150" s="242">
        <f>ROUND(I150*H150,2)</f>
        <v>0</v>
      </c>
      <c r="K150" s="238" t="s">
        <v>221</v>
      </c>
      <c r="L150" s="73"/>
      <c r="M150" s="243" t="s">
        <v>22</v>
      </c>
      <c r="N150" s="244" t="s">
        <v>44</v>
      </c>
      <c r="O150" s="48"/>
      <c r="P150" s="245">
        <f>O150*H150</f>
        <v>0</v>
      </c>
      <c r="Q150" s="245">
        <v>0.0049399999999999999</v>
      </c>
      <c r="R150" s="245">
        <f>Q150*H150</f>
        <v>0.0049399999999999999</v>
      </c>
      <c r="S150" s="245">
        <v>0</v>
      </c>
      <c r="T150" s="246">
        <f>S150*H150</f>
        <v>0</v>
      </c>
      <c r="AR150" s="25" t="s">
        <v>311</v>
      </c>
      <c r="AT150" s="25" t="s">
        <v>217</v>
      </c>
      <c r="AU150" s="25" t="s">
        <v>82</v>
      </c>
      <c r="AY150" s="25" t="s">
        <v>215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25" t="s">
        <v>80</v>
      </c>
      <c r="BK150" s="247">
        <f>ROUND(I150*H150,2)</f>
        <v>0</v>
      </c>
      <c r="BL150" s="25" t="s">
        <v>311</v>
      </c>
      <c r="BM150" s="25" t="s">
        <v>3709</v>
      </c>
    </row>
    <row r="151" s="12" customFormat="1">
      <c r="B151" s="248"/>
      <c r="C151" s="249"/>
      <c r="D151" s="250" t="s">
        <v>224</v>
      </c>
      <c r="E151" s="251" t="s">
        <v>22</v>
      </c>
      <c r="F151" s="252" t="s">
        <v>80</v>
      </c>
      <c r="G151" s="249"/>
      <c r="H151" s="253">
        <v>1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224</v>
      </c>
      <c r="AU151" s="259" t="s">
        <v>82</v>
      </c>
      <c r="AV151" s="12" t="s">
        <v>82</v>
      </c>
      <c r="AW151" s="12" t="s">
        <v>36</v>
      </c>
      <c r="AX151" s="12" t="s">
        <v>80</v>
      </c>
      <c r="AY151" s="259" t="s">
        <v>215</v>
      </c>
    </row>
    <row r="152" s="1" customFormat="1" ht="16.5" customHeight="1">
      <c r="B152" s="47"/>
      <c r="C152" s="236" t="s">
        <v>390</v>
      </c>
      <c r="D152" s="236" t="s">
        <v>217</v>
      </c>
      <c r="E152" s="237" t="s">
        <v>1756</v>
      </c>
      <c r="F152" s="238" t="s">
        <v>1757</v>
      </c>
      <c r="G152" s="239" t="s">
        <v>1575</v>
      </c>
      <c r="H152" s="240">
        <v>8</v>
      </c>
      <c r="I152" s="241"/>
      <c r="J152" s="242">
        <f>ROUND(I152*H152,2)</f>
        <v>0</v>
      </c>
      <c r="K152" s="238" t="s">
        <v>221</v>
      </c>
      <c r="L152" s="73"/>
      <c r="M152" s="243" t="s">
        <v>22</v>
      </c>
      <c r="N152" s="244" t="s">
        <v>44</v>
      </c>
      <c r="O152" s="48"/>
      <c r="P152" s="245">
        <f>O152*H152</f>
        <v>0</v>
      </c>
      <c r="Q152" s="245">
        <v>9.0000000000000006E-05</v>
      </c>
      <c r="R152" s="245">
        <f>Q152*H152</f>
        <v>0.00072000000000000005</v>
      </c>
      <c r="S152" s="245">
        <v>0</v>
      </c>
      <c r="T152" s="246">
        <f>S152*H152</f>
        <v>0</v>
      </c>
      <c r="AR152" s="25" t="s">
        <v>311</v>
      </c>
      <c r="AT152" s="25" t="s">
        <v>217</v>
      </c>
      <c r="AU152" s="25" t="s">
        <v>82</v>
      </c>
      <c r="AY152" s="25" t="s">
        <v>215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25" t="s">
        <v>80</v>
      </c>
      <c r="BK152" s="247">
        <f>ROUND(I152*H152,2)</f>
        <v>0</v>
      </c>
      <c r="BL152" s="25" t="s">
        <v>311</v>
      </c>
      <c r="BM152" s="25" t="s">
        <v>3710</v>
      </c>
    </row>
    <row r="153" s="12" customFormat="1">
      <c r="B153" s="248"/>
      <c r="C153" s="249"/>
      <c r="D153" s="250" t="s">
        <v>224</v>
      </c>
      <c r="E153" s="251" t="s">
        <v>22</v>
      </c>
      <c r="F153" s="252" t="s">
        <v>3711</v>
      </c>
      <c r="G153" s="249"/>
      <c r="H153" s="253">
        <v>8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224</v>
      </c>
      <c r="AU153" s="259" t="s">
        <v>82</v>
      </c>
      <c r="AV153" s="12" t="s">
        <v>82</v>
      </c>
      <c r="AW153" s="12" t="s">
        <v>36</v>
      </c>
      <c r="AX153" s="12" t="s">
        <v>80</v>
      </c>
      <c r="AY153" s="259" t="s">
        <v>215</v>
      </c>
    </row>
    <row r="154" s="1" customFormat="1" ht="16.5" customHeight="1">
      <c r="B154" s="47"/>
      <c r="C154" s="292" t="s">
        <v>395</v>
      </c>
      <c r="D154" s="292" t="s">
        <v>289</v>
      </c>
      <c r="E154" s="293" t="s">
        <v>1760</v>
      </c>
      <c r="F154" s="294" t="s">
        <v>1761</v>
      </c>
      <c r="G154" s="295" t="s">
        <v>426</v>
      </c>
      <c r="H154" s="296">
        <v>8</v>
      </c>
      <c r="I154" s="297"/>
      <c r="J154" s="298">
        <f>ROUND(I154*H154,2)</f>
        <v>0</v>
      </c>
      <c r="K154" s="294" t="s">
        <v>221</v>
      </c>
      <c r="L154" s="299"/>
      <c r="M154" s="300" t="s">
        <v>22</v>
      </c>
      <c r="N154" s="301" t="s">
        <v>44</v>
      </c>
      <c r="O154" s="48"/>
      <c r="P154" s="245">
        <f>O154*H154</f>
        <v>0</v>
      </c>
      <c r="Q154" s="245">
        <v>0.00050000000000000001</v>
      </c>
      <c r="R154" s="245">
        <f>Q154*H154</f>
        <v>0.0040000000000000001</v>
      </c>
      <c r="S154" s="245">
        <v>0</v>
      </c>
      <c r="T154" s="246">
        <f>S154*H154</f>
        <v>0</v>
      </c>
      <c r="AR154" s="25" t="s">
        <v>405</v>
      </c>
      <c r="AT154" s="25" t="s">
        <v>289</v>
      </c>
      <c r="AU154" s="25" t="s">
        <v>82</v>
      </c>
      <c r="AY154" s="25" t="s">
        <v>215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25" t="s">
        <v>80</v>
      </c>
      <c r="BK154" s="247">
        <f>ROUND(I154*H154,2)</f>
        <v>0</v>
      </c>
      <c r="BL154" s="25" t="s">
        <v>311</v>
      </c>
      <c r="BM154" s="25" t="s">
        <v>3712</v>
      </c>
    </row>
    <row r="155" s="1" customFormat="1" ht="16.5" customHeight="1">
      <c r="B155" s="47"/>
      <c r="C155" s="236" t="s">
        <v>400</v>
      </c>
      <c r="D155" s="236" t="s">
        <v>217</v>
      </c>
      <c r="E155" s="237" t="s">
        <v>1766</v>
      </c>
      <c r="F155" s="238" t="s">
        <v>1767</v>
      </c>
      <c r="G155" s="239" t="s">
        <v>1575</v>
      </c>
      <c r="H155" s="240">
        <v>1</v>
      </c>
      <c r="I155" s="241"/>
      <c r="J155" s="242">
        <f>ROUND(I155*H155,2)</f>
        <v>0</v>
      </c>
      <c r="K155" s="238" t="s">
        <v>221</v>
      </c>
      <c r="L155" s="73"/>
      <c r="M155" s="243" t="s">
        <v>22</v>
      </c>
      <c r="N155" s="244" t="s">
        <v>44</v>
      </c>
      <c r="O155" s="48"/>
      <c r="P155" s="245">
        <f>O155*H155</f>
        <v>0</v>
      </c>
      <c r="Q155" s="245">
        <v>0.0018</v>
      </c>
      <c r="R155" s="245">
        <f>Q155*H155</f>
        <v>0.0018</v>
      </c>
      <c r="S155" s="245">
        <v>0</v>
      </c>
      <c r="T155" s="246">
        <f>S155*H155</f>
        <v>0</v>
      </c>
      <c r="AR155" s="25" t="s">
        <v>311</v>
      </c>
      <c r="AT155" s="25" t="s">
        <v>217</v>
      </c>
      <c r="AU155" s="25" t="s">
        <v>82</v>
      </c>
      <c r="AY155" s="25" t="s">
        <v>215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25" t="s">
        <v>80</v>
      </c>
      <c r="BK155" s="247">
        <f>ROUND(I155*H155,2)</f>
        <v>0</v>
      </c>
      <c r="BL155" s="25" t="s">
        <v>311</v>
      </c>
      <c r="BM155" s="25" t="s">
        <v>3713</v>
      </c>
    </row>
    <row r="156" s="12" customFormat="1">
      <c r="B156" s="248"/>
      <c r="C156" s="249"/>
      <c r="D156" s="250" t="s">
        <v>224</v>
      </c>
      <c r="E156" s="251" t="s">
        <v>22</v>
      </c>
      <c r="F156" s="252" t="s">
        <v>80</v>
      </c>
      <c r="G156" s="249"/>
      <c r="H156" s="253">
        <v>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224</v>
      </c>
      <c r="AU156" s="259" t="s">
        <v>82</v>
      </c>
      <c r="AV156" s="12" t="s">
        <v>82</v>
      </c>
      <c r="AW156" s="12" t="s">
        <v>36</v>
      </c>
      <c r="AX156" s="12" t="s">
        <v>80</v>
      </c>
      <c r="AY156" s="259" t="s">
        <v>215</v>
      </c>
    </row>
    <row r="157" s="1" customFormat="1" ht="16.5" customHeight="1">
      <c r="B157" s="47"/>
      <c r="C157" s="236" t="s">
        <v>405</v>
      </c>
      <c r="D157" s="236" t="s">
        <v>217</v>
      </c>
      <c r="E157" s="237" t="s">
        <v>1769</v>
      </c>
      <c r="F157" s="238" t="s">
        <v>1770</v>
      </c>
      <c r="G157" s="239" t="s">
        <v>1575</v>
      </c>
      <c r="H157" s="240">
        <v>3</v>
      </c>
      <c r="I157" s="241"/>
      <c r="J157" s="242">
        <f>ROUND(I157*H157,2)</f>
        <v>0</v>
      </c>
      <c r="K157" s="238" t="s">
        <v>221</v>
      </c>
      <c r="L157" s="73"/>
      <c r="M157" s="243" t="s">
        <v>22</v>
      </c>
      <c r="N157" s="244" t="s">
        <v>44</v>
      </c>
      <c r="O157" s="48"/>
      <c r="P157" s="245">
        <f>O157*H157</f>
        <v>0</v>
      </c>
      <c r="Q157" s="245">
        <v>0.0018400000000000001</v>
      </c>
      <c r="R157" s="245">
        <f>Q157*H157</f>
        <v>0.0055200000000000006</v>
      </c>
      <c r="S157" s="245">
        <v>0</v>
      </c>
      <c r="T157" s="246">
        <f>S157*H157</f>
        <v>0</v>
      </c>
      <c r="AR157" s="25" t="s">
        <v>311</v>
      </c>
      <c r="AT157" s="25" t="s">
        <v>217</v>
      </c>
      <c r="AU157" s="25" t="s">
        <v>82</v>
      </c>
      <c r="AY157" s="25" t="s">
        <v>215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25" t="s">
        <v>80</v>
      </c>
      <c r="BK157" s="247">
        <f>ROUND(I157*H157,2)</f>
        <v>0</v>
      </c>
      <c r="BL157" s="25" t="s">
        <v>311</v>
      </c>
      <c r="BM157" s="25" t="s">
        <v>3714</v>
      </c>
    </row>
    <row r="158" s="12" customFormat="1">
      <c r="B158" s="248"/>
      <c r="C158" s="249"/>
      <c r="D158" s="250" t="s">
        <v>224</v>
      </c>
      <c r="E158" s="251" t="s">
        <v>22</v>
      </c>
      <c r="F158" s="252" t="s">
        <v>236</v>
      </c>
      <c r="G158" s="249"/>
      <c r="H158" s="253">
        <v>3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224</v>
      </c>
      <c r="AU158" s="259" t="s">
        <v>82</v>
      </c>
      <c r="AV158" s="12" t="s">
        <v>82</v>
      </c>
      <c r="AW158" s="12" t="s">
        <v>36</v>
      </c>
      <c r="AX158" s="12" t="s">
        <v>80</v>
      </c>
      <c r="AY158" s="259" t="s">
        <v>215</v>
      </c>
    </row>
    <row r="159" s="1" customFormat="1" ht="16.5" customHeight="1">
      <c r="B159" s="47"/>
      <c r="C159" s="236" t="s">
        <v>410</v>
      </c>
      <c r="D159" s="236" t="s">
        <v>217</v>
      </c>
      <c r="E159" s="237" t="s">
        <v>1773</v>
      </c>
      <c r="F159" s="238" t="s">
        <v>1774</v>
      </c>
      <c r="G159" s="239" t="s">
        <v>426</v>
      </c>
      <c r="H159" s="240">
        <v>1</v>
      </c>
      <c r="I159" s="241"/>
      <c r="J159" s="242">
        <f>ROUND(I159*H159,2)</f>
        <v>0</v>
      </c>
      <c r="K159" s="238" t="s">
        <v>221</v>
      </c>
      <c r="L159" s="73"/>
      <c r="M159" s="243" t="s">
        <v>22</v>
      </c>
      <c r="N159" s="244" t="s">
        <v>44</v>
      </c>
      <c r="O159" s="48"/>
      <c r="P159" s="245">
        <f>O159*H159</f>
        <v>0</v>
      </c>
      <c r="Q159" s="245">
        <v>0.00016000000000000001</v>
      </c>
      <c r="R159" s="245">
        <f>Q159*H159</f>
        <v>0.00016000000000000001</v>
      </c>
      <c r="S159" s="245">
        <v>0</v>
      </c>
      <c r="T159" s="246">
        <f>S159*H159</f>
        <v>0</v>
      </c>
      <c r="AR159" s="25" t="s">
        <v>311</v>
      </c>
      <c r="AT159" s="25" t="s">
        <v>217</v>
      </c>
      <c r="AU159" s="25" t="s">
        <v>82</v>
      </c>
      <c r="AY159" s="25" t="s">
        <v>215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25" t="s">
        <v>80</v>
      </c>
      <c r="BK159" s="247">
        <f>ROUND(I159*H159,2)</f>
        <v>0</v>
      </c>
      <c r="BL159" s="25" t="s">
        <v>311</v>
      </c>
      <c r="BM159" s="25" t="s">
        <v>3715</v>
      </c>
    </row>
    <row r="160" s="12" customFormat="1">
      <c r="B160" s="248"/>
      <c r="C160" s="249"/>
      <c r="D160" s="250" t="s">
        <v>224</v>
      </c>
      <c r="E160" s="251" t="s">
        <v>22</v>
      </c>
      <c r="F160" s="252" t="s">
        <v>80</v>
      </c>
      <c r="G160" s="249"/>
      <c r="H160" s="253">
        <v>1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224</v>
      </c>
      <c r="AU160" s="259" t="s">
        <v>82</v>
      </c>
      <c r="AV160" s="12" t="s">
        <v>82</v>
      </c>
      <c r="AW160" s="12" t="s">
        <v>36</v>
      </c>
      <c r="AX160" s="12" t="s">
        <v>80</v>
      </c>
      <c r="AY160" s="259" t="s">
        <v>215</v>
      </c>
    </row>
    <row r="161" s="1" customFormat="1" ht="25.5" customHeight="1">
      <c r="B161" s="47"/>
      <c r="C161" s="236" t="s">
        <v>414</v>
      </c>
      <c r="D161" s="236" t="s">
        <v>217</v>
      </c>
      <c r="E161" s="237" t="s">
        <v>1776</v>
      </c>
      <c r="F161" s="238" t="s">
        <v>1777</v>
      </c>
      <c r="G161" s="239" t="s">
        <v>426</v>
      </c>
      <c r="H161" s="240">
        <v>3</v>
      </c>
      <c r="I161" s="241"/>
      <c r="J161" s="242">
        <f>ROUND(I161*H161,2)</f>
        <v>0</v>
      </c>
      <c r="K161" s="238" t="s">
        <v>221</v>
      </c>
      <c r="L161" s="73"/>
      <c r="M161" s="243" t="s">
        <v>22</v>
      </c>
      <c r="N161" s="244" t="s">
        <v>44</v>
      </c>
      <c r="O161" s="48"/>
      <c r="P161" s="245">
        <f>O161*H161</f>
        <v>0</v>
      </c>
      <c r="Q161" s="245">
        <v>0.00013999999999999999</v>
      </c>
      <c r="R161" s="245">
        <f>Q161*H161</f>
        <v>0.00041999999999999996</v>
      </c>
      <c r="S161" s="245">
        <v>0</v>
      </c>
      <c r="T161" s="246">
        <f>S161*H161</f>
        <v>0</v>
      </c>
      <c r="AR161" s="25" t="s">
        <v>311</v>
      </c>
      <c r="AT161" s="25" t="s">
        <v>217</v>
      </c>
      <c r="AU161" s="25" t="s">
        <v>82</v>
      </c>
      <c r="AY161" s="25" t="s">
        <v>215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25" t="s">
        <v>80</v>
      </c>
      <c r="BK161" s="247">
        <f>ROUND(I161*H161,2)</f>
        <v>0</v>
      </c>
      <c r="BL161" s="25" t="s">
        <v>311</v>
      </c>
      <c r="BM161" s="25" t="s">
        <v>3716</v>
      </c>
    </row>
    <row r="162" s="12" customFormat="1">
      <c r="B162" s="248"/>
      <c r="C162" s="249"/>
      <c r="D162" s="250" t="s">
        <v>224</v>
      </c>
      <c r="E162" s="251" t="s">
        <v>22</v>
      </c>
      <c r="F162" s="252" t="s">
        <v>236</v>
      </c>
      <c r="G162" s="249"/>
      <c r="H162" s="253">
        <v>3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224</v>
      </c>
      <c r="AU162" s="259" t="s">
        <v>82</v>
      </c>
      <c r="AV162" s="12" t="s">
        <v>82</v>
      </c>
      <c r="AW162" s="12" t="s">
        <v>36</v>
      </c>
      <c r="AX162" s="12" t="s">
        <v>80</v>
      </c>
      <c r="AY162" s="259" t="s">
        <v>215</v>
      </c>
    </row>
    <row r="163" s="1" customFormat="1" ht="16.5" customHeight="1">
      <c r="B163" s="47"/>
      <c r="C163" s="236" t="s">
        <v>418</v>
      </c>
      <c r="D163" s="236" t="s">
        <v>217</v>
      </c>
      <c r="E163" s="237" t="s">
        <v>1779</v>
      </c>
      <c r="F163" s="238" t="s">
        <v>1780</v>
      </c>
      <c r="G163" s="239" t="s">
        <v>426</v>
      </c>
      <c r="H163" s="240">
        <v>3</v>
      </c>
      <c r="I163" s="241"/>
      <c r="J163" s="242">
        <f>ROUND(I163*H163,2)</f>
        <v>0</v>
      </c>
      <c r="K163" s="238" t="s">
        <v>1255</v>
      </c>
      <c r="L163" s="73"/>
      <c r="M163" s="243" t="s">
        <v>22</v>
      </c>
      <c r="N163" s="244" t="s">
        <v>44</v>
      </c>
      <c r="O163" s="48"/>
      <c r="P163" s="245">
        <f>O163*H163</f>
        <v>0</v>
      </c>
      <c r="Q163" s="245">
        <v>0.00023000000000000001</v>
      </c>
      <c r="R163" s="245">
        <f>Q163*H163</f>
        <v>0.00069000000000000008</v>
      </c>
      <c r="S163" s="245">
        <v>0</v>
      </c>
      <c r="T163" s="246">
        <f>S163*H163</f>
        <v>0</v>
      </c>
      <c r="AR163" s="25" t="s">
        <v>311</v>
      </c>
      <c r="AT163" s="25" t="s">
        <v>217</v>
      </c>
      <c r="AU163" s="25" t="s">
        <v>82</v>
      </c>
      <c r="AY163" s="25" t="s">
        <v>215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25" t="s">
        <v>80</v>
      </c>
      <c r="BK163" s="247">
        <f>ROUND(I163*H163,2)</f>
        <v>0</v>
      </c>
      <c r="BL163" s="25" t="s">
        <v>311</v>
      </c>
      <c r="BM163" s="25" t="s">
        <v>3717</v>
      </c>
    </row>
    <row r="164" s="12" customFormat="1">
      <c r="B164" s="248"/>
      <c r="C164" s="249"/>
      <c r="D164" s="250" t="s">
        <v>224</v>
      </c>
      <c r="E164" s="251" t="s">
        <v>22</v>
      </c>
      <c r="F164" s="252" t="s">
        <v>236</v>
      </c>
      <c r="G164" s="249"/>
      <c r="H164" s="253">
        <v>3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224</v>
      </c>
      <c r="AU164" s="259" t="s">
        <v>82</v>
      </c>
      <c r="AV164" s="12" t="s">
        <v>82</v>
      </c>
      <c r="AW164" s="12" t="s">
        <v>36</v>
      </c>
      <c r="AX164" s="12" t="s">
        <v>80</v>
      </c>
      <c r="AY164" s="259" t="s">
        <v>215</v>
      </c>
    </row>
    <row r="165" s="1" customFormat="1" ht="16.5" customHeight="1">
      <c r="B165" s="47"/>
      <c r="C165" s="236" t="s">
        <v>423</v>
      </c>
      <c r="D165" s="236" t="s">
        <v>217</v>
      </c>
      <c r="E165" s="237" t="s">
        <v>1782</v>
      </c>
      <c r="F165" s="238" t="s">
        <v>1783</v>
      </c>
      <c r="G165" s="239" t="s">
        <v>426</v>
      </c>
      <c r="H165" s="240">
        <v>1</v>
      </c>
      <c r="I165" s="241"/>
      <c r="J165" s="242">
        <f>ROUND(I165*H165,2)</f>
        <v>0</v>
      </c>
      <c r="K165" s="238" t="s">
        <v>221</v>
      </c>
      <c r="L165" s="73"/>
      <c r="M165" s="243" t="s">
        <v>22</v>
      </c>
      <c r="N165" s="244" t="s">
        <v>44</v>
      </c>
      <c r="O165" s="48"/>
      <c r="P165" s="245">
        <f>O165*H165</f>
        <v>0</v>
      </c>
      <c r="Q165" s="245">
        <v>0.00027999999999999998</v>
      </c>
      <c r="R165" s="245">
        <f>Q165*H165</f>
        <v>0.00027999999999999998</v>
      </c>
      <c r="S165" s="245">
        <v>0</v>
      </c>
      <c r="T165" s="246">
        <f>S165*H165</f>
        <v>0</v>
      </c>
      <c r="AR165" s="25" t="s">
        <v>311</v>
      </c>
      <c r="AT165" s="25" t="s">
        <v>217</v>
      </c>
      <c r="AU165" s="25" t="s">
        <v>82</v>
      </c>
      <c r="AY165" s="25" t="s">
        <v>215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25" t="s">
        <v>80</v>
      </c>
      <c r="BK165" s="247">
        <f>ROUND(I165*H165,2)</f>
        <v>0</v>
      </c>
      <c r="BL165" s="25" t="s">
        <v>311</v>
      </c>
      <c r="BM165" s="25" t="s">
        <v>3718</v>
      </c>
    </row>
    <row r="166" s="12" customFormat="1">
      <c r="B166" s="248"/>
      <c r="C166" s="249"/>
      <c r="D166" s="250" t="s">
        <v>224</v>
      </c>
      <c r="E166" s="251" t="s">
        <v>22</v>
      </c>
      <c r="F166" s="252" t="s">
        <v>80</v>
      </c>
      <c r="G166" s="249"/>
      <c r="H166" s="253">
        <v>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224</v>
      </c>
      <c r="AU166" s="259" t="s">
        <v>82</v>
      </c>
      <c r="AV166" s="12" t="s">
        <v>82</v>
      </c>
      <c r="AW166" s="12" t="s">
        <v>36</v>
      </c>
      <c r="AX166" s="12" t="s">
        <v>80</v>
      </c>
      <c r="AY166" s="259" t="s">
        <v>215</v>
      </c>
    </row>
    <row r="167" s="1" customFormat="1" ht="16.5" customHeight="1">
      <c r="B167" s="47"/>
      <c r="C167" s="236" t="s">
        <v>428</v>
      </c>
      <c r="D167" s="236" t="s">
        <v>217</v>
      </c>
      <c r="E167" s="237" t="s">
        <v>1785</v>
      </c>
      <c r="F167" s="238" t="s">
        <v>1786</v>
      </c>
      <c r="G167" s="239" t="s">
        <v>426</v>
      </c>
      <c r="H167" s="240">
        <v>3</v>
      </c>
      <c r="I167" s="241"/>
      <c r="J167" s="242">
        <f>ROUND(I167*H167,2)</f>
        <v>0</v>
      </c>
      <c r="K167" s="238" t="s">
        <v>221</v>
      </c>
      <c r="L167" s="73"/>
      <c r="M167" s="243" t="s">
        <v>22</v>
      </c>
      <c r="N167" s="244" t="s">
        <v>44</v>
      </c>
      <c r="O167" s="48"/>
      <c r="P167" s="245">
        <f>O167*H167</f>
        <v>0</v>
      </c>
      <c r="Q167" s="245">
        <v>0.00031</v>
      </c>
      <c r="R167" s="245">
        <f>Q167*H167</f>
        <v>0.00093000000000000005</v>
      </c>
      <c r="S167" s="245">
        <v>0</v>
      </c>
      <c r="T167" s="246">
        <f>S167*H167</f>
        <v>0</v>
      </c>
      <c r="AR167" s="25" t="s">
        <v>311</v>
      </c>
      <c r="AT167" s="25" t="s">
        <v>217</v>
      </c>
      <c r="AU167" s="25" t="s">
        <v>82</v>
      </c>
      <c r="AY167" s="25" t="s">
        <v>215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25" t="s">
        <v>80</v>
      </c>
      <c r="BK167" s="247">
        <f>ROUND(I167*H167,2)</f>
        <v>0</v>
      </c>
      <c r="BL167" s="25" t="s">
        <v>311</v>
      </c>
      <c r="BM167" s="25" t="s">
        <v>3719</v>
      </c>
    </row>
    <row r="168" s="12" customFormat="1">
      <c r="B168" s="248"/>
      <c r="C168" s="249"/>
      <c r="D168" s="250" t="s">
        <v>224</v>
      </c>
      <c r="E168" s="251" t="s">
        <v>22</v>
      </c>
      <c r="F168" s="252" t="s">
        <v>236</v>
      </c>
      <c r="G168" s="249"/>
      <c r="H168" s="253">
        <v>3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224</v>
      </c>
      <c r="AU168" s="259" t="s">
        <v>82</v>
      </c>
      <c r="AV168" s="12" t="s">
        <v>82</v>
      </c>
      <c r="AW168" s="12" t="s">
        <v>36</v>
      </c>
      <c r="AX168" s="12" t="s">
        <v>80</v>
      </c>
      <c r="AY168" s="259" t="s">
        <v>215</v>
      </c>
    </row>
    <row r="169" s="1" customFormat="1" ht="38.25" customHeight="1">
      <c r="B169" s="47"/>
      <c r="C169" s="236" t="s">
        <v>433</v>
      </c>
      <c r="D169" s="236" t="s">
        <v>217</v>
      </c>
      <c r="E169" s="237" t="s">
        <v>1789</v>
      </c>
      <c r="F169" s="238" t="s">
        <v>1790</v>
      </c>
      <c r="G169" s="239" t="s">
        <v>274</v>
      </c>
      <c r="H169" s="240">
        <v>0.129</v>
      </c>
      <c r="I169" s="241"/>
      <c r="J169" s="242">
        <f>ROUND(I169*H169,2)</f>
        <v>0</v>
      </c>
      <c r="K169" s="238" t="s">
        <v>221</v>
      </c>
      <c r="L169" s="73"/>
      <c r="M169" s="243" t="s">
        <v>22</v>
      </c>
      <c r="N169" s="244" t="s">
        <v>44</v>
      </c>
      <c r="O169" s="48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5" t="s">
        <v>311</v>
      </c>
      <c r="AT169" s="25" t="s">
        <v>217</v>
      </c>
      <c r="AU169" s="25" t="s">
        <v>82</v>
      </c>
      <c r="AY169" s="25" t="s">
        <v>215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25" t="s">
        <v>80</v>
      </c>
      <c r="BK169" s="247">
        <f>ROUND(I169*H169,2)</f>
        <v>0</v>
      </c>
      <c r="BL169" s="25" t="s">
        <v>311</v>
      </c>
      <c r="BM169" s="25" t="s">
        <v>3720</v>
      </c>
    </row>
    <row r="170" s="11" customFormat="1" ht="29.88" customHeight="1">
      <c r="B170" s="220"/>
      <c r="C170" s="221"/>
      <c r="D170" s="222" t="s">
        <v>72</v>
      </c>
      <c r="E170" s="234" t="s">
        <v>1792</v>
      </c>
      <c r="F170" s="234" t="s">
        <v>1793</v>
      </c>
      <c r="G170" s="221"/>
      <c r="H170" s="221"/>
      <c r="I170" s="224"/>
      <c r="J170" s="235">
        <f>BK170</f>
        <v>0</v>
      </c>
      <c r="K170" s="221"/>
      <c r="L170" s="226"/>
      <c r="M170" s="227"/>
      <c r="N170" s="228"/>
      <c r="O170" s="228"/>
      <c r="P170" s="229">
        <f>SUM(P171:P179)</f>
        <v>0</v>
      </c>
      <c r="Q170" s="228"/>
      <c r="R170" s="229">
        <f>SUM(R171:R179)</f>
        <v>0.095400000000000013</v>
      </c>
      <c r="S170" s="228"/>
      <c r="T170" s="230">
        <f>SUM(T171:T179)</f>
        <v>0</v>
      </c>
      <c r="AR170" s="231" t="s">
        <v>82</v>
      </c>
      <c r="AT170" s="232" t="s">
        <v>72</v>
      </c>
      <c r="AU170" s="232" t="s">
        <v>80</v>
      </c>
      <c r="AY170" s="231" t="s">
        <v>215</v>
      </c>
      <c r="BK170" s="233">
        <f>SUM(BK171:BK179)</f>
        <v>0</v>
      </c>
    </row>
    <row r="171" s="1" customFormat="1" ht="25.5" customHeight="1">
      <c r="B171" s="47"/>
      <c r="C171" s="236" t="s">
        <v>438</v>
      </c>
      <c r="D171" s="236" t="s">
        <v>217</v>
      </c>
      <c r="E171" s="237" t="s">
        <v>1794</v>
      </c>
      <c r="F171" s="238" t="s">
        <v>3721</v>
      </c>
      <c r="G171" s="239" t="s">
        <v>1575</v>
      </c>
      <c r="H171" s="240">
        <v>3</v>
      </c>
      <c r="I171" s="241"/>
      <c r="J171" s="242">
        <f>ROUND(I171*H171,2)</f>
        <v>0</v>
      </c>
      <c r="K171" s="238" t="s">
        <v>221</v>
      </c>
      <c r="L171" s="73"/>
      <c r="M171" s="243" t="s">
        <v>22</v>
      </c>
      <c r="N171" s="244" t="s">
        <v>44</v>
      </c>
      <c r="O171" s="48"/>
      <c r="P171" s="245">
        <f>O171*H171</f>
        <v>0</v>
      </c>
      <c r="Q171" s="245">
        <v>0.012</v>
      </c>
      <c r="R171" s="245">
        <f>Q171*H171</f>
        <v>0.036000000000000004</v>
      </c>
      <c r="S171" s="245">
        <v>0</v>
      </c>
      <c r="T171" s="246">
        <f>S171*H171</f>
        <v>0</v>
      </c>
      <c r="AR171" s="25" t="s">
        <v>311</v>
      </c>
      <c r="AT171" s="25" t="s">
        <v>217</v>
      </c>
      <c r="AU171" s="25" t="s">
        <v>82</v>
      </c>
      <c r="AY171" s="25" t="s">
        <v>215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25" t="s">
        <v>80</v>
      </c>
      <c r="BK171" s="247">
        <f>ROUND(I171*H171,2)</f>
        <v>0</v>
      </c>
      <c r="BL171" s="25" t="s">
        <v>311</v>
      </c>
      <c r="BM171" s="25" t="s">
        <v>3722</v>
      </c>
    </row>
    <row r="172" s="12" customFormat="1">
      <c r="B172" s="248"/>
      <c r="C172" s="249"/>
      <c r="D172" s="250" t="s">
        <v>224</v>
      </c>
      <c r="E172" s="251" t="s">
        <v>22</v>
      </c>
      <c r="F172" s="252" t="s">
        <v>236</v>
      </c>
      <c r="G172" s="249"/>
      <c r="H172" s="253">
        <v>3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224</v>
      </c>
      <c r="AU172" s="259" t="s">
        <v>82</v>
      </c>
      <c r="AV172" s="12" t="s">
        <v>82</v>
      </c>
      <c r="AW172" s="12" t="s">
        <v>36</v>
      </c>
      <c r="AX172" s="12" t="s">
        <v>80</v>
      </c>
      <c r="AY172" s="259" t="s">
        <v>215</v>
      </c>
    </row>
    <row r="173" s="1" customFormat="1" ht="25.5" customHeight="1">
      <c r="B173" s="47"/>
      <c r="C173" s="236" t="s">
        <v>443</v>
      </c>
      <c r="D173" s="236" t="s">
        <v>217</v>
      </c>
      <c r="E173" s="237" t="s">
        <v>1797</v>
      </c>
      <c r="F173" s="238" t="s">
        <v>1798</v>
      </c>
      <c r="G173" s="239" t="s">
        <v>1575</v>
      </c>
      <c r="H173" s="240">
        <v>3</v>
      </c>
      <c r="I173" s="241"/>
      <c r="J173" s="242">
        <f>ROUND(I173*H173,2)</f>
        <v>0</v>
      </c>
      <c r="K173" s="238" t="s">
        <v>221</v>
      </c>
      <c r="L173" s="73"/>
      <c r="M173" s="243" t="s">
        <v>22</v>
      </c>
      <c r="N173" s="244" t="s">
        <v>44</v>
      </c>
      <c r="O173" s="48"/>
      <c r="P173" s="245">
        <f>O173*H173</f>
        <v>0</v>
      </c>
      <c r="Q173" s="245">
        <v>0.01865</v>
      </c>
      <c r="R173" s="245">
        <f>Q173*H173</f>
        <v>0.05595</v>
      </c>
      <c r="S173" s="245">
        <v>0</v>
      </c>
      <c r="T173" s="246">
        <f>S173*H173</f>
        <v>0</v>
      </c>
      <c r="AR173" s="25" t="s">
        <v>311</v>
      </c>
      <c r="AT173" s="25" t="s">
        <v>217</v>
      </c>
      <c r="AU173" s="25" t="s">
        <v>82</v>
      </c>
      <c r="AY173" s="25" t="s">
        <v>215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25" t="s">
        <v>80</v>
      </c>
      <c r="BK173" s="247">
        <f>ROUND(I173*H173,2)</f>
        <v>0</v>
      </c>
      <c r="BL173" s="25" t="s">
        <v>311</v>
      </c>
      <c r="BM173" s="25" t="s">
        <v>3723</v>
      </c>
    </row>
    <row r="174" s="12" customFormat="1">
      <c r="B174" s="248"/>
      <c r="C174" s="249"/>
      <c r="D174" s="250" t="s">
        <v>224</v>
      </c>
      <c r="E174" s="251" t="s">
        <v>22</v>
      </c>
      <c r="F174" s="252" t="s">
        <v>236</v>
      </c>
      <c r="G174" s="249"/>
      <c r="H174" s="253">
        <v>3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224</v>
      </c>
      <c r="AU174" s="259" t="s">
        <v>82</v>
      </c>
      <c r="AV174" s="12" t="s">
        <v>82</v>
      </c>
      <c r="AW174" s="12" t="s">
        <v>36</v>
      </c>
      <c r="AX174" s="12" t="s">
        <v>80</v>
      </c>
      <c r="AY174" s="259" t="s">
        <v>215</v>
      </c>
    </row>
    <row r="175" s="1" customFormat="1" ht="16.5" customHeight="1">
      <c r="B175" s="47"/>
      <c r="C175" s="292" t="s">
        <v>447</v>
      </c>
      <c r="D175" s="292" t="s">
        <v>289</v>
      </c>
      <c r="E175" s="293" t="s">
        <v>1800</v>
      </c>
      <c r="F175" s="294" t="s">
        <v>1801</v>
      </c>
      <c r="G175" s="295" t="s">
        <v>426</v>
      </c>
      <c r="H175" s="296">
        <v>3</v>
      </c>
      <c r="I175" s="297"/>
      <c r="J175" s="298">
        <f>ROUND(I175*H175,2)</f>
        <v>0</v>
      </c>
      <c r="K175" s="294" t="s">
        <v>221</v>
      </c>
      <c r="L175" s="299"/>
      <c r="M175" s="300" t="s">
        <v>22</v>
      </c>
      <c r="N175" s="301" t="s">
        <v>44</v>
      </c>
      <c r="O175" s="48"/>
      <c r="P175" s="245">
        <f>O175*H175</f>
        <v>0</v>
      </c>
      <c r="Q175" s="245">
        <v>0.001</v>
      </c>
      <c r="R175" s="245">
        <f>Q175*H175</f>
        <v>0.0030000000000000001</v>
      </c>
      <c r="S175" s="245">
        <v>0</v>
      </c>
      <c r="T175" s="246">
        <f>S175*H175</f>
        <v>0</v>
      </c>
      <c r="AR175" s="25" t="s">
        <v>405</v>
      </c>
      <c r="AT175" s="25" t="s">
        <v>289</v>
      </c>
      <c r="AU175" s="25" t="s">
        <v>82</v>
      </c>
      <c r="AY175" s="25" t="s">
        <v>215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25" t="s">
        <v>80</v>
      </c>
      <c r="BK175" s="247">
        <f>ROUND(I175*H175,2)</f>
        <v>0</v>
      </c>
      <c r="BL175" s="25" t="s">
        <v>311</v>
      </c>
      <c r="BM175" s="25" t="s">
        <v>3724</v>
      </c>
    </row>
    <row r="176" s="12" customFormat="1">
      <c r="B176" s="248"/>
      <c r="C176" s="249"/>
      <c r="D176" s="250" t="s">
        <v>224</v>
      </c>
      <c r="E176" s="251" t="s">
        <v>22</v>
      </c>
      <c r="F176" s="252" t="s">
        <v>236</v>
      </c>
      <c r="G176" s="249"/>
      <c r="H176" s="253">
        <v>3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224</v>
      </c>
      <c r="AU176" s="259" t="s">
        <v>82</v>
      </c>
      <c r="AV176" s="12" t="s">
        <v>82</v>
      </c>
      <c r="AW176" s="12" t="s">
        <v>36</v>
      </c>
      <c r="AX176" s="12" t="s">
        <v>80</v>
      </c>
      <c r="AY176" s="259" t="s">
        <v>215</v>
      </c>
    </row>
    <row r="177" s="1" customFormat="1" ht="16.5" customHeight="1">
      <c r="B177" s="47"/>
      <c r="C177" s="292" t="s">
        <v>452</v>
      </c>
      <c r="D177" s="292" t="s">
        <v>289</v>
      </c>
      <c r="E177" s="293" t="s">
        <v>1803</v>
      </c>
      <c r="F177" s="294" t="s">
        <v>1804</v>
      </c>
      <c r="G177" s="295" t="s">
        <v>426</v>
      </c>
      <c r="H177" s="296">
        <v>3</v>
      </c>
      <c r="I177" s="297"/>
      <c r="J177" s="298">
        <f>ROUND(I177*H177,2)</f>
        <v>0</v>
      </c>
      <c r="K177" s="294" t="s">
        <v>221</v>
      </c>
      <c r="L177" s="299"/>
      <c r="M177" s="300" t="s">
        <v>22</v>
      </c>
      <c r="N177" s="301" t="s">
        <v>44</v>
      </c>
      <c r="O177" s="48"/>
      <c r="P177" s="245">
        <f>O177*H177</f>
        <v>0</v>
      </c>
      <c r="Q177" s="245">
        <v>0.00014999999999999999</v>
      </c>
      <c r="R177" s="245">
        <f>Q177*H177</f>
        <v>0.00044999999999999999</v>
      </c>
      <c r="S177" s="245">
        <v>0</v>
      </c>
      <c r="T177" s="246">
        <f>S177*H177</f>
        <v>0</v>
      </c>
      <c r="AR177" s="25" t="s">
        <v>405</v>
      </c>
      <c r="AT177" s="25" t="s">
        <v>289</v>
      </c>
      <c r="AU177" s="25" t="s">
        <v>82</v>
      </c>
      <c r="AY177" s="25" t="s">
        <v>215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25" t="s">
        <v>80</v>
      </c>
      <c r="BK177" s="247">
        <f>ROUND(I177*H177,2)</f>
        <v>0</v>
      </c>
      <c r="BL177" s="25" t="s">
        <v>311</v>
      </c>
      <c r="BM177" s="25" t="s">
        <v>3725</v>
      </c>
    </row>
    <row r="178" s="12" customFormat="1">
      <c r="B178" s="248"/>
      <c r="C178" s="249"/>
      <c r="D178" s="250" t="s">
        <v>224</v>
      </c>
      <c r="E178" s="251" t="s">
        <v>22</v>
      </c>
      <c r="F178" s="252" t="s">
        <v>236</v>
      </c>
      <c r="G178" s="249"/>
      <c r="H178" s="253">
        <v>3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224</v>
      </c>
      <c r="AU178" s="259" t="s">
        <v>82</v>
      </c>
      <c r="AV178" s="12" t="s">
        <v>82</v>
      </c>
      <c r="AW178" s="12" t="s">
        <v>36</v>
      </c>
      <c r="AX178" s="12" t="s">
        <v>80</v>
      </c>
      <c r="AY178" s="259" t="s">
        <v>215</v>
      </c>
    </row>
    <row r="179" s="1" customFormat="1" ht="16.5" customHeight="1">
      <c r="B179" s="47"/>
      <c r="C179" s="236" t="s">
        <v>457</v>
      </c>
      <c r="D179" s="236" t="s">
        <v>217</v>
      </c>
      <c r="E179" s="237" t="s">
        <v>1806</v>
      </c>
      <c r="F179" s="238" t="s">
        <v>1807</v>
      </c>
      <c r="G179" s="239" t="s">
        <v>274</v>
      </c>
      <c r="H179" s="240">
        <v>0.095000000000000001</v>
      </c>
      <c r="I179" s="241"/>
      <c r="J179" s="242">
        <f>ROUND(I179*H179,2)</f>
        <v>0</v>
      </c>
      <c r="K179" s="238" t="s">
        <v>221</v>
      </c>
      <c r="L179" s="73"/>
      <c r="M179" s="243" t="s">
        <v>22</v>
      </c>
      <c r="N179" s="306" t="s">
        <v>44</v>
      </c>
      <c r="O179" s="307"/>
      <c r="P179" s="308">
        <f>O179*H179</f>
        <v>0</v>
      </c>
      <c r="Q179" s="308">
        <v>0</v>
      </c>
      <c r="R179" s="308">
        <f>Q179*H179</f>
        <v>0</v>
      </c>
      <c r="S179" s="308">
        <v>0</v>
      </c>
      <c r="T179" s="309">
        <f>S179*H179</f>
        <v>0</v>
      </c>
      <c r="AR179" s="25" t="s">
        <v>311</v>
      </c>
      <c r="AT179" s="25" t="s">
        <v>217</v>
      </c>
      <c r="AU179" s="25" t="s">
        <v>82</v>
      </c>
      <c r="AY179" s="25" t="s">
        <v>215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25" t="s">
        <v>80</v>
      </c>
      <c r="BK179" s="247">
        <f>ROUND(I179*H179,2)</f>
        <v>0</v>
      </c>
      <c r="BL179" s="25" t="s">
        <v>311</v>
      </c>
      <c r="BM179" s="25" t="s">
        <v>3726</v>
      </c>
    </row>
    <row r="180" s="1" customFormat="1" ht="6.96" customHeight="1">
      <c r="B180" s="68"/>
      <c r="C180" s="69"/>
      <c r="D180" s="69"/>
      <c r="E180" s="69"/>
      <c r="F180" s="69"/>
      <c r="G180" s="69"/>
      <c r="H180" s="69"/>
      <c r="I180" s="179"/>
      <c r="J180" s="69"/>
      <c r="K180" s="69"/>
      <c r="L180" s="73"/>
    </row>
  </sheetData>
  <sheetProtection sheet="1" autoFilter="0" formatColumns="0" formatRows="0" objects="1" scenarios="1" spinCount="100000" saltValue="Wf9amElGGc2HTOTFSaIRW5BKzyEg2ic1OdidYl1HwRXNxtHX8jTRwB+f+n6ZFUtFOtrlzJe/IoQhxTakGhb8NQ==" hashValue="MPj9Uqd4aB4UINT8OP9w0nJ5mXvRPePBbyfZM7K8wH2j/eH2uXf6idh/EdlD3PutbXyJfH2hcBiZOqMH3+FCFQ==" algorithmName="SHA-512" password="CC35"/>
  <autoFilter ref="C88:K17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147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3727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ROUND(J85,2)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ROUND(SUM(BE85:BE135), 2)</f>
        <v>0</v>
      </c>
      <c r="G32" s="48"/>
      <c r="H32" s="48"/>
      <c r="I32" s="171">
        <v>0.20999999999999999</v>
      </c>
      <c r="J32" s="170">
        <f>ROUND(ROUND((SUM(BE85:BE135)),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ROUND(SUM(BF85:BF135), 2)</f>
        <v>0</v>
      </c>
      <c r="G33" s="48"/>
      <c r="H33" s="48"/>
      <c r="I33" s="171">
        <v>0.14999999999999999</v>
      </c>
      <c r="J33" s="170">
        <f>ROUND(ROUND((SUM(BF85:BF135)),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ROUND(SUM(BG85:BG135),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ROUND(SUM(BH85:BH135),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ROUND(SUM(BI85:BI135),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el - Elektroinstalace a bleskosvod 2np čp. 24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J85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3728</v>
      </c>
      <c r="E61" s="193"/>
      <c r="F61" s="193"/>
      <c r="G61" s="193"/>
      <c r="H61" s="193"/>
      <c r="I61" s="194"/>
      <c r="J61" s="195">
        <f>J86</f>
        <v>0</v>
      </c>
      <c r="K61" s="196"/>
    </row>
    <row r="62" s="8" customFormat="1" ht="24.96" customHeight="1">
      <c r="B62" s="190"/>
      <c r="C62" s="191"/>
      <c r="D62" s="192" t="s">
        <v>3729</v>
      </c>
      <c r="E62" s="193"/>
      <c r="F62" s="193"/>
      <c r="G62" s="193"/>
      <c r="H62" s="193"/>
      <c r="I62" s="194"/>
      <c r="J62" s="195">
        <f>J115</f>
        <v>0</v>
      </c>
      <c r="K62" s="196"/>
    </row>
    <row r="63" s="8" customFormat="1" ht="24.96" customHeight="1">
      <c r="B63" s="190"/>
      <c r="C63" s="191"/>
      <c r="D63" s="192" t="s">
        <v>1849</v>
      </c>
      <c r="E63" s="193"/>
      <c r="F63" s="193"/>
      <c r="G63" s="193"/>
      <c r="H63" s="193"/>
      <c r="I63" s="194"/>
      <c r="J63" s="195">
        <f>J132</f>
        <v>0</v>
      </c>
      <c r="K63" s="196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199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5.TEMNÝ DŮL- VÝCVIKOVÉ STŘEDISKO-obj.24 -CÚ 2018/1</v>
      </c>
      <c r="F73" s="77"/>
      <c r="G73" s="77"/>
      <c r="H73" s="77"/>
      <c r="I73" s="204"/>
      <c r="J73" s="75"/>
      <c r="K73" s="75"/>
      <c r="L73" s="73"/>
    </row>
    <row r="74">
      <c r="B74" s="29"/>
      <c r="C74" s="77" t="s">
        <v>168</v>
      </c>
      <c r="D74" s="206"/>
      <c r="E74" s="206"/>
      <c r="F74" s="206"/>
      <c r="G74" s="206"/>
      <c r="H74" s="206"/>
      <c r="I74" s="149"/>
      <c r="J74" s="206"/>
      <c r="K74" s="206"/>
      <c r="L74" s="207"/>
    </row>
    <row r="75" s="1" customFormat="1" ht="16.5" customHeight="1">
      <c r="B75" s="47"/>
      <c r="C75" s="75"/>
      <c r="D75" s="75"/>
      <c r="E75" s="205" t="s">
        <v>3193</v>
      </c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170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E11</f>
        <v xml:space="preserve">el - Elektroinstalace a bleskosvod 2np čp. 24   CÚ 2018/1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24</v>
      </c>
      <c r="D79" s="75"/>
      <c r="E79" s="75"/>
      <c r="F79" s="208" t="str">
        <f>F14</f>
        <v xml:space="preserve"> </v>
      </c>
      <c r="G79" s="75"/>
      <c r="H79" s="75"/>
      <c r="I79" s="209" t="s">
        <v>26</v>
      </c>
      <c r="J79" s="86" t="str">
        <f>IF(J14="","",J14)</f>
        <v>12. 4. 2018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28</v>
      </c>
      <c r="D81" s="75"/>
      <c r="E81" s="75"/>
      <c r="F81" s="208" t="str">
        <f>E17</f>
        <v xml:space="preserve"> </v>
      </c>
      <c r="G81" s="75"/>
      <c r="H81" s="75"/>
      <c r="I81" s="209" t="s">
        <v>34</v>
      </c>
      <c r="J81" s="208" t="str">
        <f>E23</f>
        <v>ATELIER H1§ATELIER HÁJEK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8" t="str">
        <f>IF(E20="","",E20)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10"/>
      <c r="C84" s="211" t="s">
        <v>200</v>
      </c>
      <c r="D84" s="212" t="s">
        <v>58</v>
      </c>
      <c r="E84" s="212" t="s">
        <v>54</v>
      </c>
      <c r="F84" s="212" t="s">
        <v>201</v>
      </c>
      <c r="G84" s="212" t="s">
        <v>202</v>
      </c>
      <c r="H84" s="212" t="s">
        <v>203</v>
      </c>
      <c r="I84" s="213" t="s">
        <v>204</v>
      </c>
      <c r="J84" s="212" t="s">
        <v>175</v>
      </c>
      <c r="K84" s="214" t="s">
        <v>205</v>
      </c>
      <c r="L84" s="215"/>
      <c r="M84" s="103" t="s">
        <v>206</v>
      </c>
      <c r="N84" s="104" t="s">
        <v>43</v>
      </c>
      <c r="O84" s="104" t="s">
        <v>207</v>
      </c>
      <c r="P84" s="104" t="s">
        <v>208</v>
      </c>
      <c r="Q84" s="104" t="s">
        <v>209</v>
      </c>
      <c r="R84" s="104" t="s">
        <v>210</v>
      </c>
      <c r="S84" s="104" t="s">
        <v>211</v>
      </c>
      <c r="T84" s="105" t="s">
        <v>212</v>
      </c>
    </row>
    <row r="85" s="1" customFormat="1" ht="29.28" customHeight="1">
      <c r="B85" s="47"/>
      <c r="C85" s="109" t="s">
        <v>176</v>
      </c>
      <c r="D85" s="75"/>
      <c r="E85" s="75"/>
      <c r="F85" s="75"/>
      <c r="G85" s="75"/>
      <c r="H85" s="75"/>
      <c r="I85" s="204"/>
      <c r="J85" s="216">
        <f>BK85</f>
        <v>0</v>
      </c>
      <c r="K85" s="75"/>
      <c r="L85" s="73"/>
      <c r="M85" s="106"/>
      <c r="N85" s="107"/>
      <c r="O85" s="107"/>
      <c r="P85" s="217">
        <f>P86+P115+P132</f>
        <v>0</v>
      </c>
      <c r="Q85" s="107"/>
      <c r="R85" s="217">
        <f>R86+R115+R132</f>
        <v>0</v>
      </c>
      <c r="S85" s="107"/>
      <c r="T85" s="218">
        <f>T86+T115+T132</f>
        <v>0</v>
      </c>
      <c r="AT85" s="25" t="s">
        <v>72</v>
      </c>
      <c r="AU85" s="25" t="s">
        <v>177</v>
      </c>
      <c r="BK85" s="219">
        <f>BK86+BK115+BK132</f>
        <v>0</v>
      </c>
    </row>
    <row r="86" s="11" customFormat="1" ht="37.44" customHeight="1">
      <c r="B86" s="220"/>
      <c r="C86" s="221"/>
      <c r="D86" s="222" t="s">
        <v>72</v>
      </c>
      <c r="E86" s="223" t="s">
        <v>2134</v>
      </c>
      <c r="F86" s="223" t="s">
        <v>3730</v>
      </c>
      <c r="G86" s="221"/>
      <c r="H86" s="221"/>
      <c r="I86" s="224"/>
      <c r="J86" s="225">
        <f>BK86</f>
        <v>0</v>
      </c>
      <c r="K86" s="221"/>
      <c r="L86" s="226"/>
      <c r="M86" s="227"/>
      <c r="N86" s="228"/>
      <c r="O86" s="228"/>
      <c r="P86" s="229">
        <f>SUM(P87:P114)</f>
        <v>0</v>
      </c>
      <c r="Q86" s="228"/>
      <c r="R86" s="229">
        <f>SUM(R87:R114)</f>
        <v>0</v>
      </c>
      <c r="S86" s="228"/>
      <c r="T86" s="230">
        <f>SUM(T87:T114)</f>
        <v>0</v>
      </c>
      <c r="AR86" s="231" t="s">
        <v>80</v>
      </c>
      <c r="AT86" s="232" t="s">
        <v>72</v>
      </c>
      <c r="AU86" s="232" t="s">
        <v>73</v>
      </c>
      <c r="AY86" s="231" t="s">
        <v>215</v>
      </c>
      <c r="BK86" s="233">
        <f>SUM(BK87:BK114)</f>
        <v>0</v>
      </c>
    </row>
    <row r="87" s="1" customFormat="1" ht="16.5" customHeight="1">
      <c r="B87" s="47"/>
      <c r="C87" s="236" t="s">
        <v>80</v>
      </c>
      <c r="D87" s="236" t="s">
        <v>217</v>
      </c>
      <c r="E87" s="237" t="s">
        <v>80</v>
      </c>
      <c r="F87" s="238" t="s">
        <v>3731</v>
      </c>
      <c r="G87" s="239" t="s">
        <v>1851</v>
      </c>
      <c r="H87" s="240">
        <v>1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3732</v>
      </c>
    </row>
    <row r="88" s="1" customFormat="1" ht="16.5" customHeight="1">
      <c r="B88" s="47"/>
      <c r="C88" s="236" t="s">
        <v>82</v>
      </c>
      <c r="D88" s="236" t="s">
        <v>217</v>
      </c>
      <c r="E88" s="237" t="s">
        <v>82</v>
      </c>
      <c r="F88" s="238" t="s">
        <v>1855</v>
      </c>
      <c r="G88" s="239" t="s">
        <v>298</v>
      </c>
      <c r="H88" s="240">
        <v>15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3733</v>
      </c>
    </row>
    <row r="89" s="1" customFormat="1" ht="16.5" customHeight="1">
      <c r="B89" s="47"/>
      <c r="C89" s="236" t="s">
        <v>236</v>
      </c>
      <c r="D89" s="236" t="s">
        <v>217</v>
      </c>
      <c r="E89" s="237" t="s">
        <v>236</v>
      </c>
      <c r="F89" s="238" t="s">
        <v>1857</v>
      </c>
      <c r="G89" s="239" t="s">
        <v>298</v>
      </c>
      <c r="H89" s="240">
        <v>15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3734</v>
      </c>
    </row>
    <row r="90" s="1" customFormat="1" ht="16.5" customHeight="1">
      <c r="B90" s="47"/>
      <c r="C90" s="236" t="s">
        <v>222</v>
      </c>
      <c r="D90" s="236" t="s">
        <v>217</v>
      </c>
      <c r="E90" s="237" t="s">
        <v>222</v>
      </c>
      <c r="F90" s="238" t="s">
        <v>1859</v>
      </c>
      <c r="G90" s="239" t="s">
        <v>298</v>
      </c>
      <c r="H90" s="240">
        <v>52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3735</v>
      </c>
    </row>
    <row r="91" s="1" customFormat="1" ht="16.5" customHeight="1">
      <c r="B91" s="47"/>
      <c r="C91" s="236" t="s">
        <v>248</v>
      </c>
      <c r="D91" s="236" t="s">
        <v>217</v>
      </c>
      <c r="E91" s="237" t="s">
        <v>248</v>
      </c>
      <c r="F91" s="238" t="s">
        <v>2945</v>
      </c>
      <c r="G91" s="239" t="s">
        <v>298</v>
      </c>
      <c r="H91" s="240">
        <v>42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3736</v>
      </c>
    </row>
    <row r="92" s="1" customFormat="1" ht="16.5" customHeight="1">
      <c r="B92" s="47"/>
      <c r="C92" s="236" t="s">
        <v>252</v>
      </c>
      <c r="D92" s="236" t="s">
        <v>217</v>
      </c>
      <c r="E92" s="237" t="s">
        <v>252</v>
      </c>
      <c r="F92" s="238" t="s">
        <v>1863</v>
      </c>
      <c r="G92" s="239" t="s">
        <v>298</v>
      </c>
      <c r="H92" s="240">
        <v>168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3737</v>
      </c>
    </row>
    <row r="93" s="1" customFormat="1" ht="16.5" customHeight="1">
      <c r="B93" s="47"/>
      <c r="C93" s="236" t="s">
        <v>257</v>
      </c>
      <c r="D93" s="236" t="s">
        <v>217</v>
      </c>
      <c r="E93" s="237" t="s">
        <v>257</v>
      </c>
      <c r="F93" s="238" t="s">
        <v>3738</v>
      </c>
      <c r="G93" s="239" t="s">
        <v>298</v>
      </c>
      <c r="H93" s="240">
        <v>62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3739</v>
      </c>
    </row>
    <row r="94" s="1" customFormat="1" ht="16.5" customHeight="1">
      <c r="B94" s="47"/>
      <c r="C94" s="236" t="s">
        <v>261</v>
      </c>
      <c r="D94" s="236" t="s">
        <v>217</v>
      </c>
      <c r="E94" s="237" t="s">
        <v>261</v>
      </c>
      <c r="F94" s="238" t="s">
        <v>3740</v>
      </c>
      <c r="G94" s="239" t="s">
        <v>1851</v>
      </c>
      <c r="H94" s="240">
        <v>18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3741</v>
      </c>
    </row>
    <row r="95" s="1" customFormat="1" ht="16.5" customHeight="1">
      <c r="B95" s="47"/>
      <c r="C95" s="236" t="s">
        <v>266</v>
      </c>
      <c r="D95" s="236" t="s">
        <v>217</v>
      </c>
      <c r="E95" s="237" t="s">
        <v>266</v>
      </c>
      <c r="F95" s="238" t="s">
        <v>1879</v>
      </c>
      <c r="G95" s="239" t="s">
        <v>1851</v>
      </c>
      <c r="H95" s="240">
        <v>13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3742</v>
      </c>
    </row>
    <row r="96" s="1" customFormat="1" ht="16.5" customHeight="1">
      <c r="B96" s="47"/>
      <c r="C96" s="236" t="s">
        <v>271</v>
      </c>
      <c r="D96" s="236" t="s">
        <v>217</v>
      </c>
      <c r="E96" s="237" t="s">
        <v>271</v>
      </c>
      <c r="F96" s="238" t="s">
        <v>1885</v>
      </c>
      <c r="G96" s="239" t="s">
        <v>298</v>
      </c>
      <c r="H96" s="240">
        <v>24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3743</v>
      </c>
    </row>
    <row r="97" s="1" customFormat="1" ht="16.5" customHeight="1">
      <c r="B97" s="47"/>
      <c r="C97" s="236" t="s">
        <v>277</v>
      </c>
      <c r="D97" s="236" t="s">
        <v>217</v>
      </c>
      <c r="E97" s="237" t="s">
        <v>277</v>
      </c>
      <c r="F97" s="238" t="s">
        <v>1887</v>
      </c>
      <c r="G97" s="239" t="s">
        <v>1851</v>
      </c>
      <c r="H97" s="240">
        <v>24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3744</v>
      </c>
    </row>
    <row r="98" s="1" customFormat="1" ht="16.5" customHeight="1">
      <c r="B98" s="47"/>
      <c r="C98" s="236" t="s">
        <v>288</v>
      </c>
      <c r="D98" s="236" t="s">
        <v>217</v>
      </c>
      <c r="E98" s="237" t="s">
        <v>288</v>
      </c>
      <c r="F98" s="238" t="s">
        <v>1889</v>
      </c>
      <c r="G98" s="239" t="s">
        <v>298</v>
      </c>
      <c r="H98" s="240">
        <v>35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3745</v>
      </c>
    </row>
    <row r="99" s="1" customFormat="1" ht="16.5" customHeight="1">
      <c r="B99" s="47"/>
      <c r="C99" s="236" t="s">
        <v>295</v>
      </c>
      <c r="D99" s="236" t="s">
        <v>217</v>
      </c>
      <c r="E99" s="237" t="s">
        <v>295</v>
      </c>
      <c r="F99" s="238" t="s">
        <v>1891</v>
      </c>
      <c r="G99" s="239" t="s">
        <v>298</v>
      </c>
      <c r="H99" s="240">
        <v>15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3746</v>
      </c>
    </row>
    <row r="100" s="1" customFormat="1" ht="16.5" customHeight="1">
      <c r="B100" s="47"/>
      <c r="C100" s="236" t="s">
        <v>301</v>
      </c>
      <c r="D100" s="236" t="s">
        <v>217</v>
      </c>
      <c r="E100" s="237" t="s">
        <v>301</v>
      </c>
      <c r="F100" s="238" t="s">
        <v>2953</v>
      </c>
      <c r="G100" s="239" t="s">
        <v>1851</v>
      </c>
      <c r="H100" s="240">
        <v>22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3747</v>
      </c>
    </row>
    <row r="101" s="1" customFormat="1" ht="16.5" customHeight="1">
      <c r="B101" s="47"/>
      <c r="C101" s="236" t="s">
        <v>10</v>
      </c>
      <c r="D101" s="236" t="s">
        <v>217</v>
      </c>
      <c r="E101" s="237" t="s">
        <v>10</v>
      </c>
      <c r="F101" s="238" t="s">
        <v>2955</v>
      </c>
      <c r="G101" s="239" t="s">
        <v>1851</v>
      </c>
      <c r="H101" s="240">
        <v>36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3748</v>
      </c>
    </row>
    <row r="102" s="1" customFormat="1" ht="16.5" customHeight="1">
      <c r="B102" s="47"/>
      <c r="C102" s="236" t="s">
        <v>311</v>
      </c>
      <c r="D102" s="236" t="s">
        <v>217</v>
      </c>
      <c r="E102" s="237" t="s">
        <v>311</v>
      </c>
      <c r="F102" s="238" t="s">
        <v>1899</v>
      </c>
      <c r="G102" s="239" t="s">
        <v>1851</v>
      </c>
      <c r="H102" s="240">
        <v>4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3749</v>
      </c>
    </row>
    <row r="103" s="1" customFormat="1" ht="16.5" customHeight="1">
      <c r="B103" s="47"/>
      <c r="C103" s="236" t="s">
        <v>318</v>
      </c>
      <c r="D103" s="236" t="s">
        <v>217</v>
      </c>
      <c r="E103" s="237" t="s">
        <v>318</v>
      </c>
      <c r="F103" s="238" t="s">
        <v>3750</v>
      </c>
      <c r="G103" s="239" t="s">
        <v>1851</v>
      </c>
      <c r="H103" s="240">
        <v>1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3751</v>
      </c>
    </row>
    <row r="104" s="1" customFormat="1" ht="16.5" customHeight="1">
      <c r="B104" s="47"/>
      <c r="C104" s="236" t="s">
        <v>326</v>
      </c>
      <c r="D104" s="236" t="s">
        <v>217</v>
      </c>
      <c r="E104" s="237" t="s">
        <v>326</v>
      </c>
      <c r="F104" s="238" t="s">
        <v>3752</v>
      </c>
      <c r="G104" s="239" t="s">
        <v>1851</v>
      </c>
      <c r="H104" s="240">
        <v>3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3753</v>
      </c>
    </row>
    <row r="105" s="1" customFormat="1" ht="16.5" customHeight="1">
      <c r="B105" s="47"/>
      <c r="C105" s="236" t="s">
        <v>331</v>
      </c>
      <c r="D105" s="236" t="s">
        <v>217</v>
      </c>
      <c r="E105" s="237" t="s">
        <v>331</v>
      </c>
      <c r="F105" s="238" t="s">
        <v>2962</v>
      </c>
      <c r="G105" s="239" t="s">
        <v>1851</v>
      </c>
      <c r="H105" s="240">
        <v>1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3754</v>
      </c>
    </row>
    <row r="106" s="1" customFormat="1" ht="16.5" customHeight="1">
      <c r="B106" s="47"/>
      <c r="C106" s="236" t="s">
        <v>336</v>
      </c>
      <c r="D106" s="236" t="s">
        <v>217</v>
      </c>
      <c r="E106" s="237" t="s">
        <v>336</v>
      </c>
      <c r="F106" s="238" t="s">
        <v>1905</v>
      </c>
      <c r="G106" s="239" t="s">
        <v>1851</v>
      </c>
      <c r="H106" s="240">
        <v>1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3755</v>
      </c>
    </row>
    <row r="107" s="1" customFormat="1" ht="16.5" customHeight="1">
      <c r="B107" s="47"/>
      <c r="C107" s="236" t="s">
        <v>9</v>
      </c>
      <c r="D107" s="236" t="s">
        <v>217</v>
      </c>
      <c r="E107" s="237" t="s">
        <v>9</v>
      </c>
      <c r="F107" s="238" t="s">
        <v>1907</v>
      </c>
      <c r="G107" s="239" t="s">
        <v>1851</v>
      </c>
      <c r="H107" s="240">
        <v>29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3756</v>
      </c>
    </row>
    <row r="108" s="1" customFormat="1" ht="16.5" customHeight="1">
      <c r="B108" s="47"/>
      <c r="C108" s="236" t="s">
        <v>346</v>
      </c>
      <c r="D108" s="236" t="s">
        <v>217</v>
      </c>
      <c r="E108" s="237" t="s">
        <v>346</v>
      </c>
      <c r="F108" s="238" t="s">
        <v>3757</v>
      </c>
      <c r="G108" s="239" t="s">
        <v>1851</v>
      </c>
      <c r="H108" s="240">
        <v>3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3758</v>
      </c>
    </row>
    <row r="109" s="1" customFormat="1" ht="16.5" customHeight="1">
      <c r="B109" s="47"/>
      <c r="C109" s="236" t="s">
        <v>352</v>
      </c>
      <c r="D109" s="236" t="s">
        <v>217</v>
      </c>
      <c r="E109" s="237" t="s">
        <v>352</v>
      </c>
      <c r="F109" s="238" t="s">
        <v>1917</v>
      </c>
      <c r="G109" s="239" t="s">
        <v>1851</v>
      </c>
      <c r="H109" s="240">
        <v>3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3759</v>
      </c>
    </row>
    <row r="110" s="1" customFormat="1" ht="16.5" customHeight="1">
      <c r="B110" s="47"/>
      <c r="C110" s="236" t="s">
        <v>357</v>
      </c>
      <c r="D110" s="236" t="s">
        <v>217</v>
      </c>
      <c r="E110" s="237" t="s">
        <v>357</v>
      </c>
      <c r="F110" s="238" t="s">
        <v>1927</v>
      </c>
      <c r="G110" s="239" t="s">
        <v>1851</v>
      </c>
      <c r="H110" s="240">
        <v>16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80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3760</v>
      </c>
    </row>
    <row r="111" s="1" customFormat="1" ht="16.5" customHeight="1">
      <c r="B111" s="47"/>
      <c r="C111" s="236" t="s">
        <v>362</v>
      </c>
      <c r="D111" s="236" t="s">
        <v>217</v>
      </c>
      <c r="E111" s="237" t="s">
        <v>362</v>
      </c>
      <c r="F111" s="238" t="s">
        <v>3761</v>
      </c>
      <c r="G111" s="239" t="s">
        <v>1851</v>
      </c>
      <c r="H111" s="240">
        <v>1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80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3762</v>
      </c>
    </row>
    <row r="112" s="1" customFormat="1" ht="16.5" customHeight="1">
      <c r="B112" s="47"/>
      <c r="C112" s="236" t="s">
        <v>371</v>
      </c>
      <c r="D112" s="236" t="s">
        <v>217</v>
      </c>
      <c r="E112" s="237" t="s">
        <v>371</v>
      </c>
      <c r="F112" s="238" t="s">
        <v>1931</v>
      </c>
      <c r="G112" s="239" t="s">
        <v>1851</v>
      </c>
      <c r="H112" s="240">
        <v>2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80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3763</v>
      </c>
    </row>
    <row r="113" s="1" customFormat="1" ht="16.5" customHeight="1">
      <c r="B113" s="47"/>
      <c r="C113" s="236" t="s">
        <v>376</v>
      </c>
      <c r="D113" s="236" t="s">
        <v>217</v>
      </c>
      <c r="E113" s="237" t="s">
        <v>376</v>
      </c>
      <c r="F113" s="238" t="s">
        <v>1933</v>
      </c>
      <c r="G113" s="239" t="s">
        <v>1851</v>
      </c>
      <c r="H113" s="240">
        <v>2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80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3764</v>
      </c>
    </row>
    <row r="114" s="1" customFormat="1" ht="16.5" customHeight="1">
      <c r="B114" s="47"/>
      <c r="C114" s="236" t="s">
        <v>384</v>
      </c>
      <c r="D114" s="236" t="s">
        <v>217</v>
      </c>
      <c r="E114" s="237" t="s">
        <v>384</v>
      </c>
      <c r="F114" s="238" t="s">
        <v>2989</v>
      </c>
      <c r="G114" s="239" t="s">
        <v>1851</v>
      </c>
      <c r="H114" s="240">
        <v>1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244" t="s">
        <v>44</v>
      </c>
      <c r="O114" s="48"/>
      <c r="P114" s="245">
        <f>O114*H114</f>
        <v>0</v>
      </c>
      <c r="Q114" s="245">
        <v>0</v>
      </c>
      <c r="R114" s="245">
        <f>Q114*H114</f>
        <v>0</v>
      </c>
      <c r="S114" s="245">
        <v>0</v>
      </c>
      <c r="T114" s="246">
        <f>S114*H114</f>
        <v>0</v>
      </c>
      <c r="AR114" s="25" t="s">
        <v>222</v>
      </c>
      <c r="AT114" s="25" t="s">
        <v>217</v>
      </c>
      <c r="AU114" s="25" t="s">
        <v>80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3765</v>
      </c>
    </row>
    <row r="115" s="11" customFormat="1" ht="37.44" customHeight="1">
      <c r="B115" s="220"/>
      <c r="C115" s="221"/>
      <c r="D115" s="222" t="s">
        <v>72</v>
      </c>
      <c r="E115" s="223" t="s">
        <v>2144</v>
      </c>
      <c r="F115" s="223" t="s">
        <v>3766</v>
      </c>
      <c r="G115" s="221"/>
      <c r="H115" s="221"/>
      <c r="I115" s="224"/>
      <c r="J115" s="225">
        <f>BK115</f>
        <v>0</v>
      </c>
      <c r="K115" s="221"/>
      <c r="L115" s="226"/>
      <c r="M115" s="227"/>
      <c r="N115" s="228"/>
      <c r="O115" s="228"/>
      <c r="P115" s="229">
        <f>SUM(P116:P131)</f>
        <v>0</v>
      </c>
      <c r="Q115" s="228"/>
      <c r="R115" s="229">
        <f>SUM(R116:R131)</f>
        <v>0</v>
      </c>
      <c r="S115" s="228"/>
      <c r="T115" s="230">
        <f>SUM(T116:T131)</f>
        <v>0</v>
      </c>
      <c r="AR115" s="231" t="s">
        <v>80</v>
      </c>
      <c r="AT115" s="232" t="s">
        <v>72</v>
      </c>
      <c r="AU115" s="232" t="s">
        <v>73</v>
      </c>
      <c r="AY115" s="231" t="s">
        <v>215</v>
      </c>
      <c r="BK115" s="233">
        <f>SUM(BK116:BK131)</f>
        <v>0</v>
      </c>
    </row>
    <row r="116" s="1" customFormat="1" ht="16.5" customHeight="1">
      <c r="B116" s="47"/>
      <c r="C116" s="236" t="s">
        <v>390</v>
      </c>
      <c r="D116" s="236" t="s">
        <v>217</v>
      </c>
      <c r="E116" s="237" t="s">
        <v>3767</v>
      </c>
      <c r="F116" s="238" t="s">
        <v>3768</v>
      </c>
      <c r="G116" s="239" t="s">
        <v>298</v>
      </c>
      <c r="H116" s="240">
        <v>50</v>
      </c>
      <c r="I116" s="241"/>
      <c r="J116" s="242">
        <f>ROUND(I116*H116,2)</f>
        <v>0</v>
      </c>
      <c r="K116" s="238" t="s">
        <v>22</v>
      </c>
      <c r="L116" s="73"/>
      <c r="M116" s="243" t="s">
        <v>22</v>
      </c>
      <c r="N116" s="244" t="s">
        <v>44</v>
      </c>
      <c r="O116" s="48"/>
      <c r="P116" s="245">
        <f>O116*H116</f>
        <v>0</v>
      </c>
      <c r="Q116" s="245">
        <v>0</v>
      </c>
      <c r="R116" s="245">
        <f>Q116*H116</f>
        <v>0</v>
      </c>
      <c r="S116" s="245">
        <v>0</v>
      </c>
      <c r="T116" s="246">
        <f>S116*H116</f>
        <v>0</v>
      </c>
      <c r="AR116" s="25" t="s">
        <v>222</v>
      </c>
      <c r="AT116" s="25" t="s">
        <v>217</v>
      </c>
      <c r="AU116" s="25" t="s">
        <v>80</v>
      </c>
      <c r="AY116" s="25" t="s">
        <v>215</v>
      </c>
      <c r="BE116" s="247">
        <f>IF(N116="základní",J116,0)</f>
        <v>0</v>
      </c>
      <c r="BF116" s="247">
        <f>IF(N116="snížená",J116,0)</f>
        <v>0</v>
      </c>
      <c r="BG116" s="247">
        <f>IF(N116="zákl. přenesená",J116,0)</f>
        <v>0</v>
      </c>
      <c r="BH116" s="247">
        <f>IF(N116="sníž. přenesená",J116,0)</f>
        <v>0</v>
      </c>
      <c r="BI116" s="247">
        <f>IF(N116="nulová",J116,0)</f>
        <v>0</v>
      </c>
      <c r="BJ116" s="25" t="s">
        <v>80</v>
      </c>
      <c r="BK116" s="247">
        <f>ROUND(I116*H116,2)</f>
        <v>0</v>
      </c>
      <c r="BL116" s="25" t="s">
        <v>222</v>
      </c>
      <c r="BM116" s="25" t="s">
        <v>3769</v>
      </c>
    </row>
    <row r="117" s="1" customFormat="1" ht="16.5" customHeight="1">
      <c r="B117" s="47"/>
      <c r="C117" s="236" t="s">
        <v>395</v>
      </c>
      <c r="D117" s="236" t="s">
        <v>217</v>
      </c>
      <c r="E117" s="237" t="s">
        <v>3770</v>
      </c>
      <c r="F117" s="238" t="s">
        <v>3771</v>
      </c>
      <c r="G117" s="239" t="s">
        <v>298</v>
      </c>
      <c r="H117" s="240">
        <v>16</v>
      </c>
      <c r="I117" s="241"/>
      <c r="J117" s="242">
        <f>ROUND(I117*H117,2)</f>
        <v>0</v>
      </c>
      <c r="K117" s="238" t="s">
        <v>22</v>
      </c>
      <c r="L117" s="73"/>
      <c r="M117" s="243" t="s">
        <v>22</v>
      </c>
      <c r="N117" s="244" t="s">
        <v>44</v>
      </c>
      <c r="O117" s="48"/>
      <c r="P117" s="245">
        <f>O117*H117</f>
        <v>0</v>
      </c>
      <c r="Q117" s="245">
        <v>0</v>
      </c>
      <c r="R117" s="245">
        <f>Q117*H117</f>
        <v>0</v>
      </c>
      <c r="S117" s="245">
        <v>0</v>
      </c>
      <c r="T117" s="246">
        <f>S117*H117</f>
        <v>0</v>
      </c>
      <c r="AR117" s="25" t="s">
        <v>222</v>
      </c>
      <c r="AT117" s="25" t="s">
        <v>217</v>
      </c>
      <c r="AU117" s="25" t="s">
        <v>80</v>
      </c>
      <c r="AY117" s="25" t="s">
        <v>215</v>
      </c>
      <c r="BE117" s="247">
        <f>IF(N117="základní",J117,0)</f>
        <v>0</v>
      </c>
      <c r="BF117" s="247">
        <f>IF(N117="snížená",J117,0)</f>
        <v>0</v>
      </c>
      <c r="BG117" s="247">
        <f>IF(N117="zákl. přenesená",J117,0)</f>
        <v>0</v>
      </c>
      <c r="BH117" s="247">
        <f>IF(N117="sníž. přenesená",J117,0)</f>
        <v>0</v>
      </c>
      <c r="BI117" s="247">
        <f>IF(N117="nulová",J117,0)</f>
        <v>0</v>
      </c>
      <c r="BJ117" s="25" t="s">
        <v>80</v>
      </c>
      <c r="BK117" s="247">
        <f>ROUND(I117*H117,2)</f>
        <v>0</v>
      </c>
      <c r="BL117" s="25" t="s">
        <v>222</v>
      </c>
      <c r="BM117" s="25" t="s">
        <v>3772</v>
      </c>
    </row>
    <row r="118" s="1" customFormat="1" ht="16.5" customHeight="1">
      <c r="B118" s="47"/>
      <c r="C118" s="236" t="s">
        <v>400</v>
      </c>
      <c r="D118" s="236" t="s">
        <v>217</v>
      </c>
      <c r="E118" s="237" t="s">
        <v>3773</v>
      </c>
      <c r="F118" s="238" t="s">
        <v>3774</v>
      </c>
      <c r="G118" s="239" t="s">
        <v>1851</v>
      </c>
      <c r="H118" s="240">
        <v>8</v>
      </c>
      <c r="I118" s="241"/>
      <c r="J118" s="242">
        <f>ROUND(I118*H118,2)</f>
        <v>0</v>
      </c>
      <c r="K118" s="238" t="s">
        <v>22</v>
      </c>
      <c r="L118" s="73"/>
      <c r="M118" s="243" t="s">
        <v>22</v>
      </c>
      <c r="N118" s="244" t="s">
        <v>44</v>
      </c>
      <c r="O118" s="48"/>
      <c r="P118" s="245">
        <f>O118*H118</f>
        <v>0</v>
      </c>
      <c r="Q118" s="245">
        <v>0</v>
      </c>
      <c r="R118" s="245">
        <f>Q118*H118</f>
        <v>0</v>
      </c>
      <c r="S118" s="245">
        <v>0</v>
      </c>
      <c r="T118" s="246">
        <f>S118*H118</f>
        <v>0</v>
      </c>
      <c r="AR118" s="25" t="s">
        <v>222</v>
      </c>
      <c r="AT118" s="25" t="s">
        <v>217</v>
      </c>
      <c r="AU118" s="25" t="s">
        <v>80</v>
      </c>
      <c r="AY118" s="25" t="s">
        <v>215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25" t="s">
        <v>80</v>
      </c>
      <c r="BK118" s="247">
        <f>ROUND(I118*H118,2)</f>
        <v>0</v>
      </c>
      <c r="BL118" s="25" t="s">
        <v>222</v>
      </c>
      <c r="BM118" s="25" t="s">
        <v>3775</v>
      </c>
    </row>
    <row r="119" s="1" customFormat="1" ht="16.5" customHeight="1">
      <c r="B119" s="47"/>
      <c r="C119" s="236" t="s">
        <v>405</v>
      </c>
      <c r="D119" s="236" t="s">
        <v>217</v>
      </c>
      <c r="E119" s="237" t="s">
        <v>3776</v>
      </c>
      <c r="F119" s="238" t="s">
        <v>3777</v>
      </c>
      <c r="G119" s="239" t="s">
        <v>1851</v>
      </c>
      <c r="H119" s="240">
        <v>4</v>
      </c>
      <c r="I119" s="241"/>
      <c r="J119" s="242">
        <f>ROUND(I119*H119,2)</f>
        <v>0</v>
      </c>
      <c r="K119" s="238" t="s">
        <v>22</v>
      </c>
      <c r="L119" s="73"/>
      <c r="M119" s="243" t="s">
        <v>22</v>
      </c>
      <c r="N119" s="244" t="s">
        <v>44</v>
      </c>
      <c r="O119" s="48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25" t="s">
        <v>222</v>
      </c>
      <c r="AT119" s="25" t="s">
        <v>217</v>
      </c>
      <c r="AU119" s="25" t="s">
        <v>80</v>
      </c>
      <c r="AY119" s="25" t="s">
        <v>215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25" t="s">
        <v>80</v>
      </c>
      <c r="BK119" s="247">
        <f>ROUND(I119*H119,2)</f>
        <v>0</v>
      </c>
      <c r="BL119" s="25" t="s">
        <v>222</v>
      </c>
      <c r="BM119" s="25" t="s">
        <v>3778</v>
      </c>
    </row>
    <row r="120" s="1" customFormat="1" ht="16.5" customHeight="1">
      <c r="B120" s="47"/>
      <c r="C120" s="236" t="s">
        <v>410</v>
      </c>
      <c r="D120" s="236" t="s">
        <v>217</v>
      </c>
      <c r="E120" s="237" t="s">
        <v>3779</v>
      </c>
      <c r="F120" s="238" t="s">
        <v>3780</v>
      </c>
      <c r="G120" s="239" t="s">
        <v>298</v>
      </c>
      <c r="H120" s="240">
        <v>74</v>
      </c>
      <c r="I120" s="241"/>
      <c r="J120" s="242">
        <f>ROUND(I120*H120,2)</f>
        <v>0</v>
      </c>
      <c r="K120" s="238" t="s">
        <v>22</v>
      </c>
      <c r="L120" s="73"/>
      <c r="M120" s="243" t="s">
        <v>22</v>
      </c>
      <c r="N120" s="244" t="s">
        <v>44</v>
      </c>
      <c r="O120" s="48"/>
      <c r="P120" s="245">
        <f>O120*H120</f>
        <v>0</v>
      </c>
      <c r="Q120" s="245">
        <v>0</v>
      </c>
      <c r="R120" s="245">
        <f>Q120*H120</f>
        <v>0</v>
      </c>
      <c r="S120" s="245">
        <v>0</v>
      </c>
      <c r="T120" s="246">
        <f>S120*H120</f>
        <v>0</v>
      </c>
      <c r="AR120" s="25" t="s">
        <v>222</v>
      </c>
      <c r="AT120" s="25" t="s">
        <v>217</v>
      </c>
      <c r="AU120" s="25" t="s">
        <v>80</v>
      </c>
      <c r="AY120" s="25" t="s">
        <v>215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25" t="s">
        <v>80</v>
      </c>
      <c r="BK120" s="247">
        <f>ROUND(I120*H120,2)</f>
        <v>0</v>
      </c>
      <c r="BL120" s="25" t="s">
        <v>222</v>
      </c>
      <c r="BM120" s="25" t="s">
        <v>3781</v>
      </c>
    </row>
    <row r="121" s="1" customFormat="1" ht="16.5" customHeight="1">
      <c r="B121" s="47"/>
      <c r="C121" s="236" t="s">
        <v>414</v>
      </c>
      <c r="D121" s="236" t="s">
        <v>217</v>
      </c>
      <c r="E121" s="237" t="s">
        <v>3782</v>
      </c>
      <c r="F121" s="238" t="s">
        <v>3783</v>
      </c>
      <c r="G121" s="239" t="s">
        <v>1851</v>
      </c>
      <c r="H121" s="240">
        <v>6</v>
      </c>
      <c r="I121" s="241"/>
      <c r="J121" s="242">
        <f>ROUND(I121*H121,2)</f>
        <v>0</v>
      </c>
      <c r="K121" s="238" t="s">
        <v>22</v>
      </c>
      <c r="L121" s="73"/>
      <c r="M121" s="243" t="s">
        <v>22</v>
      </c>
      <c r="N121" s="244" t="s">
        <v>44</v>
      </c>
      <c r="O121" s="48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5" t="s">
        <v>222</v>
      </c>
      <c r="AT121" s="25" t="s">
        <v>217</v>
      </c>
      <c r="AU121" s="25" t="s">
        <v>80</v>
      </c>
      <c r="AY121" s="25" t="s">
        <v>215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25" t="s">
        <v>80</v>
      </c>
      <c r="BK121" s="247">
        <f>ROUND(I121*H121,2)</f>
        <v>0</v>
      </c>
      <c r="BL121" s="25" t="s">
        <v>222</v>
      </c>
      <c r="BM121" s="25" t="s">
        <v>3784</v>
      </c>
    </row>
    <row r="122" s="1" customFormat="1" ht="16.5" customHeight="1">
      <c r="B122" s="47"/>
      <c r="C122" s="236" t="s">
        <v>418</v>
      </c>
      <c r="D122" s="236" t="s">
        <v>217</v>
      </c>
      <c r="E122" s="237" t="s">
        <v>3785</v>
      </c>
      <c r="F122" s="238" t="s">
        <v>3786</v>
      </c>
      <c r="G122" s="239" t="s">
        <v>1851</v>
      </c>
      <c r="H122" s="240">
        <v>11</v>
      </c>
      <c r="I122" s="241"/>
      <c r="J122" s="242">
        <f>ROUND(I122*H122,2)</f>
        <v>0</v>
      </c>
      <c r="K122" s="238" t="s">
        <v>22</v>
      </c>
      <c r="L122" s="73"/>
      <c r="M122" s="243" t="s">
        <v>22</v>
      </c>
      <c r="N122" s="244" t="s">
        <v>44</v>
      </c>
      <c r="O122" s="48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5" t="s">
        <v>222</v>
      </c>
      <c r="AT122" s="25" t="s">
        <v>217</v>
      </c>
      <c r="AU122" s="25" t="s">
        <v>80</v>
      </c>
      <c r="AY122" s="25" t="s">
        <v>215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25" t="s">
        <v>80</v>
      </c>
      <c r="BK122" s="247">
        <f>ROUND(I122*H122,2)</f>
        <v>0</v>
      </c>
      <c r="BL122" s="25" t="s">
        <v>222</v>
      </c>
      <c r="BM122" s="25" t="s">
        <v>3787</v>
      </c>
    </row>
    <row r="123" s="1" customFormat="1" ht="16.5" customHeight="1">
      <c r="B123" s="47"/>
      <c r="C123" s="236" t="s">
        <v>423</v>
      </c>
      <c r="D123" s="236" t="s">
        <v>217</v>
      </c>
      <c r="E123" s="237" t="s">
        <v>3788</v>
      </c>
      <c r="F123" s="238" t="s">
        <v>3789</v>
      </c>
      <c r="G123" s="239" t="s">
        <v>1851</v>
      </c>
      <c r="H123" s="240">
        <v>12</v>
      </c>
      <c r="I123" s="241"/>
      <c r="J123" s="242">
        <f>ROUND(I123*H123,2)</f>
        <v>0</v>
      </c>
      <c r="K123" s="238" t="s">
        <v>22</v>
      </c>
      <c r="L123" s="73"/>
      <c r="M123" s="243" t="s">
        <v>22</v>
      </c>
      <c r="N123" s="244" t="s">
        <v>44</v>
      </c>
      <c r="O123" s="48"/>
      <c r="P123" s="245">
        <f>O123*H123</f>
        <v>0</v>
      </c>
      <c r="Q123" s="245">
        <v>0</v>
      </c>
      <c r="R123" s="245">
        <f>Q123*H123</f>
        <v>0</v>
      </c>
      <c r="S123" s="245">
        <v>0</v>
      </c>
      <c r="T123" s="246">
        <f>S123*H123</f>
        <v>0</v>
      </c>
      <c r="AR123" s="25" t="s">
        <v>222</v>
      </c>
      <c r="AT123" s="25" t="s">
        <v>217</v>
      </c>
      <c r="AU123" s="25" t="s">
        <v>80</v>
      </c>
      <c r="AY123" s="25" t="s">
        <v>215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25" t="s">
        <v>80</v>
      </c>
      <c r="BK123" s="247">
        <f>ROUND(I123*H123,2)</f>
        <v>0</v>
      </c>
      <c r="BL123" s="25" t="s">
        <v>222</v>
      </c>
      <c r="BM123" s="25" t="s">
        <v>3790</v>
      </c>
    </row>
    <row r="124" s="1" customFormat="1" ht="16.5" customHeight="1">
      <c r="B124" s="47"/>
      <c r="C124" s="236" t="s">
        <v>428</v>
      </c>
      <c r="D124" s="236" t="s">
        <v>217</v>
      </c>
      <c r="E124" s="237" t="s">
        <v>3791</v>
      </c>
      <c r="F124" s="238" t="s">
        <v>3792</v>
      </c>
      <c r="G124" s="239" t="s">
        <v>1851</v>
      </c>
      <c r="H124" s="240">
        <v>1</v>
      </c>
      <c r="I124" s="241"/>
      <c r="J124" s="242">
        <f>ROUND(I124*H124,2)</f>
        <v>0</v>
      </c>
      <c r="K124" s="238" t="s">
        <v>22</v>
      </c>
      <c r="L124" s="73"/>
      <c r="M124" s="243" t="s">
        <v>22</v>
      </c>
      <c r="N124" s="244" t="s">
        <v>44</v>
      </c>
      <c r="O124" s="48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5" t="s">
        <v>222</v>
      </c>
      <c r="AT124" s="25" t="s">
        <v>217</v>
      </c>
      <c r="AU124" s="25" t="s">
        <v>80</v>
      </c>
      <c r="AY124" s="25" t="s">
        <v>215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25" t="s">
        <v>80</v>
      </c>
      <c r="BK124" s="247">
        <f>ROUND(I124*H124,2)</f>
        <v>0</v>
      </c>
      <c r="BL124" s="25" t="s">
        <v>222</v>
      </c>
      <c r="BM124" s="25" t="s">
        <v>3793</v>
      </c>
    </row>
    <row r="125" s="1" customFormat="1" ht="16.5" customHeight="1">
      <c r="B125" s="47"/>
      <c r="C125" s="236" t="s">
        <v>433</v>
      </c>
      <c r="D125" s="236" t="s">
        <v>217</v>
      </c>
      <c r="E125" s="237" t="s">
        <v>3794</v>
      </c>
      <c r="F125" s="238" t="s">
        <v>3795</v>
      </c>
      <c r="G125" s="239" t="s">
        <v>1851</v>
      </c>
      <c r="H125" s="240">
        <v>48</v>
      </c>
      <c r="I125" s="241"/>
      <c r="J125" s="242">
        <f>ROUND(I125*H125,2)</f>
        <v>0</v>
      </c>
      <c r="K125" s="238" t="s">
        <v>22</v>
      </c>
      <c r="L125" s="73"/>
      <c r="M125" s="243" t="s">
        <v>22</v>
      </c>
      <c r="N125" s="244" t="s">
        <v>44</v>
      </c>
      <c r="O125" s="48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5" t="s">
        <v>222</v>
      </c>
      <c r="AT125" s="25" t="s">
        <v>217</v>
      </c>
      <c r="AU125" s="25" t="s">
        <v>80</v>
      </c>
      <c r="AY125" s="25" t="s">
        <v>215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25" t="s">
        <v>80</v>
      </c>
      <c r="BK125" s="247">
        <f>ROUND(I125*H125,2)</f>
        <v>0</v>
      </c>
      <c r="BL125" s="25" t="s">
        <v>222</v>
      </c>
      <c r="BM125" s="25" t="s">
        <v>3796</v>
      </c>
    </row>
    <row r="126" s="1" customFormat="1" ht="16.5" customHeight="1">
      <c r="B126" s="47"/>
      <c r="C126" s="236" t="s">
        <v>438</v>
      </c>
      <c r="D126" s="236" t="s">
        <v>217</v>
      </c>
      <c r="E126" s="237" t="s">
        <v>3797</v>
      </c>
      <c r="F126" s="238" t="s">
        <v>3798</v>
      </c>
      <c r="G126" s="239" t="s">
        <v>1851</v>
      </c>
      <c r="H126" s="240">
        <v>4</v>
      </c>
      <c r="I126" s="241"/>
      <c r="J126" s="242">
        <f>ROUND(I126*H126,2)</f>
        <v>0</v>
      </c>
      <c r="K126" s="238" t="s">
        <v>22</v>
      </c>
      <c r="L126" s="73"/>
      <c r="M126" s="243" t="s">
        <v>22</v>
      </c>
      <c r="N126" s="244" t="s">
        <v>44</v>
      </c>
      <c r="O126" s="48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5" t="s">
        <v>222</v>
      </c>
      <c r="AT126" s="25" t="s">
        <v>217</v>
      </c>
      <c r="AU126" s="25" t="s">
        <v>80</v>
      </c>
      <c r="AY126" s="25" t="s">
        <v>215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25" t="s">
        <v>80</v>
      </c>
      <c r="BK126" s="247">
        <f>ROUND(I126*H126,2)</f>
        <v>0</v>
      </c>
      <c r="BL126" s="25" t="s">
        <v>222</v>
      </c>
      <c r="BM126" s="25" t="s">
        <v>3799</v>
      </c>
    </row>
    <row r="127" s="1" customFormat="1" ht="16.5" customHeight="1">
      <c r="B127" s="47"/>
      <c r="C127" s="236" t="s">
        <v>443</v>
      </c>
      <c r="D127" s="236" t="s">
        <v>217</v>
      </c>
      <c r="E127" s="237" t="s">
        <v>3800</v>
      </c>
      <c r="F127" s="238" t="s">
        <v>3801</v>
      </c>
      <c r="G127" s="239" t="s">
        <v>1851</v>
      </c>
      <c r="H127" s="240">
        <v>8</v>
      </c>
      <c r="I127" s="241"/>
      <c r="J127" s="242">
        <f>ROUND(I127*H127,2)</f>
        <v>0</v>
      </c>
      <c r="K127" s="238" t="s">
        <v>22</v>
      </c>
      <c r="L127" s="73"/>
      <c r="M127" s="243" t="s">
        <v>22</v>
      </c>
      <c r="N127" s="244" t="s">
        <v>44</v>
      </c>
      <c r="O127" s="48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5" t="s">
        <v>222</v>
      </c>
      <c r="AT127" s="25" t="s">
        <v>217</v>
      </c>
      <c r="AU127" s="25" t="s">
        <v>80</v>
      </c>
      <c r="AY127" s="25" t="s">
        <v>215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25" t="s">
        <v>80</v>
      </c>
      <c r="BK127" s="247">
        <f>ROUND(I127*H127,2)</f>
        <v>0</v>
      </c>
      <c r="BL127" s="25" t="s">
        <v>222</v>
      </c>
      <c r="BM127" s="25" t="s">
        <v>3802</v>
      </c>
    </row>
    <row r="128" s="1" customFormat="1" ht="16.5" customHeight="1">
      <c r="B128" s="47"/>
      <c r="C128" s="236" t="s">
        <v>447</v>
      </c>
      <c r="D128" s="236" t="s">
        <v>217</v>
      </c>
      <c r="E128" s="237" t="s">
        <v>3803</v>
      </c>
      <c r="F128" s="238" t="s">
        <v>3804</v>
      </c>
      <c r="G128" s="239" t="s">
        <v>1851</v>
      </c>
      <c r="H128" s="240">
        <v>4</v>
      </c>
      <c r="I128" s="241"/>
      <c r="J128" s="242">
        <f>ROUND(I128*H128,2)</f>
        <v>0</v>
      </c>
      <c r="K128" s="238" t="s">
        <v>22</v>
      </c>
      <c r="L128" s="73"/>
      <c r="M128" s="243" t="s">
        <v>22</v>
      </c>
      <c r="N128" s="244" t="s">
        <v>44</v>
      </c>
      <c r="O128" s="48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5" t="s">
        <v>222</v>
      </c>
      <c r="AT128" s="25" t="s">
        <v>217</v>
      </c>
      <c r="AU128" s="25" t="s">
        <v>80</v>
      </c>
      <c r="AY128" s="25" t="s">
        <v>215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25" t="s">
        <v>80</v>
      </c>
      <c r="BK128" s="247">
        <f>ROUND(I128*H128,2)</f>
        <v>0</v>
      </c>
      <c r="BL128" s="25" t="s">
        <v>222</v>
      </c>
      <c r="BM128" s="25" t="s">
        <v>3805</v>
      </c>
    </row>
    <row r="129" s="1" customFormat="1" ht="16.5" customHeight="1">
      <c r="B129" s="47"/>
      <c r="C129" s="236" t="s">
        <v>452</v>
      </c>
      <c r="D129" s="236" t="s">
        <v>217</v>
      </c>
      <c r="E129" s="237" t="s">
        <v>3806</v>
      </c>
      <c r="F129" s="238" t="s">
        <v>3807</v>
      </c>
      <c r="G129" s="239" t="s">
        <v>298</v>
      </c>
      <c r="H129" s="240">
        <v>46</v>
      </c>
      <c r="I129" s="241"/>
      <c r="J129" s="242">
        <f>ROUND(I129*H129,2)</f>
        <v>0</v>
      </c>
      <c r="K129" s="238" t="s">
        <v>22</v>
      </c>
      <c r="L129" s="73"/>
      <c r="M129" s="243" t="s">
        <v>22</v>
      </c>
      <c r="N129" s="244" t="s">
        <v>44</v>
      </c>
      <c r="O129" s="48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5" t="s">
        <v>222</v>
      </c>
      <c r="AT129" s="25" t="s">
        <v>217</v>
      </c>
      <c r="AU129" s="25" t="s">
        <v>80</v>
      </c>
      <c r="AY129" s="25" t="s">
        <v>215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25" t="s">
        <v>80</v>
      </c>
      <c r="BK129" s="247">
        <f>ROUND(I129*H129,2)</f>
        <v>0</v>
      </c>
      <c r="BL129" s="25" t="s">
        <v>222</v>
      </c>
      <c r="BM129" s="25" t="s">
        <v>3808</v>
      </c>
    </row>
    <row r="130" s="1" customFormat="1" ht="16.5" customHeight="1">
      <c r="B130" s="47"/>
      <c r="C130" s="236" t="s">
        <v>457</v>
      </c>
      <c r="D130" s="236" t="s">
        <v>217</v>
      </c>
      <c r="E130" s="237" t="s">
        <v>3809</v>
      </c>
      <c r="F130" s="238" t="s">
        <v>3810</v>
      </c>
      <c r="G130" s="239" t="s">
        <v>298</v>
      </c>
      <c r="H130" s="240">
        <v>46</v>
      </c>
      <c r="I130" s="241"/>
      <c r="J130" s="242">
        <f>ROUND(I130*H130,2)</f>
        <v>0</v>
      </c>
      <c r="K130" s="238" t="s">
        <v>22</v>
      </c>
      <c r="L130" s="73"/>
      <c r="M130" s="243" t="s">
        <v>22</v>
      </c>
      <c r="N130" s="244" t="s">
        <v>44</v>
      </c>
      <c r="O130" s="48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5" t="s">
        <v>222</v>
      </c>
      <c r="AT130" s="25" t="s">
        <v>217</v>
      </c>
      <c r="AU130" s="25" t="s">
        <v>80</v>
      </c>
      <c r="AY130" s="25" t="s">
        <v>215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25" t="s">
        <v>80</v>
      </c>
      <c r="BK130" s="247">
        <f>ROUND(I130*H130,2)</f>
        <v>0</v>
      </c>
      <c r="BL130" s="25" t="s">
        <v>222</v>
      </c>
      <c r="BM130" s="25" t="s">
        <v>3811</v>
      </c>
    </row>
    <row r="131" s="1" customFormat="1" ht="16.5" customHeight="1">
      <c r="B131" s="47"/>
      <c r="C131" s="236" t="s">
        <v>462</v>
      </c>
      <c r="D131" s="236" t="s">
        <v>217</v>
      </c>
      <c r="E131" s="237" t="s">
        <v>3812</v>
      </c>
      <c r="F131" s="238" t="s">
        <v>3813</v>
      </c>
      <c r="G131" s="239" t="s">
        <v>298</v>
      </c>
      <c r="H131" s="240">
        <v>46</v>
      </c>
      <c r="I131" s="241"/>
      <c r="J131" s="242">
        <f>ROUND(I131*H131,2)</f>
        <v>0</v>
      </c>
      <c r="K131" s="238" t="s">
        <v>22</v>
      </c>
      <c r="L131" s="73"/>
      <c r="M131" s="243" t="s">
        <v>22</v>
      </c>
      <c r="N131" s="244" t="s">
        <v>44</v>
      </c>
      <c r="O131" s="48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5" t="s">
        <v>222</v>
      </c>
      <c r="AT131" s="25" t="s">
        <v>217</v>
      </c>
      <c r="AU131" s="25" t="s">
        <v>80</v>
      </c>
      <c r="AY131" s="25" t="s">
        <v>215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25" t="s">
        <v>80</v>
      </c>
      <c r="BK131" s="247">
        <f>ROUND(I131*H131,2)</f>
        <v>0</v>
      </c>
      <c r="BL131" s="25" t="s">
        <v>222</v>
      </c>
      <c r="BM131" s="25" t="s">
        <v>3814</v>
      </c>
    </row>
    <row r="132" s="11" customFormat="1" ht="37.44" customHeight="1">
      <c r="B132" s="220"/>
      <c r="C132" s="221"/>
      <c r="D132" s="222" t="s">
        <v>72</v>
      </c>
      <c r="E132" s="223" t="s">
        <v>1935</v>
      </c>
      <c r="F132" s="223" t="s">
        <v>1936</v>
      </c>
      <c r="G132" s="221"/>
      <c r="H132" s="221"/>
      <c r="I132" s="224"/>
      <c r="J132" s="225">
        <f>BK132</f>
        <v>0</v>
      </c>
      <c r="K132" s="221"/>
      <c r="L132" s="226"/>
      <c r="M132" s="227"/>
      <c r="N132" s="228"/>
      <c r="O132" s="228"/>
      <c r="P132" s="229">
        <f>SUM(P133:P135)</f>
        <v>0</v>
      </c>
      <c r="Q132" s="228"/>
      <c r="R132" s="229">
        <f>SUM(R133:R135)</f>
        <v>0</v>
      </c>
      <c r="S132" s="228"/>
      <c r="T132" s="230">
        <f>SUM(T133:T135)</f>
        <v>0</v>
      </c>
      <c r="AR132" s="231" t="s">
        <v>222</v>
      </c>
      <c r="AT132" s="232" t="s">
        <v>72</v>
      </c>
      <c r="AU132" s="232" t="s">
        <v>73</v>
      </c>
      <c r="AY132" s="231" t="s">
        <v>215</v>
      </c>
      <c r="BK132" s="233">
        <f>SUM(BK133:BK135)</f>
        <v>0</v>
      </c>
    </row>
    <row r="133" s="1" customFormat="1" ht="16.5" customHeight="1">
      <c r="B133" s="47"/>
      <c r="C133" s="236" t="s">
        <v>475</v>
      </c>
      <c r="D133" s="236" t="s">
        <v>217</v>
      </c>
      <c r="E133" s="237" t="s">
        <v>1937</v>
      </c>
      <c r="F133" s="238" t="s">
        <v>1938</v>
      </c>
      <c r="G133" s="239" t="s">
        <v>1939</v>
      </c>
      <c r="H133" s="240">
        <v>1</v>
      </c>
      <c r="I133" s="241"/>
      <c r="J133" s="242">
        <f>ROUND(I133*H133,2)</f>
        <v>0</v>
      </c>
      <c r="K133" s="238" t="s">
        <v>22</v>
      </c>
      <c r="L133" s="73"/>
      <c r="M133" s="243" t="s">
        <v>22</v>
      </c>
      <c r="N133" s="244" t="s">
        <v>44</v>
      </c>
      <c r="O133" s="48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5" t="s">
        <v>1208</v>
      </c>
      <c r="AT133" s="25" t="s">
        <v>217</v>
      </c>
      <c r="AU133" s="25" t="s">
        <v>80</v>
      </c>
      <c r="AY133" s="25" t="s">
        <v>215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25" t="s">
        <v>80</v>
      </c>
      <c r="BK133" s="247">
        <f>ROUND(I133*H133,2)</f>
        <v>0</v>
      </c>
      <c r="BL133" s="25" t="s">
        <v>1208</v>
      </c>
      <c r="BM133" s="25" t="s">
        <v>3815</v>
      </c>
    </row>
    <row r="134" s="1" customFormat="1" ht="16.5" customHeight="1">
      <c r="B134" s="47"/>
      <c r="C134" s="236" t="s">
        <v>489</v>
      </c>
      <c r="D134" s="236" t="s">
        <v>217</v>
      </c>
      <c r="E134" s="237" t="s">
        <v>1941</v>
      </c>
      <c r="F134" s="238" t="s">
        <v>1942</v>
      </c>
      <c r="G134" s="239" t="s">
        <v>1939</v>
      </c>
      <c r="H134" s="240">
        <v>1</v>
      </c>
      <c r="I134" s="241"/>
      <c r="J134" s="242">
        <f>ROUND(I134*H134,2)</f>
        <v>0</v>
      </c>
      <c r="K134" s="238" t="s">
        <v>22</v>
      </c>
      <c r="L134" s="73"/>
      <c r="M134" s="243" t="s">
        <v>22</v>
      </c>
      <c r="N134" s="244" t="s">
        <v>44</v>
      </c>
      <c r="O134" s="48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5" t="s">
        <v>1208</v>
      </c>
      <c r="AT134" s="25" t="s">
        <v>217</v>
      </c>
      <c r="AU134" s="25" t="s">
        <v>80</v>
      </c>
      <c r="AY134" s="25" t="s">
        <v>215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25" t="s">
        <v>80</v>
      </c>
      <c r="BK134" s="247">
        <f>ROUND(I134*H134,2)</f>
        <v>0</v>
      </c>
      <c r="BL134" s="25" t="s">
        <v>1208</v>
      </c>
      <c r="BM134" s="25" t="s">
        <v>3816</v>
      </c>
    </row>
    <row r="135" s="1" customFormat="1" ht="16.5" customHeight="1">
      <c r="B135" s="47"/>
      <c r="C135" s="236" t="s">
        <v>495</v>
      </c>
      <c r="D135" s="236" t="s">
        <v>217</v>
      </c>
      <c r="E135" s="237" t="s">
        <v>1944</v>
      </c>
      <c r="F135" s="238" t="s">
        <v>1945</v>
      </c>
      <c r="G135" s="239" t="s">
        <v>1946</v>
      </c>
      <c r="H135" s="240">
        <v>24</v>
      </c>
      <c r="I135" s="241"/>
      <c r="J135" s="242">
        <f>ROUND(I135*H135,2)</f>
        <v>0</v>
      </c>
      <c r="K135" s="238" t="s">
        <v>22</v>
      </c>
      <c r="L135" s="73"/>
      <c r="M135" s="243" t="s">
        <v>22</v>
      </c>
      <c r="N135" s="306" t="s">
        <v>44</v>
      </c>
      <c r="O135" s="307"/>
      <c r="P135" s="308">
        <f>O135*H135</f>
        <v>0</v>
      </c>
      <c r="Q135" s="308">
        <v>0</v>
      </c>
      <c r="R135" s="308">
        <f>Q135*H135</f>
        <v>0</v>
      </c>
      <c r="S135" s="308">
        <v>0</v>
      </c>
      <c r="T135" s="309">
        <f>S135*H135</f>
        <v>0</v>
      </c>
      <c r="AR135" s="25" t="s">
        <v>1208</v>
      </c>
      <c r="AT135" s="25" t="s">
        <v>217</v>
      </c>
      <c r="AU135" s="25" t="s">
        <v>80</v>
      </c>
      <c r="AY135" s="25" t="s">
        <v>215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25" t="s">
        <v>80</v>
      </c>
      <c r="BK135" s="247">
        <f>ROUND(I135*H135,2)</f>
        <v>0</v>
      </c>
      <c r="BL135" s="25" t="s">
        <v>1208</v>
      </c>
      <c r="BM135" s="25" t="s">
        <v>3817</v>
      </c>
    </row>
    <row r="136" s="1" customFormat="1" ht="6.96" customHeight="1">
      <c r="B136" s="68"/>
      <c r="C136" s="69"/>
      <c r="D136" s="69"/>
      <c r="E136" s="69"/>
      <c r="F136" s="69"/>
      <c r="G136" s="69"/>
      <c r="H136" s="69"/>
      <c r="I136" s="179"/>
      <c r="J136" s="69"/>
      <c r="K136" s="69"/>
      <c r="L136" s="73"/>
    </row>
  </sheetData>
  <sheetProtection sheet="1" autoFilter="0" formatColumns="0" formatRows="0" objects="1" scenarios="1" spinCount="100000" saltValue="mpXTyPxSeWFt1aVx/CmgYKn8oe7yj2RHIAESu2WydFqXVSH1lI4sZrPvup1wf5rV2jdfiFIJFKXmf2phsWTB8A==" hashValue="4WG2dY7eILRLCTfVwTzOoruaWhh8fQpYMZc6UFh2kc15vIrxW4TYZ0L0KCvPXFMkJVjycUCnB99LKCh0sj/CKg==" algorithmName="SHA-512" password="CC35"/>
  <autoFilter ref="C84:K13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3818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ROUND(SUM(BE83:BE114), 2)</f>
        <v>0</v>
      </c>
      <c r="G32" s="48"/>
      <c r="H32" s="48"/>
      <c r="I32" s="171">
        <v>0.20999999999999999</v>
      </c>
      <c r="J32" s="170">
        <f>ROUND(ROUND((SUM(BE83:BE114)),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ROUND(SUM(BF83:BF114), 2)</f>
        <v>0</v>
      </c>
      <c r="G33" s="48"/>
      <c r="H33" s="48"/>
      <c r="I33" s="171">
        <v>0.14999999999999999</v>
      </c>
      <c r="J33" s="170">
        <f>ROUND(ROUND((SUM(BF83:BF114)),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ROUND(SUM(BG83:BG114),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ROUND(SUM(BH83:BH114),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ROUND(SUM(BI83:BI114),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SK_cp24_2NP - SK_cp24_2NP 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2995</v>
      </c>
      <c r="E61" s="193"/>
      <c r="F61" s="193"/>
      <c r="G61" s="193"/>
      <c r="H61" s="193"/>
      <c r="I61" s="194"/>
      <c r="J61" s="195">
        <f>J84</f>
        <v>0</v>
      </c>
      <c r="K61" s="196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199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5.TEMNÝ DŮL- VÝCVIKOVÉ STŘEDISKO-obj.24 -CÚ 2018/1</v>
      </c>
      <c r="F71" s="77"/>
      <c r="G71" s="77"/>
      <c r="H71" s="77"/>
      <c r="I71" s="204"/>
      <c r="J71" s="75"/>
      <c r="K71" s="75"/>
      <c r="L71" s="73"/>
    </row>
    <row r="72">
      <c r="B72" s="29"/>
      <c r="C72" s="77" t="s">
        <v>168</v>
      </c>
      <c r="D72" s="206"/>
      <c r="E72" s="206"/>
      <c r="F72" s="206"/>
      <c r="G72" s="206"/>
      <c r="H72" s="206"/>
      <c r="I72" s="149"/>
      <c r="J72" s="206"/>
      <c r="K72" s="206"/>
      <c r="L72" s="207"/>
    </row>
    <row r="73" s="1" customFormat="1" ht="16.5" customHeight="1">
      <c r="B73" s="47"/>
      <c r="C73" s="75"/>
      <c r="D73" s="75"/>
      <c r="E73" s="205" t="s">
        <v>3193</v>
      </c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170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E11</f>
        <v xml:space="preserve">SK_cp24_2NP - SK_cp24_2NP   CÚ 2018/1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24</v>
      </c>
      <c r="D77" s="75"/>
      <c r="E77" s="75"/>
      <c r="F77" s="208" t="str">
        <f>F14</f>
        <v xml:space="preserve"> </v>
      </c>
      <c r="G77" s="75"/>
      <c r="H77" s="75"/>
      <c r="I77" s="209" t="s">
        <v>26</v>
      </c>
      <c r="J77" s="86" t="str">
        <f>IF(J14="","",J14)</f>
        <v>12. 4. 2018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28</v>
      </c>
      <c r="D79" s="75"/>
      <c r="E79" s="75"/>
      <c r="F79" s="208" t="str">
        <f>E17</f>
        <v xml:space="preserve"> </v>
      </c>
      <c r="G79" s="75"/>
      <c r="H79" s="75"/>
      <c r="I79" s="209" t="s">
        <v>34</v>
      </c>
      <c r="J79" s="208" t="str">
        <f>E23</f>
        <v>ATELIER H1§ATELIER HÁJEK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8" t="str">
        <f>IF(E20="","",E20)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10"/>
      <c r="C82" s="211" t="s">
        <v>200</v>
      </c>
      <c r="D82" s="212" t="s">
        <v>58</v>
      </c>
      <c r="E82" s="212" t="s">
        <v>54</v>
      </c>
      <c r="F82" s="212" t="s">
        <v>201</v>
      </c>
      <c r="G82" s="212" t="s">
        <v>202</v>
      </c>
      <c r="H82" s="212" t="s">
        <v>203</v>
      </c>
      <c r="I82" s="213" t="s">
        <v>204</v>
      </c>
      <c r="J82" s="212" t="s">
        <v>175</v>
      </c>
      <c r="K82" s="214" t="s">
        <v>205</v>
      </c>
      <c r="L82" s="215"/>
      <c r="M82" s="103" t="s">
        <v>206</v>
      </c>
      <c r="N82" s="104" t="s">
        <v>43</v>
      </c>
      <c r="O82" s="104" t="s">
        <v>207</v>
      </c>
      <c r="P82" s="104" t="s">
        <v>208</v>
      </c>
      <c r="Q82" s="104" t="s">
        <v>209</v>
      </c>
      <c r="R82" s="104" t="s">
        <v>210</v>
      </c>
      <c r="S82" s="104" t="s">
        <v>211</v>
      </c>
      <c r="T82" s="105" t="s">
        <v>212</v>
      </c>
    </row>
    <row r="83" s="1" customFormat="1" ht="29.28" customHeight="1">
      <c r="B83" s="47"/>
      <c r="C83" s="109" t="s">
        <v>176</v>
      </c>
      <c r="D83" s="75"/>
      <c r="E83" s="75"/>
      <c r="F83" s="75"/>
      <c r="G83" s="75"/>
      <c r="H83" s="75"/>
      <c r="I83" s="204"/>
      <c r="J83" s="216">
        <f>BK83</f>
        <v>0</v>
      </c>
      <c r="K83" s="75"/>
      <c r="L83" s="73"/>
      <c r="M83" s="106"/>
      <c r="N83" s="107"/>
      <c r="O83" s="107"/>
      <c r="P83" s="217">
        <f>P84</f>
        <v>0</v>
      </c>
      <c r="Q83" s="107"/>
      <c r="R83" s="217">
        <f>R84</f>
        <v>0</v>
      </c>
      <c r="S83" s="107"/>
      <c r="T83" s="218">
        <f>T84</f>
        <v>0</v>
      </c>
      <c r="AT83" s="25" t="s">
        <v>72</v>
      </c>
      <c r="AU83" s="25" t="s">
        <v>177</v>
      </c>
      <c r="BK83" s="219">
        <f>BK84</f>
        <v>0</v>
      </c>
    </row>
    <row r="84" s="11" customFormat="1" ht="37.44" customHeight="1">
      <c r="B84" s="220"/>
      <c r="C84" s="221"/>
      <c r="D84" s="222" t="s">
        <v>72</v>
      </c>
      <c r="E84" s="223" t="s">
        <v>2134</v>
      </c>
      <c r="F84" s="223" t="s">
        <v>2997</v>
      </c>
      <c r="G84" s="221"/>
      <c r="H84" s="221"/>
      <c r="I84" s="224"/>
      <c r="J84" s="225">
        <f>BK84</f>
        <v>0</v>
      </c>
      <c r="K84" s="221"/>
      <c r="L84" s="226"/>
      <c r="M84" s="227"/>
      <c r="N84" s="228"/>
      <c r="O84" s="228"/>
      <c r="P84" s="229">
        <f>SUM(P85:P114)</f>
        <v>0</v>
      </c>
      <c r="Q84" s="228"/>
      <c r="R84" s="229">
        <f>SUM(R85:R114)</f>
        <v>0</v>
      </c>
      <c r="S84" s="228"/>
      <c r="T84" s="230">
        <f>SUM(T85:T114)</f>
        <v>0</v>
      </c>
      <c r="AR84" s="231" t="s">
        <v>80</v>
      </c>
      <c r="AT84" s="232" t="s">
        <v>72</v>
      </c>
      <c r="AU84" s="232" t="s">
        <v>73</v>
      </c>
      <c r="AY84" s="231" t="s">
        <v>215</v>
      </c>
      <c r="BK84" s="233">
        <f>SUM(BK85:BK114)</f>
        <v>0</v>
      </c>
    </row>
    <row r="85" s="1" customFormat="1" ht="16.5" customHeight="1">
      <c r="B85" s="47"/>
      <c r="C85" s="236" t="s">
        <v>80</v>
      </c>
      <c r="D85" s="236" t="s">
        <v>217</v>
      </c>
      <c r="E85" s="237" t="s">
        <v>3819</v>
      </c>
      <c r="F85" s="238" t="s">
        <v>1950</v>
      </c>
      <c r="G85" s="239" t="s">
        <v>1851</v>
      </c>
      <c r="H85" s="240">
        <v>6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80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3820</v>
      </c>
    </row>
    <row r="86" s="1" customFormat="1" ht="16.5" customHeight="1">
      <c r="B86" s="47"/>
      <c r="C86" s="236" t="s">
        <v>82</v>
      </c>
      <c r="D86" s="236" t="s">
        <v>217</v>
      </c>
      <c r="E86" s="237" t="s">
        <v>3821</v>
      </c>
      <c r="F86" s="238" t="s">
        <v>1953</v>
      </c>
      <c r="G86" s="239" t="s">
        <v>1851</v>
      </c>
      <c r="H86" s="240">
        <v>6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3822</v>
      </c>
    </row>
    <row r="87" s="1" customFormat="1" ht="38.25" customHeight="1">
      <c r="B87" s="47"/>
      <c r="C87" s="236" t="s">
        <v>236</v>
      </c>
      <c r="D87" s="236" t="s">
        <v>217</v>
      </c>
      <c r="E87" s="237" t="s">
        <v>1955</v>
      </c>
      <c r="F87" s="238" t="s">
        <v>3823</v>
      </c>
      <c r="G87" s="239" t="s">
        <v>1851</v>
      </c>
      <c r="H87" s="240">
        <v>6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3824</v>
      </c>
    </row>
    <row r="88" s="12" customFormat="1">
      <c r="B88" s="248"/>
      <c r="C88" s="249"/>
      <c r="D88" s="250" t="s">
        <v>224</v>
      </c>
      <c r="E88" s="251" t="s">
        <v>22</v>
      </c>
      <c r="F88" s="252" t="s">
        <v>252</v>
      </c>
      <c r="G88" s="249"/>
      <c r="H88" s="253">
        <v>6</v>
      </c>
      <c r="I88" s="254"/>
      <c r="J88" s="249"/>
      <c r="K88" s="249"/>
      <c r="L88" s="255"/>
      <c r="M88" s="256"/>
      <c r="N88" s="257"/>
      <c r="O88" s="257"/>
      <c r="P88" s="257"/>
      <c r="Q88" s="257"/>
      <c r="R88" s="257"/>
      <c r="S88" s="257"/>
      <c r="T88" s="258"/>
      <c r="AT88" s="259" t="s">
        <v>224</v>
      </c>
      <c r="AU88" s="259" t="s">
        <v>80</v>
      </c>
      <c r="AV88" s="12" t="s">
        <v>82</v>
      </c>
      <c r="AW88" s="12" t="s">
        <v>36</v>
      </c>
      <c r="AX88" s="12" t="s">
        <v>80</v>
      </c>
      <c r="AY88" s="259" t="s">
        <v>215</v>
      </c>
    </row>
    <row r="89" s="1" customFormat="1" ht="16.5" customHeight="1">
      <c r="B89" s="47"/>
      <c r="C89" s="236" t="s">
        <v>222</v>
      </c>
      <c r="D89" s="236" t="s">
        <v>217</v>
      </c>
      <c r="E89" s="237" t="s">
        <v>1958</v>
      </c>
      <c r="F89" s="238" t="s">
        <v>1959</v>
      </c>
      <c r="G89" s="239" t="s">
        <v>1851</v>
      </c>
      <c r="H89" s="240">
        <v>3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3825</v>
      </c>
    </row>
    <row r="90" s="1" customFormat="1" ht="16.5" customHeight="1">
      <c r="B90" s="47"/>
      <c r="C90" s="236" t="s">
        <v>248</v>
      </c>
      <c r="D90" s="236" t="s">
        <v>217</v>
      </c>
      <c r="E90" s="237" t="s">
        <v>1961</v>
      </c>
      <c r="F90" s="238" t="s">
        <v>1962</v>
      </c>
      <c r="G90" s="239" t="s">
        <v>1851</v>
      </c>
      <c r="H90" s="240">
        <v>3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3826</v>
      </c>
    </row>
    <row r="91" s="1" customFormat="1" ht="16.5" customHeight="1">
      <c r="B91" s="47"/>
      <c r="C91" s="236" t="s">
        <v>252</v>
      </c>
      <c r="D91" s="236" t="s">
        <v>217</v>
      </c>
      <c r="E91" s="237" t="s">
        <v>1964</v>
      </c>
      <c r="F91" s="238" t="s">
        <v>3144</v>
      </c>
      <c r="G91" s="239" t="s">
        <v>1851</v>
      </c>
      <c r="H91" s="240">
        <v>3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3827</v>
      </c>
    </row>
    <row r="92" s="1" customFormat="1" ht="16.5" customHeight="1">
      <c r="B92" s="47"/>
      <c r="C92" s="236" t="s">
        <v>257</v>
      </c>
      <c r="D92" s="236" t="s">
        <v>217</v>
      </c>
      <c r="E92" s="237" t="s">
        <v>1967</v>
      </c>
      <c r="F92" s="238" t="s">
        <v>1968</v>
      </c>
      <c r="G92" s="239" t="s">
        <v>298</v>
      </c>
      <c r="H92" s="240">
        <v>567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3828</v>
      </c>
    </row>
    <row r="93" s="1" customFormat="1" ht="16.5" customHeight="1">
      <c r="B93" s="47"/>
      <c r="C93" s="236" t="s">
        <v>261</v>
      </c>
      <c r="D93" s="236" t="s">
        <v>217</v>
      </c>
      <c r="E93" s="237" t="s">
        <v>1970</v>
      </c>
      <c r="F93" s="238" t="s">
        <v>3829</v>
      </c>
      <c r="G93" s="239" t="s">
        <v>1851</v>
      </c>
      <c r="H93" s="240">
        <v>36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3830</v>
      </c>
    </row>
    <row r="94" s="1" customFormat="1" ht="16.5" customHeight="1">
      <c r="B94" s="47"/>
      <c r="C94" s="236" t="s">
        <v>266</v>
      </c>
      <c r="D94" s="236" t="s">
        <v>217</v>
      </c>
      <c r="E94" s="237" t="s">
        <v>1973</v>
      </c>
      <c r="F94" s="238" t="s">
        <v>1974</v>
      </c>
      <c r="G94" s="239" t="s">
        <v>1851</v>
      </c>
      <c r="H94" s="240">
        <v>6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3831</v>
      </c>
    </row>
    <row r="95" s="1" customFormat="1" ht="16.5" customHeight="1">
      <c r="B95" s="47"/>
      <c r="C95" s="236" t="s">
        <v>271</v>
      </c>
      <c r="D95" s="236" t="s">
        <v>217</v>
      </c>
      <c r="E95" s="237" t="s">
        <v>1976</v>
      </c>
      <c r="F95" s="238" t="s">
        <v>1977</v>
      </c>
      <c r="G95" s="239" t="s">
        <v>1851</v>
      </c>
      <c r="H95" s="240">
        <v>4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3832</v>
      </c>
    </row>
    <row r="96" s="1" customFormat="1" ht="16.5" customHeight="1">
      <c r="B96" s="47"/>
      <c r="C96" s="236" t="s">
        <v>277</v>
      </c>
      <c r="D96" s="236" t="s">
        <v>217</v>
      </c>
      <c r="E96" s="237" t="s">
        <v>1979</v>
      </c>
      <c r="F96" s="238" t="s">
        <v>1980</v>
      </c>
      <c r="G96" s="239" t="s">
        <v>1851</v>
      </c>
      <c r="H96" s="240">
        <v>2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3833</v>
      </c>
    </row>
    <row r="97" s="1" customFormat="1" ht="16.5" customHeight="1">
      <c r="B97" s="47"/>
      <c r="C97" s="236" t="s">
        <v>288</v>
      </c>
      <c r="D97" s="236" t="s">
        <v>217</v>
      </c>
      <c r="E97" s="237" t="s">
        <v>1991</v>
      </c>
      <c r="F97" s="238" t="s">
        <v>1992</v>
      </c>
      <c r="G97" s="239" t="s">
        <v>298</v>
      </c>
      <c r="H97" s="240">
        <v>21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3834</v>
      </c>
    </row>
    <row r="98" s="1" customFormat="1" ht="16.5" customHeight="1">
      <c r="B98" s="47"/>
      <c r="C98" s="236" t="s">
        <v>295</v>
      </c>
      <c r="D98" s="236" t="s">
        <v>217</v>
      </c>
      <c r="E98" s="237" t="s">
        <v>3835</v>
      </c>
      <c r="F98" s="238" t="s">
        <v>1995</v>
      </c>
      <c r="G98" s="239" t="s">
        <v>298</v>
      </c>
      <c r="H98" s="240">
        <v>21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3836</v>
      </c>
    </row>
    <row r="99" s="1" customFormat="1" ht="16.5" customHeight="1">
      <c r="B99" s="47"/>
      <c r="C99" s="236" t="s">
        <v>301</v>
      </c>
      <c r="D99" s="236" t="s">
        <v>217</v>
      </c>
      <c r="E99" s="237" t="s">
        <v>1997</v>
      </c>
      <c r="F99" s="238" t="s">
        <v>1998</v>
      </c>
      <c r="G99" s="239" t="s">
        <v>298</v>
      </c>
      <c r="H99" s="240">
        <v>14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3837</v>
      </c>
    </row>
    <row r="100" s="1" customFormat="1" ht="16.5" customHeight="1">
      <c r="B100" s="47"/>
      <c r="C100" s="236" t="s">
        <v>10</v>
      </c>
      <c r="D100" s="236" t="s">
        <v>217</v>
      </c>
      <c r="E100" s="237" t="s">
        <v>3838</v>
      </c>
      <c r="F100" s="238" t="s">
        <v>2001</v>
      </c>
      <c r="G100" s="239" t="s">
        <v>298</v>
      </c>
      <c r="H100" s="240">
        <v>14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3839</v>
      </c>
    </row>
    <row r="101" s="1" customFormat="1" ht="16.5" customHeight="1">
      <c r="B101" s="47"/>
      <c r="C101" s="236" t="s">
        <v>311</v>
      </c>
      <c r="D101" s="236" t="s">
        <v>217</v>
      </c>
      <c r="E101" s="237" t="s">
        <v>3054</v>
      </c>
      <c r="F101" s="238" t="s">
        <v>3055</v>
      </c>
      <c r="G101" s="239" t="s">
        <v>1851</v>
      </c>
      <c r="H101" s="240">
        <v>3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3840</v>
      </c>
    </row>
    <row r="102" s="1" customFormat="1" ht="16.5" customHeight="1">
      <c r="B102" s="47"/>
      <c r="C102" s="236" t="s">
        <v>318</v>
      </c>
      <c r="D102" s="236" t="s">
        <v>217</v>
      </c>
      <c r="E102" s="237" t="s">
        <v>3060</v>
      </c>
      <c r="F102" s="238" t="s">
        <v>3841</v>
      </c>
      <c r="G102" s="239" t="s">
        <v>1851</v>
      </c>
      <c r="H102" s="240">
        <v>41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3842</v>
      </c>
    </row>
    <row r="103" s="1" customFormat="1" ht="16.5" customHeight="1">
      <c r="B103" s="47"/>
      <c r="C103" s="236" t="s">
        <v>326</v>
      </c>
      <c r="D103" s="236" t="s">
        <v>217</v>
      </c>
      <c r="E103" s="237" t="s">
        <v>2102</v>
      </c>
      <c r="F103" s="238" t="s">
        <v>2103</v>
      </c>
      <c r="G103" s="239" t="s">
        <v>298</v>
      </c>
      <c r="H103" s="240">
        <v>50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3843</v>
      </c>
    </row>
    <row r="104" s="1" customFormat="1" ht="25.5" customHeight="1">
      <c r="B104" s="47"/>
      <c r="C104" s="236" t="s">
        <v>331</v>
      </c>
      <c r="D104" s="236" t="s">
        <v>217</v>
      </c>
      <c r="E104" s="237" t="s">
        <v>3844</v>
      </c>
      <c r="F104" s="238" t="s">
        <v>2040</v>
      </c>
      <c r="G104" s="239" t="s">
        <v>1851</v>
      </c>
      <c r="H104" s="240">
        <v>1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3845</v>
      </c>
    </row>
    <row r="105" s="1" customFormat="1" ht="16.5" customHeight="1">
      <c r="B105" s="47"/>
      <c r="C105" s="236" t="s">
        <v>336</v>
      </c>
      <c r="D105" s="236" t="s">
        <v>217</v>
      </c>
      <c r="E105" s="237" t="s">
        <v>3846</v>
      </c>
      <c r="F105" s="238" t="s">
        <v>2043</v>
      </c>
      <c r="G105" s="239" t="s">
        <v>1851</v>
      </c>
      <c r="H105" s="240">
        <v>4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3847</v>
      </c>
    </row>
    <row r="106" s="1" customFormat="1" ht="16.5" customHeight="1">
      <c r="B106" s="47"/>
      <c r="C106" s="236" t="s">
        <v>9</v>
      </c>
      <c r="D106" s="236" t="s">
        <v>217</v>
      </c>
      <c r="E106" s="237" t="s">
        <v>3848</v>
      </c>
      <c r="F106" s="238" t="s">
        <v>2049</v>
      </c>
      <c r="G106" s="239" t="s">
        <v>2050</v>
      </c>
      <c r="H106" s="240">
        <v>1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3849</v>
      </c>
    </row>
    <row r="107" s="1" customFormat="1" ht="16.5" customHeight="1">
      <c r="B107" s="47"/>
      <c r="C107" s="236" t="s">
        <v>346</v>
      </c>
      <c r="D107" s="236" t="s">
        <v>217</v>
      </c>
      <c r="E107" s="237" t="s">
        <v>3850</v>
      </c>
      <c r="F107" s="238" t="s">
        <v>2053</v>
      </c>
      <c r="G107" s="239" t="s">
        <v>2050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3851</v>
      </c>
    </row>
    <row r="108" s="1" customFormat="1" ht="16.5" customHeight="1">
      <c r="B108" s="47"/>
      <c r="C108" s="236" t="s">
        <v>352</v>
      </c>
      <c r="D108" s="236" t="s">
        <v>217</v>
      </c>
      <c r="E108" s="237" t="s">
        <v>3852</v>
      </c>
      <c r="F108" s="238" t="s">
        <v>2056</v>
      </c>
      <c r="G108" s="239" t="s">
        <v>2057</v>
      </c>
      <c r="H108" s="240">
        <v>4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244" t="s">
        <v>44</v>
      </c>
      <c r="O108" s="48"/>
      <c r="P108" s="245">
        <f>O108*H108</f>
        <v>0</v>
      </c>
      <c r="Q108" s="245">
        <v>0</v>
      </c>
      <c r="R108" s="245">
        <f>Q108*H108</f>
        <v>0</v>
      </c>
      <c r="S108" s="245">
        <v>0</v>
      </c>
      <c r="T108" s="246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3853</v>
      </c>
    </row>
    <row r="109" s="1" customFormat="1" ht="16.5" customHeight="1">
      <c r="B109" s="47"/>
      <c r="C109" s="236" t="s">
        <v>357</v>
      </c>
      <c r="D109" s="236" t="s">
        <v>217</v>
      </c>
      <c r="E109" s="237" t="s">
        <v>3854</v>
      </c>
      <c r="F109" s="238" t="s">
        <v>2060</v>
      </c>
      <c r="G109" s="239" t="s">
        <v>2057</v>
      </c>
      <c r="H109" s="240">
        <v>4</v>
      </c>
      <c r="I109" s="241"/>
      <c r="J109" s="242">
        <f>ROUND(I109*H109,2)</f>
        <v>0</v>
      </c>
      <c r="K109" s="238" t="s">
        <v>22</v>
      </c>
      <c r="L109" s="73"/>
      <c r="M109" s="243" t="s">
        <v>22</v>
      </c>
      <c r="N109" s="244" t="s">
        <v>44</v>
      </c>
      <c r="O109" s="48"/>
      <c r="P109" s="245">
        <f>O109*H109</f>
        <v>0</v>
      </c>
      <c r="Q109" s="245">
        <v>0</v>
      </c>
      <c r="R109" s="245">
        <f>Q109*H109</f>
        <v>0</v>
      </c>
      <c r="S109" s="245">
        <v>0</v>
      </c>
      <c r="T109" s="246">
        <f>S109*H109</f>
        <v>0</v>
      </c>
      <c r="AR109" s="25" t="s">
        <v>222</v>
      </c>
      <c r="AT109" s="25" t="s">
        <v>217</v>
      </c>
      <c r="AU109" s="25" t="s">
        <v>80</v>
      </c>
      <c r="AY109" s="25" t="s">
        <v>215</v>
      </c>
      <c r="BE109" s="247">
        <f>IF(N109="základní",J109,0)</f>
        <v>0</v>
      </c>
      <c r="BF109" s="247">
        <f>IF(N109="snížená",J109,0)</f>
        <v>0</v>
      </c>
      <c r="BG109" s="247">
        <f>IF(N109="zákl. přenesená",J109,0)</f>
        <v>0</v>
      </c>
      <c r="BH109" s="247">
        <f>IF(N109="sníž. přenesená",J109,0)</f>
        <v>0</v>
      </c>
      <c r="BI109" s="247">
        <f>IF(N109="nulová",J109,0)</f>
        <v>0</v>
      </c>
      <c r="BJ109" s="25" t="s">
        <v>80</v>
      </c>
      <c r="BK109" s="247">
        <f>ROUND(I109*H109,2)</f>
        <v>0</v>
      </c>
      <c r="BL109" s="25" t="s">
        <v>222</v>
      </c>
      <c r="BM109" s="25" t="s">
        <v>3855</v>
      </c>
    </row>
    <row r="110" s="1" customFormat="1" ht="16.5" customHeight="1">
      <c r="B110" s="47"/>
      <c r="C110" s="236" t="s">
        <v>362</v>
      </c>
      <c r="D110" s="236" t="s">
        <v>217</v>
      </c>
      <c r="E110" s="237" t="s">
        <v>3856</v>
      </c>
      <c r="F110" s="238" t="s">
        <v>2063</v>
      </c>
      <c r="G110" s="239" t="s">
        <v>2057</v>
      </c>
      <c r="H110" s="240">
        <v>4</v>
      </c>
      <c r="I110" s="241"/>
      <c r="J110" s="242">
        <f>ROUND(I110*H110,2)</f>
        <v>0</v>
      </c>
      <c r="K110" s="238" t="s">
        <v>22</v>
      </c>
      <c r="L110" s="73"/>
      <c r="M110" s="243" t="s">
        <v>22</v>
      </c>
      <c r="N110" s="244" t="s">
        <v>44</v>
      </c>
      <c r="O110" s="48"/>
      <c r="P110" s="245">
        <f>O110*H110</f>
        <v>0</v>
      </c>
      <c r="Q110" s="245">
        <v>0</v>
      </c>
      <c r="R110" s="245">
        <f>Q110*H110</f>
        <v>0</v>
      </c>
      <c r="S110" s="245">
        <v>0</v>
      </c>
      <c r="T110" s="246">
        <f>S110*H110</f>
        <v>0</v>
      </c>
      <c r="AR110" s="25" t="s">
        <v>222</v>
      </c>
      <c r="AT110" s="25" t="s">
        <v>217</v>
      </c>
      <c r="AU110" s="25" t="s">
        <v>80</v>
      </c>
      <c r="AY110" s="25" t="s">
        <v>215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25" t="s">
        <v>80</v>
      </c>
      <c r="BK110" s="247">
        <f>ROUND(I110*H110,2)</f>
        <v>0</v>
      </c>
      <c r="BL110" s="25" t="s">
        <v>222</v>
      </c>
      <c r="BM110" s="25" t="s">
        <v>3857</v>
      </c>
    </row>
    <row r="111" s="1" customFormat="1" ht="16.5" customHeight="1">
      <c r="B111" s="47"/>
      <c r="C111" s="236" t="s">
        <v>371</v>
      </c>
      <c r="D111" s="236" t="s">
        <v>217</v>
      </c>
      <c r="E111" s="237" t="s">
        <v>3858</v>
      </c>
      <c r="F111" s="238" t="s">
        <v>2066</v>
      </c>
      <c r="G111" s="239" t="s">
        <v>274</v>
      </c>
      <c r="H111" s="240">
        <v>0.20000000000000001</v>
      </c>
      <c r="I111" s="241"/>
      <c r="J111" s="242">
        <f>ROUND(I111*H111,2)</f>
        <v>0</v>
      </c>
      <c r="K111" s="238" t="s">
        <v>22</v>
      </c>
      <c r="L111" s="73"/>
      <c r="M111" s="243" t="s">
        <v>22</v>
      </c>
      <c r="N111" s="244" t="s">
        <v>44</v>
      </c>
      <c r="O111" s="48"/>
      <c r="P111" s="245">
        <f>O111*H111</f>
        <v>0</v>
      </c>
      <c r="Q111" s="245">
        <v>0</v>
      </c>
      <c r="R111" s="245">
        <f>Q111*H111</f>
        <v>0</v>
      </c>
      <c r="S111" s="245">
        <v>0</v>
      </c>
      <c r="T111" s="246">
        <f>S111*H111</f>
        <v>0</v>
      </c>
      <c r="AR111" s="25" t="s">
        <v>222</v>
      </c>
      <c r="AT111" s="25" t="s">
        <v>217</v>
      </c>
      <c r="AU111" s="25" t="s">
        <v>80</v>
      </c>
      <c r="AY111" s="25" t="s">
        <v>215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25" t="s">
        <v>80</v>
      </c>
      <c r="BK111" s="247">
        <f>ROUND(I111*H111,2)</f>
        <v>0</v>
      </c>
      <c r="BL111" s="25" t="s">
        <v>222</v>
      </c>
      <c r="BM111" s="25" t="s">
        <v>3859</v>
      </c>
    </row>
    <row r="112" s="1" customFormat="1" ht="16.5" customHeight="1">
      <c r="B112" s="47"/>
      <c r="C112" s="236" t="s">
        <v>376</v>
      </c>
      <c r="D112" s="236" t="s">
        <v>217</v>
      </c>
      <c r="E112" s="237" t="s">
        <v>3860</v>
      </c>
      <c r="F112" s="238" t="s">
        <v>2069</v>
      </c>
      <c r="G112" s="239" t="s">
        <v>2057</v>
      </c>
      <c r="H112" s="240">
        <v>2</v>
      </c>
      <c r="I112" s="241"/>
      <c r="J112" s="242">
        <f>ROUND(I112*H112,2)</f>
        <v>0</v>
      </c>
      <c r="K112" s="238" t="s">
        <v>22</v>
      </c>
      <c r="L112" s="73"/>
      <c r="M112" s="243" t="s">
        <v>22</v>
      </c>
      <c r="N112" s="244" t="s">
        <v>44</v>
      </c>
      <c r="O112" s="48"/>
      <c r="P112" s="245">
        <f>O112*H112</f>
        <v>0</v>
      </c>
      <c r="Q112" s="245">
        <v>0</v>
      </c>
      <c r="R112" s="245">
        <f>Q112*H112</f>
        <v>0</v>
      </c>
      <c r="S112" s="245">
        <v>0</v>
      </c>
      <c r="T112" s="246">
        <f>S112*H112</f>
        <v>0</v>
      </c>
      <c r="AR112" s="25" t="s">
        <v>222</v>
      </c>
      <c r="AT112" s="25" t="s">
        <v>217</v>
      </c>
      <c r="AU112" s="25" t="s">
        <v>80</v>
      </c>
      <c r="AY112" s="25" t="s">
        <v>215</v>
      </c>
      <c r="BE112" s="247">
        <f>IF(N112="základní",J112,0)</f>
        <v>0</v>
      </c>
      <c r="BF112" s="247">
        <f>IF(N112="snížená",J112,0)</f>
        <v>0</v>
      </c>
      <c r="BG112" s="247">
        <f>IF(N112="zákl. přenesená",J112,0)</f>
        <v>0</v>
      </c>
      <c r="BH112" s="247">
        <f>IF(N112="sníž. přenesená",J112,0)</f>
        <v>0</v>
      </c>
      <c r="BI112" s="247">
        <f>IF(N112="nulová",J112,0)</f>
        <v>0</v>
      </c>
      <c r="BJ112" s="25" t="s">
        <v>80</v>
      </c>
      <c r="BK112" s="247">
        <f>ROUND(I112*H112,2)</f>
        <v>0</v>
      </c>
      <c r="BL112" s="25" t="s">
        <v>222</v>
      </c>
      <c r="BM112" s="25" t="s">
        <v>3861</v>
      </c>
    </row>
    <row r="113" s="1" customFormat="1" ht="16.5" customHeight="1">
      <c r="B113" s="47"/>
      <c r="C113" s="236" t="s">
        <v>384</v>
      </c>
      <c r="D113" s="236" t="s">
        <v>217</v>
      </c>
      <c r="E113" s="237" t="s">
        <v>3862</v>
      </c>
      <c r="F113" s="238" t="s">
        <v>2072</v>
      </c>
      <c r="G113" s="239" t="s">
        <v>2050</v>
      </c>
      <c r="H113" s="240">
        <v>1</v>
      </c>
      <c r="I113" s="241"/>
      <c r="J113" s="242">
        <f>ROUND(I113*H113,2)</f>
        <v>0</v>
      </c>
      <c r="K113" s="238" t="s">
        <v>22</v>
      </c>
      <c r="L113" s="73"/>
      <c r="M113" s="243" t="s">
        <v>22</v>
      </c>
      <c r="N113" s="244" t="s">
        <v>44</v>
      </c>
      <c r="O113" s="48"/>
      <c r="P113" s="245">
        <f>O113*H113</f>
        <v>0</v>
      </c>
      <c r="Q113" s="245">
        <v>0</v>
      </c>
      <c r="R113" s="245">
        <f>Q113*H113</f>
        <v>0</v>
      </c>
      <c r="S113" s="245">
        <v>0</v>
      </c>
      <c r="T113" s="246">
        <f>S113*H113</f>
        <v>0</v>
      </c>
      <c r="AR113" s="25" t="s">
        <v>222</v>
      </c>
      <c r="AT113" s="25" t="s">
        <v>217</v>
      </c>
      <c r="AU113" s="25" t="s">
        <v>80</v>
      </c>
      <c r="AY113" s="25" t="s">
        <v>215</v>
      </c>
      <c r="BE113" s="247">
        <f>IF(N113="základní",J113,0)</f>
        <v>0</v>
      </c>
      <c r="BF113" s="247">
        <f>IF(N113="snížená",J113,0)</f>
        <v>0</v>
      </c>
      <c r="BG113" s="247">
        <f>IF(N113="zákl. přenesená",J113,0)</f>
        <v>0</v>
      </c>
      <c r="BH113" s="247">
        <f>IF(N113="sníž. přenesená",J113,0)</f>
        <v>0</v>
      </c>
      <c r="BI113" s="247">
        <f>IF(N113="nulová",J113,0)</f>
        <v>0</v>
      </c>
      <c r="BJ113" s="25" t="s">
        <v>80</v>
      </c>
      <c r="BK113" s="247">
        <f>ROUND(I113*H113,2)</f>
        <v>0</v>
      </c>
      <c r="BL113" s="25" t="s">
        <v>222</v>
      </c>
      <c r="BM113" s="25" t="s">
        <v>3863</v>
      </c>
    </row>
    <row r="114" s="1" customFormat="1" ht="16.5" customHeight="1">
      <c r="B114" s="47"/>
      <c r="C114" s="236" t="s">
        <v>390</v>
      </c>
      <c r="D114" s="236" t="s">
        <v>217</v>
      </c>
      <c r="E114" s="237" t="s">
        <v>3864</v>
      </c>
      <c r="F114" s="238" t="s">
        <v>2075</v>
      </c>
      <c r="G114" s="239" t="s">
        <v>22</v>
      </c>
      <c r="H114" s="240">
        <v>1</v>
      </c>
      <c r="I114" s="241"/>
      <c r="J114" s="242">
        <f>ROUND(I114*H114,2)</f>
        <v>0</v>
      </c>
      <c r="K114" s="238" t="s">
        <v>22</v>
      </c>
      <c r="L114" s="73"/>
      <c r="M114" s="243" t="s">
        <v>22</v>
      </c>
      <c r="N114" s="306" t="s">
        <v>44</v>
      </c>
      <c r="O114" s="307"/>
      <c r="P114" s="308">
        <f>O114*H114</f>
        <v>0</v>
      </c>
      <c r="Q114" s="308">
        <v>0</v>
      </c>
      <c r="R114" s="308">
        <f>Q114*H114</f>
        <v>0</v>
      </c>
      <c r="S114" s="308">
        <v>0</v>
      </c>
      <c r="T114" s="309">
        <f>S114*H114</f>
        <v>0</v>
      </c>
      <c r="AR114" s="25" t="s">
        <v>222</v>
      </c>
      <c r="AT114" s="25" t="s">
        <v>217</v>
      </c>
      <c r="AU114" s="25" t="s">
        <v>80</v>
      </c>
      <c r="AY114" s="25" t="s">
        <v>215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25" t="s">
        <v>80</v>
      </c>
      <c r="BK114" s="247">
        <f>ROUND(I114*H114,2)</f>
        <v>0</v>
      </c>
      <c r="BL114" s="25" t="s">
        <v>222</v>
      </c>
      <c r="BM114" s="25" t="s">
        <v>3865</v>
      </c>
    </row>
    <row r="115" s="1" customFormat="1" ht="6.96" customHeight="1">
      <c r="B115" s="68"/>
      <c r="C115" s="69"/>
      <c r="D115" s="69"/>
      <c r="E115" s="69"/>
      <c r="F115" s="69"/>
      <c r="G115" s="69"/>
      <c r="H115" s="69"/>
      <c r="I115" s="179"/>
      <c r="J115" s="69"/>
      <c r="K115" s="69"/>
      <c r="L115" s="73"/>
    </row>
  </sheetData>
  <sheetProtection sheet="1" autoFilter="0" formatColumns="0" formatRows="0" objects="1" scenarios="1" spinCount="100000" saltValue="s/urvaAm5EMyvel5NKp5kMy+dxMBUV67eLF0rGN/dWepWkGjGNocVepBPdK/7PtKS076sMTBjacxEwuGcRweNw==" hashValue="FOxMyifv2BIpRhe2M3X4Naipzxy4ab5PtReRznT1xhnSVwq1hoCunmqDLqAO0gDsbU2XD+Fm9/E2SuL4fIJFfA==" algorithmName="SHA-512" password="CC35"/>
  <autoFilter ref="C82:K11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3866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ROUND(J83,2)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ROUND(SUM(BE83:BE108), 2)</f>
        <v>0</v>
      </c>
      <c r="G32" s="48"/>
      <c r="H32" s="48"/>
      <c r="I32" s="171">
        <v>0.20999999999999999</v>
      </c>
      <c r="J32" s="170">
        <f>ROUND(ROUND((SUM(BE83:BE108)),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ROUND(SUM(BF83:BF108), 2)</f>
        <v>0</v>
      </c>
      <c r="G33" s="48"/>
      <c r="H33" s="48"/>
      <c r="I33" s="171">
        <v>0.14999999999999999</v>
      </c>
      <c r="J33" s="170">
        <f>ROUND(ROUND((SUM(BF83:BF108)),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ROUND(SUM(BG83:BG108),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ROUND(SUM(BH83:BH108),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ROUND(SUM(BI83:BI108),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STA_cp24_2NP - STA_cp24_2NP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J83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3867</v>
      </c>
      <c r="E61" s="193"/>
      <c r="F61" s="193"/>
      <c r="G61" s="193"/>
      <c r="H61" s="193"/>
      <c r="I61" s="194"/>
      <c r="J61" s="195">
        <f>J84</f>
        <v>0</v>
      </c>
      <c r="K61" s="196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199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5.TEMNÝ DŮL- VÝCVIKOVÉ STŘEDISKO-obj.24 -CÚ 2018/1</v>
      </c>
      <c r="F71" s="77"/>
      <c r="G71" s="77"/>
      <c r="H71" s="77"/>
      <c r="I71" s="204"/>
      <c r="J71" s="75"/>
      <c r="K71" s="75"/>
      <c r="L71" s="73"/>
    </row>
    <row r="72">
      <c r="B72" s="29"/>
      <c r="C72" s="77" t="s">
        <v>168</v>
      </c>
      <c r="D72" s="206"/>
      <c r="E72" s="206"/>
      <c r="F72" s="206"/>
      <c r="G72" s="206"/>
      <c r="H72" s="206"/>
      <c r="I72" s="149"/>
      <c r="J72" s="206"/>
      <c r="K72" s="206"/>
      <c r="L72" s="207"/>
    </row>
    <row r="73" s="1" customFormat="1" ht="16.5" customHeight="1">
      <c r="B73" s="47"/>
      <c r="C73" s="75"/>
      <c r="D73" s="75"/>
      <c r="E73" s="205" t="s">
        <v>3193</v>
      </c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170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E11</f>
        <v xml:space="preserve">STA_cp24_2NP - STA_cp24_2NP  CÚ 2018/1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24</v>
      </c>
      <c r="D77" s="75"/>
      <c r="E77" s="75"/>
      <c r="F77" s="208" t="str">
        <f>F14</f>
        <v xml:space="preserve"> </v>
      </c>
      <c r="G77" s="75"/>
      <c r="H77" s="75"/>
      <c r="I77" s="209" t="s">
        <v>26</v>
      </c>
      <c r="J77" s="86" t="str">
        <f>IF(J14="","",J14)</f>
        <v>12. 4. 2018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28</v>
      </c>
      <c r="D79" s="75"/>
      <c r="E79" s="75"/>
      <c r="F79" s="208" t="str">
        <f>E17</f>
        <v xml:space="preserve"> </v>
      </c>
      <c r="G79" s="75"/>
      <c r="H79" s="75"/>
      <c r="I79" s="209" t="s">
        <v>34</v>
      </c>
      <c r="J79" s="208" t="str">
        <f>E23</f>
        <v>ATELIER H1§ATELIER HÁJEK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8" t="str">
        <f>IF(E20="","",E20)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10"/>
      <c r="C82" s="211" t="s">
        <v>200</v>
      </c>
      <c r="D82" s="212" t="s">
        <v>58</v>
      </c>
      <c r="E82" s="212" t="s">
        <v>54</v>
      </c>
      <c r="F82" s="212" t="s">
        <v>201</v>
      </c>
      <c r="G82" s="212" t="s">
        <v>202</v>
      </c>
      <c r="H82" s="212" t="s">
        <v>203</v>
      </c>
      <c r="I82" s="213" t="s">
        <v>204</v>
      </c>
      <c r="J82" s="212" t="s">
        <v>175</v>
      </c>
      <c r="K82" s="214" t="s">
        <v>205</v>
      </c>
      <c r="L82" s="215"/>
      <c r="M82" s="103" t="s">
        <v>206</v>
      </c>
      <c r="N82" s="104" t="s">
        <v>43</v>
      </c>
      <c r="O82" s="104" t="s">
        <v>207</v>
      </c>
      <c r="P82" s="104" t="s">
        <v>208</v>
      </c>
      <c r="Q82" s="104" t="s">
        <v>209</v>
      </c>
      <c r="R82" s="104" t="s">
        <v>210</v>
      </c>
      <c r="S82" s="104" t="s">
        <v>211</v>
      </c>
      <c r="T82" s="105" t="s">
        <v>212</v>
      </c>
    </row>
    <row r="83" s="1" customFormat="1" ht="29.28" customHeight="1">
      <c r="B83" s="47"/>
      <c r="C83" s="109" t="s">
        <v>176</v>
      </c>
      <c r="D83" s="75"/>
      <c r="E83" s="75"/>
      <c r="F83" s="75"/>
      <c r="G83" s="75"/>
      <c r="H83" s="75"/>
      <c r="I83" s="204"/>
      <c r="J83" s="216">
        <f>BK83</f>
        <v>0</v>
      </c>
      <c r="K83" s="75"/>
      <c r="L83" s="73"/>
      <c r="M83" s="106"/>
      <c r="N83" s="107"/>
      <c r="O83" s="107"/>
      <c r="P83" s="217">
        <f>P84</f>
        <v>0</v>
      </c>
      <c r="Q83" s="107"/>
      <c r="R83" s="217">
        <f>R84</f>
        <v>0</v>
      </c>
      <c r="S83" s="107"/>
      <c r="T83" s="218">
        <f>T84</f>
        <v>0</v>
      </c>
      <c r="AT83" s="25" t="s">
        <v>72</v>
      </c>
      <c r="AU83" s="25" t="s">
        <v>177</v>
      </c>
      <c r="BK83" s="219">
        <f>BK84</f>
        <v>0</v>
      </c>
    </row>
    <row r="84" s="11" customFormat="1" ht="37.44" customHeight="1">
      <c r="B84" s="220"/>
      <c r="C84" s="221"/>
      <c r="D84" s="222" t="s">
        <v>72</v>
      </c>
      <c r="E84" s="223" t="s">
        <v>2134</v>
      </c>
      <c r="F84" s="223" t="s">
        <v>79</v>
      </c>
      <c r="G84" s="221"/>
      <c r="H84" s="221"/>
      <c r="I84" s="224"/>
      <c r="J84" s="225">
        <f>BK84</f>
        <v>0</v>
      </c>
      <c r="K84" s="221"/>
      <c r="L84" s="226"/>
      <c r="M84" s="227"/>
      <c r="N84" s="228"/>
      <c r="O84" s="228"/>
      <c r="P84" s="229">
        <f>SUM(P85:P108)</f>
        <v>0</v>
      </c>
      <c r="Q84" s="228"/>
      <c r="R84" s="229">
        <f>SUM(R85:R108)</f>
        <v>0</v>
      </c>
      <c r="S84" s="228"/>
      <c r="T84" s="230">
        <f>SUM(T85:T108)</f>
        <v>0</v>
      </c>
      <c r="AR84" s="231" t="s">
        <v>80</v>
      </c>
      <c r="AT84" s="232" t="s">
        <v>72</v>
      </c>
      <c r="AU84" s="232" t="s">
        <v>73</v>
      </c>
      <c r="AY84" s="231" t="s">
        <v>215</v>
      </c>
      <c r="BK84" s="233">
        <f>SUM(BK85:BK108)</f>
        <v>0</v>
      </c>
    </row>
    <row r="85" s="1" customFormat="1" ht="16.5" customHeight="1">
      <c r="B85" s="47"/>
      <c r="C85" s="236" t="s">
        <v>80</v>
      </c>
      <c r="D85" s="236" t="s">
        <v>217</v>
      </c>
      <c r="E85" s="237" t="s">
        <v>3868</v>
      </c>
      <c r="F85" s="238" t="s">
        <v>2079</v>
      </c>
      <c r="G85" s="239" t="s">
        <v>1851</v>
      </c>
      <c r="H85" s="240">
        <v>6</v>
      </c>
      <c r="I85" s="241"/>
      <c r="J85" s="242">
        <f>ROUND(I85*H85,2)</f>
        <v>0</v>
      </c>
      <c r="K85" s="238" t="s">
        <v>22</v>
      </c>
      <c r="L85" s="73"/>
      <c r="M85" s="243" t="s">
        <v>22</v>
      </c>
      <c r="N85" s="244" t="s">
        <v>44</v>
      </c>
      <c r="O85" s="48"/>
      <c r="P85" s="245">
        <f>O85*H85</f>
        <v>0</v>
      </c>
      <c r="Q85" s="245">
        <v>0</v>
      </c>
      <c r="R85" s="245">
        <f>Q85*H85</f>
        <v>0</v>
      </c>
      <c r="S85" s="245">
        <v>0</v>
      </c>
      <c r="T85" s="246">
        <f>S85*H85</f>
        <v>0</v>
      </c>
      <c r="AR85" s="25" t="s">
        <v>222</v>
      </c>
      <c r="AT85" s="25" t="s">
        <v>217</v>
      </c>
      <c r="AU85" s="25" t="s">
        <v>80</v>
      </c>
      <c r="AY85" s="25" t="s">
        <v>215</v>
      </c>
      <c r="BE85" s="247">
        <f>IF(N85="základní",J85,0)</f>
        <v>0</v>
      </c>
      <c r="BF85" s="247">
        <f>IF(N85="snížená",J85,0)</f>
        <v>0</v>
      </c>
      <c r="BG85" s="247">
        <f>IF(N85="zákl. přenesená",J85,0)</f>
        <v>0</v>
      </c>
      <c r="BH85" s="247">
        <f>IF(N85="sníž. přenesená",J85,0)</f>
        <v>0</v>
      </c>
      <c r="BI85" s="247">
        <f>IF(N85="nulová",J85,0)</f>
        <v>0</v>
      </c>
      <c r="BJ85" s="25" t="s">
        <v>80</v>
      </c>
      <c r="BK85" s="247">
        <f>ROUND(I85*H85,2)</f>
        <v>0</v>
      </c>
      <c r="BL85" s="25" t="s">
        <v>222</v>
      </c>
      <c r="BM85" s="25" t="s">
        <v>3869</v>
      </c>
    </row>
    <row r="86" s="1" customFormat="1" ht="16.5" customHeight="1">
      <c r="B86" s="47"/>
      <c r="C86" s="236" t="s">
        <v>82</v>
      </c>
      <c r="D86" s="236" t="s">
        <v>217</v>
      </c>
      <c r="E86" s="237" t="s">
        <v>3870</v>
      </c>
      <c r="F86" s="238" t="s">
        <v>2082</v>
      </c>
      <c r="G86" s="239" t="s">
        <v>1851</v>
      </c>
      <c r="H86" s="240">
        <v>3</v>
      </c>
      <c r="I86" s="241"/>
      <c r="J86" s="242">
        <f>ROUND(I86*H86,2)</f>
        <v>0</v>
      </c>
      <c r="K86" s="238" t="s">
        <v>22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3871</v>
      </c>
    </row>
    <row r="87" s="1" customFormat="1" ht="16.5" customHeight="1">
      <c r="B87" s="47"/>
      <c r="C87" s="236" t="s">
        <v>236</v>
      </c>
      <c r="D87" s="236" t="s">
        <v>217</v>
      </c>
      <c r="E87" s="237" t="s">
        <v>2084</v>
      </c>
      <c r="F87" s="238" t="s">
        <v>2085</v>
      </c>
      <c r="G87" s="239" t="s">
        <v>1851</v>
      </c>
      <c r="H87" s="240">
        <v>3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3872</v>
      </c>
    </row>
    <row r="88" s="1" customFormat="1" ht="16.5" customHeight="1">
      <c r="B88" s="47"/>
      <c r="C88" s="236" t="s">
        <v>222</v>
      </c>
      <c r="D88" s="236" t="s">
        <v>217</v>
      </c>
      <c r="E88" s="237" t="s">
        <v>2087</v>
      </c>
      <c r="F88" s="238" t="s">
        <v>3873</v>
      </c>
      <c r="G88" s="239" t="s">
        <v>1851</v>
      </c>
      <c r="H88" s="240">
        <v>3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3874</v>
      </c>
    </row>
    <row r="89" s="1" customFormat="1" ht="16.5" customHeight="1">
      <c r="B89" s="47"/>
      <c r="C89" s="236" t="s">
        <v>248</v>
      </c>
      <c r="D89" s="236" t="s">
        <v>217</v>
      </c>
      <c r="E89" s="237" t="s">
        <v>1964</v>
      </c>
      <c r="F89" s="238" t="s">
        <v>1965</v>
      </c>
      <c r="G89" s="239" t="s">
        <v>1851</v>
      </c>
      <c r="H89" s="240">
        <v>3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3875</v>
      </c>
    </row>
    <row r="90" s="1" customFormat="1" ht="25.5" customHeight="1">
      <c r="B90" s="47"/>
      <c r="C90" s="236" t="s">
        <v>252</v>
      </c>
      <c r="D90" s="236" t="s">
        <v>217</v>
      </c>
      <c r="E90" s="237" t="s">
        <v>2092</v>
      </c>
      <c r="F90" s="238" t="s">
        <v>2093</v>
      </c>
      <c r="G90" s="239" t="s">
        <v>298</v>
      </c>
      <c r="H90" s="240">
        <v>219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3876</v>
      </c>
    </row>
    <row r="91" s="1" customFormat="1" ht="16.5" customHeight="1">
      <c r="B91" s="47"/>
      <c r="C91" s="236" t="s">
        <v>257</v>
      </c>
      <c r="D91" s="236" t="s">
        <v>217</v>
      </c>
      <c r="E91" s="237" t="s">
        <v>1991</v>
      </c>
      <c r="F91" s="238" t="s">
        <v>1992</v>
      </c>
      <c r="G91" s="239" t="s">
        <v>298</v>
      </c>
      <c r="H91" s="240">
        <v>17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3877</v>
      </c>
    </row>
    <row r="92" s="1" customFormat="1" ht="16.5" customHeight="1">
      <c r="B92" s="47"/>
      <c r="C92" s="236" t="s">
        <v>261</v>
      </c>
      <c r="D92" s="236" t="s">
        <v>217</v>
      </c>
      <c r="E92" s="237" t="s">
        <v>3835</v>
      </c>
      <c r="F92" s="238" t="s">
        <v>1995</v>
      </c>
      <c r="G92" s="239" t="s">
        <v>298</v>
      </c>
      <c r="H92" s="240">
        <v>17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3878</v>
      </c>
    </row>
    <row r="93" s="1" customFormat="1" ht="16.5" customHeight="1">
      <c r="B93" s="47"/>
      <c r="C93" s="236" t="s">
        <v>266</v>
      </c>
      <c r="D93" s="236" t="s">
        <v>217</v>
      </c>
      <c r="E93" s="237" t="s">
        <v>1997</v>
      </c>
      <c r="F93" s="238" t="s">
        <v>1998</v>
      </c>
      <c r="G93" s="239" t="s">
        <v>298</v>
      </c>
      <c r="H93" s="240">
        <v>14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3879</v>
      </c>
    </row>
    <row r="94" s="1" customFormat="1" ht="16.5" customHeight="1">
      <c r="B94" s="47"/>
      <c r="C94" s="236" t="s">
        <v>271</v>
      </c>
      <c r="D94" s="236" t="s">
        <v>217</v>
      </c>
      <c r="E94" s="237" t="s">
        <v>3838</v>
      </c>
      <c r="F94" s="238" t="s">
        <v>2001</v>
      </c>
      <c r="G94" s="239" t="s">
        <v>298</v>
      </c>
      <c r="H94" s="240">
        <v>14</v>
      </c>
      <c r="I94" s="241"/>
      <c r="J94" s="242">
        <f>ROUND(I94*H94,2)</f>
        <v>0</v>
      </c>
      <c r="K94" s="238" t="s">
        <v>22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222</v>
      </c>
      <c r="AT94" s="25" t="s">
        <v>217</v>
      </c>
      <c r="AU94" s="25" t="s">
        <v>80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222</v>
      </c>
      <c r="BM94" s="25" t="s">
        <v>3880</v>
      </c>
    </row>
    <row r="95" s="1" customFormat="1" ht="16.5" customHeight="1">
      <c r="B95" s="47"/>
      <c r="C95" s="236" t="s">
        <v>277</v>
      </c>
      <c r="D95" s="236" t="s">
        <v>217</v>
      </c>
      <c r="E95" s="237" t="s">
        <v>3054</v>
      </c>
      <c r="F95" s="238" t="s">
        <v>3055</v>
      </c>
      <c r="G95" s="239" t="s">
        <v>1851</v>
      </c>
      <c r="H95" s="240">
        <v>3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3881</v>
      </c>
    </row>
    <row r="96" s="1" customFormat="1" ht="16.5" customHeight="1">
      <c r="B96" s="47"/>
      <c r="C96" s="236" t="s">
        <v>288</v>
      </c>
      <c r="D96" s="236" t="s">
        <v>217</v>
      </c>
      <c r="E96" s="237" t="s">
        <v>3057</v>
      </c>
      <c r="F96" s="238" t="s">
        <v>3157</v>
      </c>
      <c r="G96" s="239" t="s">
        <v>1851</v>
      </c>
      <c r="H96" s="240">
        <v>41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3882</v>
      </c>
    </row>
    <row r="97" s="1" customFormat="1" ht="16.5" customHeight="1">
      <c r="B97" s="47"/>
      <c r="C97" s="236" t="s">
        <v>295</v>
      </c>
      <c r="D97" s="236" t="s">
        <v>217</v>
      </c>
      <c r="E97" s="237" t="s">
        <v>2102</v>
      </c>
      <c r="F97" s="238" t="s">
        <v>2103</v>
      </c>
      <c r="G97" s="239" t="s">
        <v>298</v>
      </c>
      <c r="H97" s="240">
        <v>30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3883</v>
      </c>
    </row>
    <row r="98" s="1" customFormat="1" ht="25.5" customHeight="1">
      <c r="B98" s="47"/>
      <c r="C98" s="236" t="s">
        <v>301</v>
      </c>
      <c r="D98" s="236" t="s">
        <v>217</v>
      </c>
      <c r="E98" s="237" t="s">
        <v>3844</v>
      </c>
      <c r="F98" s="238" t="s">
        <v>2040</v>
      </c>
      <c r="G98" s="239" t="s">
        <v>1851</v>
      </c>
      <c r="H98" s="240">
        <v>1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3884</v>
      </c>
    </row>
    <row r="99" s="1" customFormat="1" ht="16.5" customHeight="1">
      <c r="B99" s="47"/>
      <c r="C99" s="236" t="s">
        <v>10</v>
      </c>
      <c r="D99" s="236" t="s">
        <v>217</v>
      </c>
      <c r="E99" s="237" t="s">
        <v>3846</v>
      </c>
      <c r="F99" s="238" t="s">
        <v>2043</v>
      </c>
      <c r="G99" s="239" t="s">
        <v>1851</v>
      </c>
      <c r="H99" s="240">
        <v>4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3885</v>
      </c>
    </row>
    <row r="100" s="1" customFormat="1" ht="16.5" customHeight="1">
      <c r="B100" s="47"/>
      <c r="C100" s="236" t="s">
        <v>311</v>
      </c>
      <c r="D100" s="236" t="s">
        <v>217</v>
      </c>
      <c r="E100" s="237" t="s">
        <v>3886</v>
      </c>
      <c r="F100" s="238" t="s">
        <v>2049</v>
      </c>
      <c r="G100" s="239" t="s">
        <v>2050</v>
      </c>
      <c r="H100" s="240">
        <v>1</v>
      </c>
      <c r="I100" s="241"/>
      <c r="J100" s="242">
        <f>ROUND(I100*H100,2)</f>
        <v>0</v>
      </c>
      <c r="K100" s="238" t="s">
        <v>22</v>
      </c>
      <c r="L100" s="73"/>
      <c r="M100" s="243" t="s">
        <v>22</v>
      </c>
      <c r="N100" s="244" t="s">
        <v>44</v>
      </c>
      <c r="O100" s="48"/>
      <c r="P100" s="245">
        <f>O100*H100</f>
        <v>0</v>
      </c>
      <c r="Q100" s="245">
        <v>0</v>
      </c>
      <c r="R100" s="245">
        <f>Q100*H100</f>
        <v>0</v>
      </c>
      <c r="S100" s="245">
        <v>0</v>
      </c>
      <c r="T100" s="246">
        <f>S100*H100</f>
        <v>0</v>
      </c>
      <c r="AR100" s="25" t="s">
        <v>222</v>
      </c>
      <c r="AT100" s="25" t="s">
        <v>217</v>
      </c>
      <c r="AU100" s="25" t="s">
        <v>80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222</v>
      </c>
      <c r="BM100" s="25" t="s">
        <v>3887</v>
      </c>
    </row>
    <row r="101" s="1" customFormat="1" ht="16.5" customHeight="1">
      <c r="B101" s="47"/>
      <c r="C101" s="236" t="s">
        <v>318</v>
      </c>
      <c r="D101" s="236" t="s">
        <v>217</v>
      </c>
      <c r="E101" s="237" t="s">
        <v>3888</v>
      </c>
      <c r="F101" s="238" t="s">
        <v>2053</v>
      </c>
      <c r="G101" s="239" t="s">
        <v>2050</v>
      </c>
      <c r="H101" s="240">
        <v>1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3889</v>
      </c>
    </row>
    <row r="102" s="1" customFormat="1" ht="16.5" customHeight="1">
      <c r="B102" s="47"/>
      <c r="C102" s="236" t="s">
        <v>326</v>
      </c>
      <c r="D102" s="236" t="s">
        <v>217</v>
      </c>
      <c r="E102" s="237" t="s">
        <v>3890</v>
      </c>
      <c r="F102" s="238" t="s">
        <v>2114</v>
      </c>
      <c r="G102" s="239" t="s">
        <v>2057</v>
      </c>
      <c r="H102" s="240">
        <v>2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3891</v>
      </c>
    </row>
    <row r="103" s="1" customFormat="1" ht="16.5" customHeight="1">
      <c r="B103" s="47"/>
      <c r="C103" s="236" t="s">
        <v>331</v>
      </c>
      <c r="D103" s="236" t="s">
        <v>217</v>
      </c>
      <c r="E103" s="237" t="s">
        <v>3854</v>
      </c>
      <c r="F103" s="238" t="s">
        <v>2060</v>
      </c>
      <c r="G103" s="239" t="s">
        <v>2057</v>
      </c>
      <c r="H103" s="240">
        <v>4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222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222</v>
      </c>
      <c r="BM103" s="25" t="s">
        <v>3892</v>
      </c>
    </row>
    <row r="104" s="1" customFormat="1" ht="16.5" customHeight="1">
      <c r="B104" s="47"/>
      <c r="C104" s="236" t="s">
        <v>336</v>
      </c>
      <c r="D104" s="236" t="s">
        <v>217</v>
      </c>
      <c r="E104" s="237" t="s">
        <v>3856</v>
      </c>
      <c r="F104" s="238" t="s">
        <v>2063</v>
      </c>
      <c r="G104" s="239" t="s">
        <v>2057</v>
      </c>
      <c r="H104" s="240">
        <v>2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222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222</v>
      </c>
      <c r="BM104" s="25" t="s">
        <v>3893</v>
      </c>
    </row>
    <row r="105" s="1" customFormat="1" ht="16.5" customHeight="1">
      <c r="B105" s="47"/>
      <c r="C105" s="236" t="s">
        <v>9</v>
      </c>
      <c r="D105" s="236" t="s">
        <v>217</v>
      </c>
      <c r="E105" s="237" t="s">
        <v>3858</v>
      </c>
      <c r="F105" s="238" t="s">
        <v>2066</v>
      </c>
      <c r="G105" s="239" t="s">
        <v>274</v>
      </c>
      <c r="H105" s="240">
        <v>0.20000000000000001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3894</v>
      </c>
    </row>
    <row r="106" s="1" customFormat="1" ht="16.5" customHeight="1">
      <c r="B106" s="47"/>
      <c r="C106" s="236" t="s">
        <v>346</v>
      </c>
      <c r="D106" s="236" t="s">
        <v>217</v>
      </c>
      <c r="E106" s="237" t="s">
        <v>3860</v>
      </c>
      <c r="F106" s="238" t="s">
        <v>2069</v>
      </c>
      <c r="G106" s="239" t="s">
        <v>2057</v>
      </c>
      <c r="H106" s="240">
        <v>1</v>
      </c>
      <c r="I106" s="241"/>
      <c r="J106" s="242">
        <f>ROUND(I106*H106,2)</f>
        <v>0</v>
      </c>
      <c r="K106" s="238" t="s">
        <v>22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3895</v>
      </c>
    </row>
    <row r="107" s="1" customFormat="1" ht="16.5" customHeight="1">
      <c r="B107" s="47"/>
      <c r="C107" s="236" t="s">
        <v>352</v>
      </c>
      <c r="D107" s="236" t="s">
        <v>217</v>
      </c>
      <c r="E107" s="237" t="s">
        <v>3896</v>
      </c>
      <c r="F107" s="238" t="s">
        <v>2072</v>
      </c>
      <c r="G107" s="239" t="s">
        <v>2050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244" t="s">
        <v>44</v>
      </c>
      <c r="O107" s="48"/>
      <c r="P107" s="245">
        <f>O107*H107</f>
        <v>0</v>
      </c>
      <c r="Q107" s="245">
        <v>0</v>
      </c>
      <c r="R107" s="245">
        <f>Q107*H107</f>
        <v>0</v>
      </c>
      <c r="S107" s="245">
        <v>0</v>
      </c>
      <c r="T107" s="246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3897</v>
      </c>
    </row>
    <row r="108" s="1" customFormat="1" ht="16.5" customHeight="1">
      <c r="B108" s="47"/>
      <c r="C108" s="236" t="s">
        <v>357</v>
      </c>
      <c r="D108" s="236" t="s">
        <v>217</v>
      </c>
      <c r="E108" s="237" t="s">
        <v>3898</v>
      </c>
      <c r="F108" s="238" t="s">
        <v>2075</v>
      </c>
      <c r="G108" s="239" t="s">
        <v>22</v>
      </c>
      <c r="H108" s="240">
        <v>1</v>
      </c>
      <c r="I108" s="241"/>
      <c r="J108" s="242">
        <f>ROUND(I108*H108,2)</f>
        <v>0</v>
      </c>
      <c r="K108" s="238" t="s">
        <v>22</v>
      </c>
      <c r="L108" s="73"/>
      <c r="M108" s="243" t="s">
        <v>22</v>
      </c>
      <c r="N108" s="306" t="s">
        <v>44</v>
      </c>
      <c r="O108" s="307"/>
      <c r="P108" s="308">
        <f>O108*H108</f>
        <v>0</v>
      </c>
      <c r="Q108" s="308">
        <v>0</v>
      </c>
      <c r="R108" s="308">
        <f>Q108*H108</f>
        <v>0</v>
      </c>
      <c r="S108" s="308">
        <v>0</v>
      </c>
      <c r="T108" s="309">
        <f>S108*H108</f>
        <v>0</v>
      </c>
      <c r="AR108" s="25" t="s">
        <v>222</v>
      </c>
      <c r="AT108" s="25" t="s">
        <v>217</v>
      </c>
      <c r="AU108" s="25" t="s">
        <v>80</v>
      </c>
      <c r="AY108" s="25" t="s">
        <v>215</v>
      </c>
      <c r="BE108" s="247">
        <f>IF(N108="základní",J108,0)</f>
        <v>0</v>
      </c>
      <c r="BF108" s="247">
        <f>IF(N108="snížená",J108,0)</f>
        <v>0</v>
      </c>
      <c r="BG108" s="247">
        <f>IF(N108="zákl. přenesená",J108,0)</f>
        <v>0</v>
      </c>
      <c r="BH108" s="247">
        <f>IF(N108="sníž. přenesená",J108,0)</f>
        <v>0</v>
      </c>
      <c r="BI108" s="247">
        <f>IF(N108="nulová",J108,0)</f>
        <v>0</v>
      </c>
      <c r="BJ108" s="25" t="s">
        <v>80</v>
      </c>
      <c r="BK108" s="247">
        <f>ROUND(I108*H108,2)</f>
        <v>0</v>
      </c>
      <c r="BL108" s="25" t="s">
        <v>222</v>
      </c>
      <c r="BM108" s="25" t="s">
        <v>3899</v>
      </c>
    </row>
    <row r="109" s="1" customFormat="1" ht="6.96" customHeight="1">
      <c r="B109" s="68"/>
      <c r="C109" s="69"/>
      <c r="D109" s="69"/>
      <c r="E109" s="69"/>
      <c r="F109" s="69"/>
      <c r="G109" s="69"/>
      <c r="H109" s="69"/>
      <c r="I109" s="179"/>
      <c r="J109" s="69"/>
      <c r="K109" s="69"/>
      <c r="L109" s="73"/>
    </row>
  </sheetData>
  <sheetProtection sheet="1" autoFilter="0" formatColumns="0" formatRows="0" objects="1" scenarios="1" spinCount="100000" saltValue="jxS0Luyv3oeHLwmbvpbHTFVVqF6B8XTKa6Ck1fVWOZUHH+MtDRfrB3kuYZA2d7gouev7Sg3hVT/e0nJKOrMHFg==" hashValue="Vo9rjc2+XThC1ambGUOJVhFw4y7J2g6PvntN6of9F5zgIIfL1x9vSBkGpX5QsIqXkbBUtvb7Kp1IXFVEvgnlEg==" algorithmName="SHA-512" password="CC35"/>
  <autoFilter ref="C82:K10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155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168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3193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170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3900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21</v>
      </c>
      <c r="E13" s="48"/>
      <c r="F13" s="36" t="s">
        <v>22</v>
      </c>
      <c r="G13" s="48"/>
      <c r="H13" s="48"/>
      <c r="I13" s="159" t="s">
        <v>23</v>
      </c>
      <c r="J13" s="36" t="s">
        <v>22</v>
      </c>
      <c r="K13" s="52"/>
    </row>
    <row r="14" s="1" customFormat="1" ht="14.4" customHeight="1">
      <c r="B14" s="47"/>
      <c r="C14" s="48"/>
      <c r="D14" s="41" t="s">
        <v>24</v>
      </c>
      <c r="E14" s="48"/>
      <c r="F14" s="36" t="s">
        <v>30</v>
      </c>
      <c r="G14" s="48"/>
      <c r="H14" s="48"/>
      <c r="I14" s="159" t="s">
        <v>26</v>
      </c>
      <c r="J14" s="160" t="str">
        <f>'Rekapitulace stavby'!AN8</f>
        <v>12. 4. 2018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28</v>
      </c>
      <c r="E16" s="48"/>
      <c r="F16" s="48"/>
      <c r="G16" s="48"/>
      <c r="H16" s="48"/>
      <c r="I16" s="159" t="s">
        <v>29</v>
      </c>
      <c r="J16" s="36" t="s">
        <v>22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22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29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29</v>
      </c>
      <c r="J22" s="36" t="s">
        <v>22</v>
      </c>
      <c r="K22" s="52"/>
    </row>
    <row r="23" s="1" customFormat="1" ht="18" customHeight="1">
      <c r="B23" s="47"/>
      <c r="C23" s="48"/>
      <c r="D23" s="48"/>
      <c r="E23" s="36" t="s">
        <v>35</v>
      </c>
      <c r="F23" s="48"/>
      <c r="G23" s="48"/>
      <c r="H23" s="48"/>
      <c r="I23" s="159" t="s">
        <v>31</v>
      </c>
      <c r="J23" s="36" t="s">
        <v>22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37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22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39</v>
      </c>
      <c r="E29" s="48"/>
      <c r="F29" s="48"/>
      <c r="G29" s="48"/>
      <c r="H29" s="48"/>
      <c r="I29" s="157"/>
      <c r="J29" s="168">
        <f>ROUND(J85,2)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41</v>
      </c>
      <c r="G31" s="48"/>
      <c r="H31" s="48"/>
      <c r="I31" s="169" t="s">
        <v>40</v>
      </c>
      <c r="J31" s="53" t="s">
        <v>42</v>
      </c>
      <c r="K31" s="52"/>
    </row>
    <row r="32" s="1" customFormat="1" ht="14.4" customHeight="1">
      <c r="B32" s="47"/>
      <c r="C32" s="48"/>
      <c r="D32" s="56" t="s">
        <v>43</v>
      </c>
      <c r="E32" s="56" t="s">
        <v>44</v>
      </c>
      <c r="F32" s="170">
        <f>ROUND(SUM(BE85:BE105), 2)</f>
        <v>0</v>
      </c>
      <c r="G32" s="48"/>
      <c r="H32" s="48"/>
      <c r="I32" s="171">
        <v>0.20999999999999999</v>
      </c>
      <c r="J32" s="170">
        <f>ROUND(ROUND((SUM(BE85:BE105)), 2)*I32, 2)</f>
        <v>0</v>
      </c>
      <c r="K32" s="52"/>
    </row>
    <row r="33" s="1" customFormat="1" ht="14.4" customHeight="1">
      <c r="B33" s="47"/>
      <c r="C33" s="48"/>
      <c r="D33" s="48"/>
      <c r="E33" s="56" t="s">
        <v>45</v>
      </c>
      <c r="F33" s="170">
        <f>ROUND(SUM(BF85:BF105), 2)</f>
        <v>0</v>
      </c>
      <c r="G33" s="48"/>
      <c r="H33" s="48"/>
      <c r="I33" s="171">
        <v>0.14999999999999999</v>
      </c>
      <c r="J33" s="170">
        <f>ROUND(ROUND((SUM(BF85:BF105)),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46</v>
      </c>
      <c r="F34" s="170">
        <f>ROUND(SUM(BG85:BG105),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47</v>
      </c>
      <c r="F35" s="170">
        <f>ROUND(SUM(BH85:BH105),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48</v>
      </c>
      <c r="F36" s="170">
        <f>ROUND(SUM(BI85:BI105),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49</v>
      </c>
      <c r="E38" s="99"/>
      <c r="F38" s="99"/>
      <c r="G38" s="174" t="s">
        <v>50</v>
      </c>
      <c r="H38" s="175" t="s">
        <v>51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173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5.TEMNÝ DŮL- VÝCVIKOVÉ STŘEDISKO-obj.24 -CÚ 2018/1</v>
      </c>
      <c r="F47" s="41"/>
      <c r="G47" s="41"/>
      <c r="H47" s="41"/>
      <c r="I47" s="157"/>
      <c r="J47" s="48"/>
      <c r="K47" s="52"/>
    </row>
    <row r="48">
      <c r="B48" s="29"/>
      <c r="C48" s="41" t="s">
        <v>168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3193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170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 xml:space="preserve">VZD_cp_24 - kalkulace VZD-č.p.24_2NP  CÚ 2018/1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24</v>
      </c>
      <c r="D53" s="48"/>
      <c r="E53" s="48"/>
      <c r="F53" s="36" t="str">
        <f>F14</f>
        <v xml:space="preserve"> </v>
      </c>
      <c r="G53" s="48"/>
      <c r="H53" s="48"/>
      <c r="I53" s="159" t="s">
        <v>26</v>
      </c>
      <c r="J53" s="160" t="str">
        <f>IF(J14="","",J14)</f>
        <v>12. 4. 2018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28</v>
      </c>
      <c r="D55" s="48"/>
      <c r="E55" s="48"/>
      <c r="F55" s="36" t="str">
        <f>E17</f>
        <v xml:space="preserve"> </v>
      </c>
      <c r="G55" s="48"/>
      <c r="H55" s="48"/>
      <c r="I55" s="159" t="s">
        <v>34</v>
      </c>
      <c r="J55" s="45" t="str">
        <f>E23</f>
        <v>ATELIER H1§ATELIER HÁJEK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174</v>
      </c>
      <c r="D58" s="172"/>
      <c r="E58" s="172"/>
      <c r="F58" s="172"/>
      <c r="G58" s="172"/>
      <c r="H58" s="172"/>
      <c r="I58" s="186"/>
      <c r="J58" s="187" t="s">
        <v>175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176</v>
      </c>
      <c r="D60" s="48"/>
      <c r="E60" s="48"/>
      <c r="F60" s="48"/>
      <c r="G60" s="48"/>
      <c r="H60" s="48"/>
      <c r="I60" s="157"/>
      <c r="J60" s="168">
        <f>J85</f>
        <v>0</v>
      </c>
      <c r="K60" s="52"/>
      <c r="AU60" s="25" t="s">
        <v>177</v>
      </c>
    </row>
    <row r="61" s="8" customFormat="1" ht="24.96" customHeight="1">
      <c r="B61" s="190"/>
      <c r="C61" s="191"/>
      <c r="D61" s="192" t="s">
        <v>3901</v>
      </c>
      <c r="E61" s="193"/>
      <c r="F61" s="193"/>
      <c r="G61" s="193"/>
      <c r="H61" s="193"/>
      <c r="I61" s="194"/>
      <c r="J61" s="195">
        <f>J86</f>
        <v>0</v>
      </c>
      <c r="K61" s="196"/>
    </row>
    <row r="62" s="8" customFormat="1" ht="24.96" customHeight="1">
      <c r="B62" s="190"/>
      <c r="C62" s="191"/>
      <c r="D62" s="192" t="s">
        <v>3184</v>
      </c>
      <c r="E62" s="193"/>
      <c r="F62" s="193"/>
      <c r="G62" s="193"/>
      <c r="H62" s="193"/>
      <c r="I62" s="194"/>
      <c r="J62" s="195">
        <f>J94</f>
        <v>0</v>
      </c>
      <c r="K62" s="196"/>
    </row>
    <row r="63" s="8" customFormat="1" ht="24.96" customHeight="1">
      <c r="B63" s="190"/>
      <c r="C63" s="191"/>
      <c r="D63" s="192" t="s">
        <v>2133</v>
      </c>
      <c r="E63" s="193"/>
      <c r="F63" s="193"/>
      <c r="G63" s="193"/>
      <c r="H63" s="193"/>
      <c r="I63" s="194"/>
      <c r="J63" s="195">
        <f>J100</f>
        <v>0</v>
      </c>
      <c r="K63" s="196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199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5.TEMNÝ DŮL- VÝCVIKOVÉ STŘEDISKO-obj.24 -CÚ 2018/1</v>
      </c>
      <c r="F73" s="77"/>
      <c r="G73" s="77"/>
      <c r="H73" s="77"/>
      <c r="I73" s="204"/>
      <c r="J73" s="75"/>
      <c r="K73" s="75"/>
      <c r="L73" s="73"/>
    </row>
    <row r="74">
      <c r="B74" s="29"/>
      <c r="C74" s="77" t="s">
        <v>168</v>
      </c>
      <c r="D74" s="206"/>
      <c r="E74" s="206"/>
      <c r="F74" s="206"/>
      <c r="G74" s="206"/>
      <c r="H74" s="206"/>
      <c r="I74" s="149"/>
      <c r="J74" s="206"/>
      <c r="K74" s="206"/>
      <c r="L74" s="207"/>
    </row>
    <row r="75" s="1" customFormat="1" ht="16.5" customHeight="1">
      <c r="B75" s="47"/>
      <c r="C75" s="75"/>
      <c r="D75" s="75"/>
      <c r="E75" s="205" t="s">
        <v>3193</v>
      </c>
      <c r="F75" s="75"/>
      <c r="G75" s="75"/>
      <c r="H75" s="75"/>
      <c r="I75" s="204"/>
      <c r="J75" s="75"/>
      <c r="K75" s="75"/>
      <c r="L75" s="73"/>
    </row>
    <row r="76" s="1" customFormat="1" ht="14.4" customHeight="1">
      <c r="B76" s="47"/>
      <c r="C76" s="77" t="s">
        <v>170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E11</f>
        <v xml:space="preserve">VZD_cp_24 - kalkulace VZD-č.p.24_2NP  CÚ 2018/1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24</v>
      </c>
      <c r="D79" s="75"/>
      <c r="E79" s="75"/>
      <c r="F79" s="208" t="str">
        <f>F14</f>
        <v xml:space="preserve"> </v>
      </c>
      <c r="G79" s="75"/>
      <c r="H79" s="75"/>
      <c r="I79" s="209" t="s">
        <v>26</v>
      </c>
      <c r="J79" s="86" t="str">
        <f>IF(J14="","",J14)</f>
        <v>12. 4. 2018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28</v>
      </c>
      <c r="D81" s="75"/>
      <c r="E81" s="75"/>
      <c r="F81" s="208" t="str">
        <f>E17</f>
        <v xml:space="preserve"> </v>
      </c>
      <c r="G81" s="75"/>
      <c r="H81" s="75"/>
      <c r="I81" s="209" t="s">
        <v>34</v>
      </c>
      <c r="J81" s="208" t="str">
        <f>E23</f>
        <v>ATELIER H1§ATELIER HÁJEK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8" t="str">
        <f>IF(E20="","",E20)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10"/>
      <c r="C84" s="211" t="s">
        <v>200</v>
      </c>
      <c r="D84" s="212" t="s">
        <v>58</v>
      </c>
      <c r="E84" s="212" t="s">
        <v>54</v>
      </c>
      <c r="F84" s="212" t="s">
        <v>201</v>
      </c>
      <c r="G84" s="212" t="s">
        <v>202</v>
      </c>
      <c r="H84" s="212" t="s">
        <v>203</v>
      </c>
      <c r="I84" s="213" t="s">
        <v>204</v>
      </c>
      <c r="J84" s="212" t="s">
        <v>175</v>
      </c>
      <c r="K84" s="214" t="s">
        <v>205</v>
      </c>
      <c r="L84" s="215"/>
      <c r="M84" s="103" t="s">
        <v>206</v>
      </c>
      <c r="N84" s="104" t="s">
        <v>43</v>
      </c>
      <c r="O84" s="104" t="s">
        <v>207</v>
      </c>
      <c r="P84" s="104" t="s">
        <v>208</v>
      </c>
      <c r="Q84" s="104" t="s">
        <v>209</v>
      </c>
      <c r="R84" s="104" t="s">
        <v>210</v>
      </c>
      <c r="S84" s="104" t="s">
        <v>211</v>
      </c>
      <c r="T84" s="105" t="s">
        <v>212</v>
      </c>
    </row>
    <row r="85" s="1" customFormat="1" ht="29.28" customHeight="1">
      <c r="B85" s="47"/>
      <c r="C85" s="109" t="s">
        <v>176</v>
      </c>
      <c r="D85" s="75"/>
      <c r="E85" s="75"/>
      <c r="F85" s="75"/>
      <c r="G85" s="75"/>
      <c r="H85" s="75"/>
      <c r="I85" s="204"/>
      <c r="J85" s="216">
        <f>BK85</f>
        <v>0</v>
      </c>
      <c r="K85" s="75"/>
      <c r="L85" s="73"/>
      <c r="M85" s="106"/>
      <c r="N85" s="107"/>
      <c r="O85" s="107"/>
      <c r="P85" s="217">
        <f>P86+P94+P100</f>
        <v>0</v>
      </c>
      <c r="Q85" s="107"/>
      <c r="R85" s="217">
        <f>R86+R94+R100</f>
        <v>0</v>
      </c>
      <c r="S85" s="107"/>
      <c r="T85" s="218">
        <f>T86+T94+T100</f>
        <v>0</v>
      </c>
      <c r="AT85" s="25" t="s">
        <v>72</v>
      </c>
      <c r="AU85" s="25" t="s">
        <v>177</v>
      </c>
      <c r="BK85" s="219">
        <f>BK86+BK94+BK100</f>
        <v>0</v>
      </c>
    </row>
    <row r="86" s="11" customFormat="1" ht="37.44" customHeight="1">
      <c r="B86" s="220"/>
      <c r="C86" s="221"/>
      <c r="D86" s="222" t="s">
        <v>72</v>
      </c>
      <c r="E86" s="223" t="s">
        <v>2134</v>
      </c>
      <c r="F86" s="223" t="s">
        <v>3902</v>
      </c>
      <c r="G86" s="221"/>
      <c r="H86" s="221"/>
      <c r="I86" s="224"/>
      <c r="J86" s="225">
        <f>BK86</f>
        <v>0</v>
      </c>
      <c r="K86" s="221"/>
      <c r="L86" s="226"/>
      <c r="M86" s="227"/>
      <c r="N86" s="228"/>
      <c r="O86" s="228"/>
      <c r="P86" s="229">
        <f>SUM(P87:P93)</f>
        <v>0</v>
      </c>
      <c r="Q86" s="228"/>
      <c r="R86" s="229">
        <f>SUM(R87:R93)</f>
        <v>0</v>
      </c>
      <c r="S86" s="228"/>
      <c r="T86" s="230">
        <f>SUM(T87:T93)</f>
        <v>0</v>
      </c>
      <c r="AR86" s="231" t="s">
        <v>80</v>
      </c>
      <c r="AT86" s="232" t="s">
        <v>72</v>
      </c>
      <c r="AU86" s="232" t="s">
        <v>73</v>
      </c>
      <c r="AY86" s="231" t="s">
        <v>215</v>
      </c>
      <c r="BK86" s="233">
        <f>SUM(BK87:BK93)</f>
        <v>0</v>
      </c>
    </row>
    <row r="87" s="1" customFormat="1" ht="25.5" customHeight="1">
      <c r="B87" s="47"/>
      <c r="C87" s="236" t="s">
        <v>80</v>
      </c>
      <c r="D87" s="236" t="s">
        <v>217</v>
      </c>
      <c r="E87" s="237" t="s">
        <v>447</v>
      </c>
      <c r="F87" s="238" t="s">
        <v>2138</v>
      </c>
      <c r="G87" s="239" t="s">
        <v>1851</v>
      </c>
      <c r="H87" s="240">
        <v>3</v>
      </c>
      <c r="I87" s="241"/>
      <c r="J87" s="242">
        <f>ROUND(I87*H87,2)</f>
        <v>0</v>
      </c>
      <c r="K87" s="238" t="s">
        <v>22</v>
      </c>
      <c r="L87" s="73"/>
      <c r="M87" s="243" t="s">
        <v>22</v>
      </c>
      <c r="N87" s="244" t="s">
        <v>44</v>
      </c>
      <c r="O87" s="48"/>
      <c r="P87" s="245">
        <f>O87*H87</f>
        <v>0</v>
      </c>
      <c r="Q87" s="245">
        <v>0</v>
      </c>
      <c r="R87" s="245">
        <f>Q87*H87</f>
        <v>0</v>
      </c>
      <c r="S87" s="245">
        <v>0</v>
      </c>
      <c r="T87" s="246">
        <f>S87*H87</f>
        <v>0</v>
      </c>
      <c r="AR87" s="25" t="s">
        <v>222</v>
      </c>
      <c r="AT87" s="25" t="s">
        <v>217</v>
      </c>
      <c r="AU87" s="25" t="s">
        <v>80</v>
      </c>
      <c r="AY87" s="25" t="s">
        <v>215</v>
      </c>
      <c r="BE87" s="247">
        <f>IF(N87="základní",J87,0)</f>
        <v>0</v>
      </c>
      <c r="BF87" s="247">
        <f>IF(N87="snížená",J87,0)</f>
        <v>0</v>
      </c>
      <c r="BG87" s="247">
        <f>IF(N87="zákl. přenesená",J87,0)</f>
        <v>0</v>
      </c>
      <c r="BH87" s="247">
        <f>IF(N87="sníž. přenesená",J87,0)</f>
        <v>0</v>
      </c>
      <c r="BI87" s="247">
        <f>IF(N87="nulová",J87,0)</f>
        <v>0</v>
      </c>
      <c r="BJ87" s="25" t="s">
        <v>80</v>
      </c>
      <c r="BK87" s="247">
        <f>ROUND(I87*H87,2)</f>
        <v>0</v>
      </c>
      <c r="BL87" s="25" t="s">
        <v>222</v>
      </c>
      <c r="BM87" s="25" t="s">
        <v>3903</v>
      </c>
    </row>
    <row r="88" s="1" customFormat="1" ht="16.5" customHeight="1">
      <c r="B88" s="47"/>
      <c r="C88" s="236" t="s">
        <v>82</v>
      </c>
      <c r="D88" s="236" t="s">
        <v>217</v>
      </c>
      <c r="E88" s="237" t="s">
        <v>452</v>
      </c>
      <c r="F88" s="238" t="s">
        <v>3904</v>
      </c>
      <c r="G88" s="239" t="s">
        <v>298</v>
      </c>
      <c r="H88" s="240">
        <v>5</v>
      </c>
      <c r="I88" s="241"/>
      <c r="J88" s="242">
        <f>ROUND(I88*H88,2)</f>
        <v>0</v>
      </c>
      <c r="K88" s="238" t="s">
        <v>22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3905</v>
      </c>
    </row>
    <row r="89" s="1" customFormat="1" ht="16.5" customHeight="1">
      <c r="B89" s="47"/>
      <c r="C89" s="236" t="s">
        <v>236</v>
      </c>
      <c r="D89" s="236" t="s">
        <v>217</v>
      </c>
      <c r="E89" s="237" t="s">
        <v>457</v>
      </c>
      <c r="F89" s="238" t="s">
        <v>3906</v>
      </c>
      <c r="G89" s="239" t="s">
        <v>1851</v>
      </c>
      <c r="H89" s="240">
        <v>1</v>
      </c>
      <c r="I89" s="241"/>
      <c r="J89" s="242">
        <f>ROUND(I89*H89,2)</f>
        <v>0</v>
      </c>
      <c r="K89" s="238" t="s">
        <v>22</v>
      </c>
      <c r="L89" s="73"/>
      <c r="M89" s="243" t="s">
        <v>22</v>
      </c>
      <c r="N89" s="244" t="s">
        <v>44</v>
      </c>
      <c r="O89" s="48"/>
      <c r="P89" s="245">
        <f>O89*H89</f>
        <v>0</v>
      </c>
      <c r="Q89" s="245">
        <v>0</v>
      </c>
      <c r="R89" s="245">
        <f>Q89*H89</f>
        <v>0</v>
      </c>
      <c r="S89" s="245">
        <v>0</v>
      </c>
      <c r="T89" s="246">
        <f>S89*H89</f>
        <v>0</v>
      </c>
      <c r="AR89" s="25" t="s">
        <v>222</v>
      </c>
      <c r="AT89" s="25" t="s">
        <v>217</v>
      </c>
      <c r="AU89" s="25" t="s">
        <v>80</v>
      </c>
      <c r="AY89" s="25" t="s">
        <v>215</v>
      </c>
      <c r="BE89" s="247">
        <f>IF(N89="základní",J89,0)</f>
        <v>0</v>
      </c>
      <c r="BF89" s="247">
        <f>IF(N89="snížená",J89,0)</f>
        <v>0</v>
      </c>
      <c r="BG89" s="247">
        <f>IF(N89="zákl. přenesená",J89,0)</f>
        <v>0</v>
      </c>
      <c r="BH89" s="247">
        <f>IF(N89="sníž. přenesená",J89,0)</f>
        <v>0</v>
      </c>
      <c r="BI89" s="247">
        <f>IF(N89="nulová",J89,0)</f>
        <v>0</v>
      </c>
      <c r="BJ89" s="25" t="s">
        <v>80</v>
      </c>
      <c r="BK89" s="247">
        <f>ROUND(I89*H89,2)</f>
        <v>0</v>
      </c>
      <c r="BL89" s="25" t="s">
        <v>222</v>
      </c>
      <c r="BM89" s="25" t="s">
        <v>3907</v>
      </c>
    </row>
    <row r="90" s="1" customFormat="1" ht="16.5" customHeight="1">
      <c r="B90" s="47"/>
      <c r="C90" s="236" t="s">
        <v>222</v>
      </c>
      <c r="D90" s="236" t="s">
        <v>217</v>
      </c>
      <c r="E90" s="237" t="s">
        <v>3908</v>
      </c>
      <c r="F90" s="238" t="s">
        <v>3909</v>
      </c>
      <c r="G90" s="239" t="s">
        <v>298</v>
      </c>
      <c r="H90" s="240">
        <v>7</v>
      </c>
      <c r="I90" s="241"/>
      <c r="J90" s="242">
        <f>ROUND(I90*H90,2)</f>
        <v>0</v>
      </c>
      <c r="K90" s="238" t="s">
        <v>22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3910</v>
      </c>
    </row>
    <row r="91" s="1" customFormat="1" ht="16.5" customHeight="1">
      <c r="B91" s="47"/>
      <c r="C91" s="236" t="s">
        <v>248</v>
      </c>
      <c r="D91" s="236" t="s">
        <v>217</v>
      </c>
      <c r="E91" s="237" t="s">
        <v>3911</v>
      </c>
      <c r="F91" s="238" t="s">
        <v>3912</v>
      </c>
      <c r="G91" s="239" t="s">
        <v>298</v>
      </c>
      <c r="H91" s="240">
        <v>15</v>
      </c>
      <c r="I91" s="241"/>
      <c r="J91" s="242">
        <f>ROUND(I91*H91,2)</f>
        <v>0</v>
      </c>
      <c r="K91" s="238" t="s">
        <v>22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3913</v>
      </c>
    </row>
    <row r="92" s="1" customFormat="1" ht="16.5" customHeight="1">
      <c r="B92" s="47"/>
      <c r="C92" s="236" t="s">
        <v>252</v>
      </c>
      <c r="D92" s="236" t="s">
        <v>217</v>
      </c>
      <c r="E92" s="237" t="s">
        <v>3914</v>
      </c>
      <c r="F92" s="238" t="s">
        <v>3915</v>
      </c>
      <c r="G92" s="239" t="s">
        <v>304</v>
      </c>
      <c r="H92" s="240">
        <v>15</v>
      </c>
      <c r="I92" s="241"/>
      <c r="J92" s="242">
        <f>ROUND(I92*H92,2)</f>
        <v>0</v>
      </c>
      <c r="K92" s="238" t="s">
        <v>22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3916</v>
      </c>
    </row>
    <row r="93" s="1" customFormat="1" ht="16.5" customHeight="1">
      <c r="B93" s="47"/>
      <c r="C93" s="236" t="s">
        <v>257</v>
      </c>
      <c r="D93" s="236" t="s">
        <v>217</v>
      </c>
      <c r="E93" s="237" t="s">
        <v>3917</v>
      </c>
      <c r="F93" s="238" t="s">
        <v>3918</v>
      </c>
      <c r="G93" s="239" t="s">
        <v>304</v>
      </c>
      <c r="H93" s="240">
        <v>1</v>
      </c>
      <c r="I93" s="241"/>
      <c r="J93" s="242">
        <f>ROUND(I93*H93,2)</f>
        <v>0</v>
      </c>
      <c r="K93" s="238" t="s">
        <v>22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3919</v>
      </c>
    </row>
    <row r="94" s="11" customFormat="1" ht="37.44" customHeight="1">
      <c r="B94" s="220"/>
      <c r="C94" s="221"/>
      <c r="D94" s="222" t="s">
        <v>72</v>
      </c>
      <c r="E94" s="223" t="s">
        <v>2144</v>
      </c>
      <c r="F94" s="223" t="s">
        <v>2162</v>
      </c>
      <c r="G94" s="221"/>
      <c r="H94" s="221"/>
      <c r="I94" s="224"/>
      <c r="J94" s="225">
        <f>BK94</f>
        <v>0</v>
      </c>
      <c r="K94" s="221"/>
      <c r="L94" s="226"/>
      <c r="M94" s="227"/>
      <c r="N94" s="228"/>
      <c r="O94" s="228"/>
      <c r="P94" s="229">
        <f>SUM(P95:P99)</f>
        <v>0</v>
      </c>
      <c r="Q94" s="228"/>
      <c r="R94" s="229">
        <f>SUM(R95:R99)</f>
        <v>0</v>
      </c>
      <c r="S94" s="228"/>
      <c r="T94" s="230">
        <f>SUM(T95:T99)</f>
        <v>0</v>
      </c>
      <c r="AR94" s="231" t="s">
        <v>80</v>
      </c>
      <c r="AT94" s="232" t="s">
        <v>72</v>
      </c>
      <c r="AU94" s="232" t="s">
        <v>73</v>
      </c>
      <c r="AY94" s="231" t="s">
        <v>215</v>
      </c>
      <c r="BK94" s="233">
        <f>SUM(BK95:BK99)</f>
        <v>0</v>
      </c>
    </row>
    <row r="95" s="1" customFormat="1" ht="16.5" customHeight="1">
      <c r="B95" s="47"/>
      <c r="C95" s="236" t="s">
        <v>261</v>
      </c>
      <c r="D95" s="236" t="s">
        <v>217</v>
      </c>
      <c r="E95" s="237" t="s">
        <v>3920</v>
      </c>
      <c r="F95" s="238" t="s">
        <v>2164</v>
      </c>
      <c r="G95" s="239" t="s">
        <v>2165</v>
      </c>
      <c r="H95" s="240">
        <v>1</v>
      </c>
      <c r="I95" s="241"/>
      <c r="J95" s="242">
        <f>ROUND(I95*H95,2)</f>
        <v>0</v>
      </c>
      <c r="K95" s="238" t="s">
        <v>22</v>
      </c>
      <c r="L95" s="73"/>
      <c r="M95" s="243" t="s">
        <v>22</v>
      </c>
      <c r="N95" s="244" t="s">
        <v>44</v>
      </c>
      <c r="O95" s="48"/>
      <c r="P95" s="245">
        <f>O95*H95</f>
        <v>0</v>
      </c>
      <c r="Q95" s="245">
        <v>0</v>
      </c>
      <c r="R95" s="245">
        <f>Q95*H95</f>
        <v>0</v>
      </c>
      <c r="S95" s="245">
        <v>0</v>
      </c>
      <c r="T95" s="246">
        <f>S95*H95</f>
        <v>0</v>
      </c>
      <c r="AR95" s="25" t="s">
        <v>222</v>
      </c>
      <c r="AT95" s="25" t="s">
        <v>217</v>
      </c>
      <c r="AU95" s="25" t="s">
        <v>80</v>
      </c>
      <c r="AY95" s="25" t="s">
        <v>215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25" t="s">
        <v>80</v>
      </c>
      <c r="BK95" s="247">
        <f>ROUND(I95*H95,2)</f>
        <v>0</v>
      </c>
      <c r="BL95" s="25" t="s">
        <v>222</v>
      </c>
      <c r="BM95" s="25" t="s">
        <v>3921</v>
      </c>
    </row>
    <row r="96" s="1" customFormat="1" ht="16.5" customHeight="1">
      <c r="B96" s="47"/>
      <c r="C96" s="236" t="s">
        <v>266</v>
      </c>
      <c r="D96" s="236" t="s">
        <v>217</v>
      </c>
      <c r="E96" s="237" t="s">
        <v>2167</v>
      </c>
      <c r="F96" s="238" t="s">
        <v>2168</v>
      </c>
      <c r="G96" s="239" t="s">
        <v>2165</v>
      </c>
      <c r="H96" s="240">
        <v>1</v>
      </c>
      <c r="I96" s="241"/>
      <c r="J96" s="242">
        <f>ROUND(I96*H96,2)</f>
        <v>0</v>
      </c>
      <c r="K96" s="238" t="s">
        <v>22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3922</v>
      </c>
    </row>
    <row r="97" s="1" customFormat="1" ht="16.5" customHeight="1">
      <c r="B97" s="47"/>
      <c r="C97" s="236" t="s">
        <v>271</v>
      </c>
      <c r="D97" s="236" t="s">
        <v>217</v>
      </c>
      <c r="E97" s="237" t="s">
        <v>3923</v>
      </c>
      <c r="F97" s="238" t="s">
        <v>2171</v>
      </c>
      <c r="G97" s="239" t="s">
        <v>1851</v>
      </c>
      <c r="H97" s="240">
        <v>7</v>
      </c>
      <c r="I97" s="241"/>
      <c r="J97" s="242">
        <f>ROUND(I97*H97,2)</f>
        <v>0</v>
      </c>
      <c r="K97" s="238" t="s">
        <v>22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3924</v>
      </c>
    </row>
    <row r="98" s="1" customFormat="1" ht="16.5" customHeight="1">
      <c r="B98" s="47"/>
      <c r="C98" s="236" t="s">
        <v>277</v>
      </c>
      <c r="D98" s="236" t="s">
        <v>217</v>
      </c>
      <c r="E98" s="237" t="s">
        <v>3925</v>
      </c>
      <c r="F98" s="238" t="s">
        <v>2174</v>
      </c>
      <c r="G98" s="239" t="s">
        <v>1851</v>
      </c>
      <c r="H98" s="240">
        <v>4</v>
      </c>
      <c r="I98" s="241"/>
      <c r="J98" s="242">
        <f>ROUND(I98*H98,2)</f>
        <v>0</v>
      </c>
      <c r="K98" s="238" t="s">
        <v>22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3926</v>
      </c>
    </row>
    <row r="99" s="1" customFormat="1" ht="16.5" customHeight="1">
      <c r="B99" s="47"/>
      <c r="C99" s="236" t="s">
        <v>288</v>
      </c>
      <c r="D99" s="236" t="s">
        <v>217</v>
      </c>
      <c r="E99" s="237" t="s">
        <v>3927</v>
      </c>
      <c r="F99" s="238" t="s">
        <v>2177</v>
      </c>
      <c r="G99" s="239" t="s">
        <v>1851</v>
      </c>
      <c r="H99" s="240">
        <v>6</v>
      </c>
      <c r="I99" s="241"/>
      <c r="J99" s="242">
        <f>ROUND(I99*H99,2)</f>
        <v>0</v>
      </c>
      <c r="K99" s="238" t="s">
        <v>22</v>
      </c>
      <c r="L99" s="73"/>
      <c r="M99" s="243" t="s">
        <v>22</v>
      </c>
      <c r="N99" s="244" t="s">
        <v>44</v>
      </c>
      <c r="O99" s="48"/>
      <c r="P99" s="245">
        <f>O99*H99</f>
        <v>0</v>
      </c>
      <c r="Q99" s="245">
        <v>0</v>
      </c>
      <c r="R99" s="245">
        <f>Q99*H99</f>
        <v>0</v>
      </c>
      <c r="S99" s="245">
        <v>0</v>
      </c>
      <c r="T99" s="246">
        <f>S99*H99</f>
        <v>0</v>
      </c>
      <c r="AR99" s="25" t="s">
        <v>222</v>
      </c>
      <c r="AT99" s="25" t="s">
        <v>217</v>
      </c>
      <c r="AU99" s="25" t="s">
        <v>80</v>
      </c>
      <c r="AY99" s="25" t="s">
        <v>215</v>
      </c>
      <c r="BE99" s="247">
        <f>IF(N99="základní",J99,0)</f>
        <v>0</v>
      </c>
      <c r="BF99" s="247">
        <f>IF(N99="snížená",J99,0)</f>
        <v>0</v>
      </c>
      <c r="BG99" s="247">
        <f>IF(N99="zákl. přenesená",J99,0)</f>
        <v>0</v>
      </c>
      <c r="BH99" s="247">
        <f>IF(N99="sníž. přenesená",J99,0)</f>
        <v>0</v>
      </c>
      <c r="BI99" s="247">
        <f>IF(N99="nulová",J99,0)</f>
        <v>0</v>
      </c>
      <c r="BJ99" s="25" t="s">
        <v>80</v>
      </c>
      <c r="BK99" s="247">
        <f>ROUND(I99*H99,2)</f>
        <v>0</v>
      </c>
      <c r="BL99" s="25" t="s">
        <v>222</v>
      </c>
      <c r="BM99" s="25" t="s">
        <v>3928</v>
      </c>
    </row>
    <row r="100" s="11" customFormat="1" ht="37.44" customHeight="1">
      <c r="B100" s="220"/>
      <c r="C100" s="221"/>
      <c r="D100" s="222" t="s">
        <v>72</v>
      </c>
      <c r="E100" s="223" t="s">
        <v>2179</v>
      </c>
      <c r="F100" s="223" t="s">
        <v>1936</v>
      </c>
      <c r="G100" s="221"/>
      <c r="H100" s="221"/>
      <c r="I100" s="224"/>
      <c r="J100" s="225">
        <f>BK100</f>
        <v>0</v>
      </c>
      <c r="K100" s="221"/>
      <c r="L100" s="226"/>
      <c r="M100" s="227"/>
      <c r="N100" s="228"/>
      <c r="O100" s="228"/>
      <c r="P100" s="229">
        <f>SUM(P101:P105)</f>
        <v>0</v>
      </c>
      <c r="Q100" s="228"/>
      <c r="R100" s="229">
        <f>SUM(R101:R105)</f>
        <v>0</v>
      </c>
      <c r="S100" s="228"/>
      <c r="T100" s="230">
        <f>SUM(T101:T105)</f>
        <v>0</v>
      </c>
      <c r="AR100" s="231" t="s">
        <v>222</v>
      </c>
      <c r="AT100" s="232" t="s">
        <v>72</v>
      </c>
      <c r="AU100" s="232" t="s">
        <v>73</v>
      </c>
      <c r="AY100" s="231" t="s">
        <v>215</v>
      </c>
      <c r="BK100" s="233">
        <f>SUM(BK101:BK105)</f>
        <v>0</v>
      </c>
    </row>
    <row r="101" s="1" customFormat="1" ht="16.5" customHeight="1">
      <c r="B101" s="47"/>
      <c r="C101" s="236" t="s">
        <v>295</v>
      </c>
      <c r="D101" s="236" t="s">
        <v>217</v>
      </c>
      <c r="E101" s="237" t="s">
        <v>1937</v>
      </c>
      <c r="F101" s="238" t="s">
        <v>2180</v>
      </c>
      <c r="G101" s="239" t="s">
        <v>1939</v>
      </c>
      <c r="H101" s="240">
        <v>1</v>
      </c>
      <c r="I101" s="241"/>
      <c r="J101" s="242">
        <f>ROUND(I101*H101,2)</f>
        <v>0</v>
      </c>
      <c r="K101" s="238" t="s">
        <v>22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1208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1208</v>
      </c>
      <c r="BM101" s="25" t="s">
        <v>3929</v>
      </c>
    </row>
    <row r="102" s="1" customFormat="1" ht="16.5" customHeight="1">
      <c r="B102" s="47"/>
      <c r="C102" s="236" t="s">
        <v>301</v>
      </c>
      <c r="D102" s="236" t="s">
        <v>217</v>
      </c>
      <c r="E102" s="237" t="s">
        <v>2182</v>
      </c>
      <c r="F102" s="238" t="s">
        <v>2183</v>
      </c>
      <c r="G102" s="239" t="s">
        <v>1939</v>
      </c>
      <c r="H102" s="240">
        <v>1</v>
      </c>
      <c r="I102" s="241"/>
      <c r="J102" s="242">
        <f>ROUND(I102*H102,2)</f>
        <v>0</v>
      </c>
      <c r="K102" s="238" t="s">
        <v>22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1208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1208</v>
      </c>
      <c r="BM102" s="25" t="s">
        <v>3930</v>
      </c>
    </row>
    <row r="103" s="1" customFormat="1" ht="16.5" customHeight="1">
      <c r="B103" s="47"/>
      <c r="C103" s="236" t="s">
        <v>10</v>
      </c>
      <c r="D103" s="236" t="s">
        <v>217</v>
      </c>
      <c r="E103" s="237" t="s">
        <v>1941</v>
      </c>
      <c r="F103" s="238" t="s">
        <v>2185</v>
      </c>
      <c r="G103" s="239" t="s">
        <v>1939</v>
      </c>
      <c r="H103" s="240">
        <v>1</v>
      </c>
      <c r="I103" s="241"/>
      <c r="J103" s="242">
        <f>ROUND(I103*H103,2)</f>
        <v>0</v>
      </c>
      <c r="K103" s="238" t="s">
        <v>22</v>
      </c>
      <c r="L103" s="73"/>
      <c r="M103" s="243" t="s">
        <v>22</v>
      </c>
      <c r="N103" s="244" t="s">
        <v>44</v>
      </c>
      <c r="O103" s="48"/>
      <c r="P103" s="245">
        <f>O103*H103</f>
        <v>0</v>
      </c>
      <c r="Q103" s="245">
        <v>0</v>
      </c>
      <c r="R103" s="245">
        <f>Q103*H103</f>
        <v>0</v>
      </c>
      <c r="S103" s="245">
        <v>0</v>
      </c>
      <c r="T103" s="246">
        <f>S103*H103</f>
        <v>0</v>
      </c>
      <c r="AR103" s="25" t="s">
        <v>1208</v>
      </c>
      <c r="AT103" s="25" t="s">
        <v>217</v>
      </c>
      <c r="AU103" s="25" t="s">
        <v>80</v>
      </c>
      <c r="AY103" s="25" t="s">
        <v>215</v>
      </c>
      <c r="BE103" s="247">
        <f>IF(N103="základní",J103,0)</f>
        <v>0</v>
      </c>
      <c r="BF103" s="247">
        <f>IF(N103="snížená",J103,0)</f>
        <v>0</v>
      </c>
      <c r="BG103" s="247">
        <f>IF(N103="zákl. přenesená",J103,0)</f>
        <v>0</v>
      </c>
      <c r="BH103" s="247">
        <f>IF(N103="sníž. přenesená",J103,0)</f>
        <v>0</v>
      </c>
      <c r="BI103" s="247">
        <f>IF(N103="nulová",J103,0)</f>
        <v>0</v>
      </c>
      <c r="BJ103" s="25" t="s">
        <v>80</v>
      </c>
      <c r="BK103" s="247">
        <f>ROUND(I103*H103,2)</f>
        <v>0</v>
      </c>
      <c r="BL103" s="25" t="s">
        <v>1208</v>
      </c>
      <c r="BM103" s="25" t="s">
        <v>3931</v>
      </c>
    </row>
    <row r="104" s="1" customFormat="1" ht="16.5" customHeight="1">
      <c r="B104" s="47"/>
      <c r="C104" s="236" t="s">
        <v>311</v>
      </c>
      <c r="D104" s="236" t="s">
        <v>217</v>
      </c>
      <c r="E104" s="237" t="s">
        <v>1944</v>
      </c>
      <c r="F104" s="238" t="s">
        <v>2187</v>
      </c>
      <c r="G104" s="239" t="s">
        <v>1939</v>
      </c>
      <c r="H104" s="240">
        <v>1</v>
      </c>
      <c r="I104" s="241"/>
      <c r="J104" s="242">
        <f>ROUND(I104*H104,2)</f>
        <v>0</v>
      </c>
      <c r="K104" s="238" t="s">
        <v>22</v>
      </c>
      <c r="L104" s="73"/>
      <c r="M104" s="243" t="s">
        <v>22</v>
      </c>
      <c r="N104" s="244" t="s">
        <v>44</v>
      </c>
      <c r="O104" s="48"/>
      <c r="P104" s="245">
        <f>O104*H104</f>
        <v>0</v>
      </c>
      <c r="Q104" s="245">
        <v>0</v>
      </c>
      <c r="R104" s="245">
        <f>Q104*H104</f>
        <v>0</v>
      </c>
      <c r="S104" s="245">
        <v>0</v>
      </c>
      <c r="T104" s="246">
        <f>S104*H104</f>
        <v>0</v>
      </c>
      <c r="AR104" s="25" t="s">
        <v>1208</v>
      </c>
      <c r="AT104" s="25" t="s">
        <v>217</v>
      </c>
      <c r="AU104" s="25" t="s">
        <v>80</v>
      </c>
      <c r="AY104" s="25" t="s">
        <v>215</v>
      </c>
      <c r="BE104" s="247">
        <f>IF(N104="základní",J104,0)</f>
        <v>0</v>
      </c>
      <c r="BF104" s="247">
        <f>IF(N104="snížená",J104,0)</f>
        <v>0</v>
      </c>
      <c r="BG104" s="247">
        <f>IF(N104="zákl. přenesená",J104,0)</f>
        <v>0</v>
      </c>
      <c r="BH104" s="247">
        <f>IF(N104="sníž. přenesená",J104,0)</f>
        <v>0</v>
      </c>
      <c r="BI104" s="247">
        <f>IF(N104="nulová",J104,0)</f>
        <v>0</v>
      </c>
      <c r="BJ104" s="25" t="s">
        <v>80</v>
      </c>
      <c r="BK104" s="247">
        <f>ROUND(I104*H104,2)</f>
        <v>0</v>
      </c>
      <c r="BL104" s="25" t="s">
        <v>1208</v>
      </c>
      <c r="BM104" s="25" t="s">
        <v>3932</v>
      </c>
    </row>
    <row r="105" s="1" customFormat="1" ht="16.5" customHeight="1">
      <c r="B105" s="47"/>
      <c r="C105" s="236" t="s">
        <v>318</v>
      </c>
      <c r="D105" s="236" t="s">
        <v>217</v>
      </c>
      <c r="E105" s="237" t="s">
        <v>2189</v>
      </c>
      <c r="F105" s="238" t="s">
        <v>2190</v>
      </c>
      <c r="G105" s="239" t="s">
        <v>1939</v>
      </c>
      <c r="H105" s="240">
        <v>1</v>
      </c>
      <c r="I105" s="241"/>
      <c r="J105" s="242">
        <f>ROUND(I105*H105,2)</f>
        <v>0</v>
      </c>
      <c r="K105" s="238" t="s">
        <v>22</v>
      </c>
      <c r="L105" s="73"/>
      <c r="M105" s="243" t="s">
        <v>22</v>
      </c>
      <c r="N105" s="306" t="s">
        <v>44</v>
      </c>
      <c r="O105" s="307"/>
      <c r="P105" s="308">
        <f>O105*H105</f>
        <v>0</v>
      </c>
      <c r="Q105" s="308">
        <v>0</v>
      </c>
      <c r="R105" s="308">
        <f>Q105*H105</f>
        <v>0</v>
      </c>
      <c r="S105" s="308">
        <v>0</v>
      </c>
      <c r="T105" s="309">
        <f>S105*H105</f>
        <v>0</v>
      </c>
      <c r="AR105" s="25" t="s">
        <v>1208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1208</v>
      </c>
      <c r="BM105" s="25" t="s">
        <v>3933</v>
      </c>
    </row>
    <row r="106" s="1" customFormat="1" ht="6.96" customHeight="1">
      <c r="B106" s="68"/>
      <c r="C106" s="69"/>
      <c r="D106" s="69"/>
      <c r="E106" s="69"/>
      <c r="F106" s="69"/>
      <c r="G106" s="69"/>
      <c r="H106" s="69"/>
      <c r="I106" s="179"/>
      <c r="J106" s="69"/>
      <c r="K106" s="69"/>
      <c r="L106" s="73"/>
    </row>
  </sheetData>
  <sheetProtection sheet="1" autoFilter="0" formatColumns="0" formatRows="0" objects="1" scenarios="1" spinCount="100000" saltValue="tSu7NMOu+jp1EGzIYMCRyPFV1aDVodISCoqIemuZzEl8mTg/VdiWZGGmGUkdExJV4xlbpGmBCFOfH0rmnVHs7g==" hashValue="N2rYaZ8DMY6tMA5dHW5jaSGmyFVTr3JeNVS75jdOcCIkELcPC1mlXzdJsyES+6UwvPzkDCwyiH9NIehpEABI/g==" algorithmName="SHA-512" password="CC35"/>
  <autoFilter ref="C84:K1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158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168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3934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22</v>
      </c>
      <c r="G11" s="48"/>
      <c r="H11" s="48"/>
      <c r="I11" s="159" t="s">
        <v>23</v>
      </c>
      <c r="J11" s="36" t="s">
        <v>22</v>
      </c>
      <c r="K11" s="52"/>
    </row>
    <row r="12" s="1" customFormat="1" ht="14.4" customHeight="1">
      <c r="B12" s="47"/>
      <c r="C12" s="48"/>
      <c r="D12" s="41" t="s">
        <v>24</v>
      </c>
      <c r="E12" s="48"/>
      <c r="F12" s="36" t="s">
        <v>25</v>
      </c>
      <c r="G12" s="48"/>
      <c r="H12" s="48"/>
      <c r="I12" s="159" t="s">
        <v>26</v>
      </c>
      <c r="J12" s="160" t="str">
        <f>'Rekapitulace stavby'!AN8</f>
        <v>12. 4. 2018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28</v>
      </c>
      <c r="E14" s="48"/>
      <c r="F14" s="48"/>
      <c r="G14" s="48"/>
      <c r="H14" s="48"/>
      <c r="I14" s="159" t="s">
        <v>29</v>
      </c>
      <c r="J14" s="36" t="s">
        <v>22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29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29</v>
      </c>
      <c r="J20" s="36" t="s">
        <v>22</v>
      </c>
      <c r="K20" s="52"/>
    </row>
    <row r="21" s="1" customFormat="1" ht="18" customHeight="1">
      <c r="B21" s="47"/>
      <c r="C21" s="48"/>
      <c r="D21" s="48"/>
      <c r="E21" s="36" t="s">
        <v>172</v>
      </c>
      <c r="F21" s="48"/>
      <c r="G21" s="48"/>
      <c r="H21" s="48"/>
      <c r="I21" s="159" t="s">
        <v>31</v>
      </c>
      <c r="J21" s="36" t="s">
        <v>22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37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22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39</v>
      </c>
      <c r="E27" s="48"/>
      <c r="F27" s="48"/>
      <c r="G27" s="48"/>
      <c r="H27" s="48"/>
      <c r="I27" s="157"/>
      <c r="J27" s="168">
        <f>ROUND(J79,2)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41</v>
      </c>
      <c r="G29" s="48"/>
      <c r="H29" s="48"/>
      <c r="I29" s="169" t="s">
        <v>40</v>
      </c>
      <c r="J29" s="53" t="s">
        <v>42</v>
      </c>
      <c r="K29" s="52"/>
    </row>
    <row r="30" s="1" customFormat="1" ht="14.4" customHeight="1">
      <c r="B30" s="47"/>
      <c r="C30" s="48"/>
      <c r="D30" s="56" t="s">
        <v>43</v>
      </c>
      <c r="E30" s="56" t="s">
        <v>44</v>
      </c>
      <c r="F30" s="170">
        <f>ROUND(SUM(BE79:BE100), 2)</f>
        <v>0</v>
      </c>
      <c r="G30" s="48"/>
      <c r="H30" s="48"/>
      <c r="I30" s="171">
        <v>0.20999999999999999</v>
      </c>
      <c r="J30" s="170">
        <f>ROUND(ROUND((SUM(BE79:BE100)), 2)*I30, 2)</f>
        <v>0</v>
      </c>
      <c r="K30" s="52"/>
    </row>
    <row r="31" s="1" customFormat="1" ht="14.4" customHeight="1">
      <c r="B31" s="47"/>
      <c r="C31" s="48"/>
      <c r="D31" s="48"/>
      <c r="E31" s="56" t="s">
        <v>45</v>
      </c>
      <c r="F31" s="170">
        <f>ROUND(SUM(BF79:BF100), 2)</f>
        <v>0</v>
      </c>
      <c r="G31" s="48"/>
      <c r="H31" s="48"/>
      <c r="I31" s="171">
        <v>0.14999999999999999</v>
      </c>
      <c r="J31" s="170">
        <f>ROUND(ROUND((SUM(BF79:BF100)),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46</v>
      </c>
      <c r="F32" s="170">
        <f>ROUND(SUM(BG79:BG100),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47</v>
      </c>
      <c r="F33" s="170">
        <f>ROUND(SUM(BH79:BH100),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ROUND(SUM(BI79:BI100),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49</v>
      </c>
      <c r="E36" s="99"/>
      <c r="F36" s="99"/>
      <c r="G36" s="174" t="s">
        <v>50</v>
      </c>
      <c r="H36" s="175" t="s">
        <v>51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173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5.TEMNÝ DŮL- VÝCVIKOVÉ STŘEDISKO-obj.24 -CÚ 2018/1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168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 xml:space="preserve">SO 01 STŘECHA - TEMNÝ DŮL SO 01 STŘECHA   CÚ 2018/1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24</v>
      </c>
      <c r="D49" s="48"/>
      <c r="E49" s="48"/>
      <c r="F49" s="36" t="str">
        <f>F12</f>
        <v>TEMNÝ DŮL</v>
      </c>
      <c r="G49" s="48"/>
      <c r="H49" s="48"/>
      <c r="I49" s="159" t="s">
        <v>26</v>
      </c>
      <c r="J49" s="160" t="str">
        <f>IF(J12="","",J12)</f>
        <v>12. 4. 2018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28</v>
      </c>
      <c r="D51" s="48"/>
      <c r="E51" s="48"/>
      <c r="F51" s="36" t="str">
        <f>E15</f>
        <v xml:space="preserve"> </v>
      </c>
      <c r="G51" s="48"/>
      <c r="H51" s="48"/>
      <c r="I51" s="159" t="s">
        <v>34</v>
      </c>
      <c r="J51" s="45" t="str">
        <f>E21</f>
        <v>ATELIER H1§ ATELIER HÁJEK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174</v>
      </c>
      <c r="D54" s="172"/>
      <c r="E54" s="172"/>
      <c r="F54" s="172"/>
      <c r="G54" s="172"/>
      <c r="H54" s="172"/>
      <c r="I54" s="186"/>
      <c r="J54" s="187" t="s">
        <v>175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176</v>
      </c>
      <c r="D56" s="48"/>
      <c r="E56" s="48"/>
      <c r="F56" s="48"/>
      <c r="G56" s="48"/>
      <c r="H56" s="48"/>
      <c r="I56" s="157"/>
      <c r="J56" s="168">
        <f>J79</f>
        <v>0</v>
      </c>
      <c r="K56" s="52"/>
      <c r="AU56" s="25" t="s">
        <v>177</v>
      </c>
    </row>
    <row r="57" s="8" customFormat="1" ht="24.96" customHeight="1">
      <c r="B57" s="190"/>
      <c r="C57" s="191"/>
      <c r="D57" s="192" t="s">
        <v>187</v>
      </c>
      <c r="E57" s="193"/>
      <c r="F57" s="193"/>
      <c r="G57" s="193"/>
      <c r="H57" s="193"/>
      <c r="I57" s="194"/>
      <c r="J57" s="195">
        <f>J80</f>
        <v>0</v>
      </c>
      <c r="K57" s="196"/>
    </row>
    <row r="58" s="9" customFormat="1" ht="19.92" customHeight="1">
      <c r="B58" s="197"/>
      <c r="C58" s="198"/>
      <c r="D58" s="199" t="s">
        <v>3935</v>
      </c>
      <c r="E58" s="200"/>
      <c r="F58" s="200"/>
      <c r="G58" s="200"/>
      <c r="H58" s="200"/>
      <c r="I58" s="201"/>
      <c r="J58" s="202">
        <f>J81</f>
        <v>0</v>
      </c>
      <c r="K58" s="203"/>
    </row>
    <row r="59" s="9" customFormat="1" ht="19.92" customHeight="1">
      <c r="B59" s="197"/>
      <c r="C59" s="198"/>
      <c r="D59" s="199" t="s">
        <v>3936</v>
      </c>
      <c r="E59" s="200"/>
      <c r="F59" s="200"/>
      <c r="G59" s="200"/>
      <c r="H59" s="200"/>
      <c r="I59" s="201"/>
      <c r="J59" s="202">
        <f>J95</f>
        <v>0</v>
      </c>
      <c r="K59" s="203"/>
    </row>
    <row r="60" s="1" customFormat="1" ht="21.84" customHeight="1">
      <c r="B60" s="47"/>
      <c r="C60" s="48"/>
      <c r="D60" s="48"/>
      <c r="E60" s="48"/>
      <c r="F60" s="48"/>
      <c r="G60" s="48"/>
      <c r="H60" s="48"/>
      <c r="I60" s="157"/>
      <c r="J60" s="48"/>
      <c r="K60" s="52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179"/>
      <c r="J61" s="69"/>
      <c r="K61" s="70"/>
    </row>
    <row r="65" s="1" customFormat="1" ht="6.96" customHeight="1">
      <c r="B65" s="71"/>
      <c r="C65" s="72"/>
      <c r="D65" s="72"/>
      <c r="E65" s="72"/>
      <c r="F65" s="72"/>
      <c r="G65" s="72"/>
      <c r="H65" s="72"/>
      <c r="I65" s="182"/>
      <c r="J65" s="72"/>
      <c r="K65" s="72"/>
      <c r="L65" s="73"/>
    </row>
    <row r="66" s="1" customFormat="1" ht="36.96" customHeight="1">
      <c r="B66" s="47"/>
      <c r="C66" s="74" t="s">
        <v>199</v>
      </c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6.96" customHeight="1">
      <c r="B67" s="47"/>
      <c r="C67" s="75"/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14.4" customHeight="1">
      <c r="B68" s="47"/>
      <c r="C68" s="77" t="s">
        <v>18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6.5" customHeight="1">
      <c r="B69" s="47"/>
      <c r="C69" s="75"/>
      <c r="D69" s="75"/>
      <c r="E69" s="205" t="str">
        <f>E7</f>
        <v>5.TEMNÝ DŮL- VÝCVIKOVÉ STŘEDISKO-obj.24 -CÚ 2018/1</v>
      </c>
      <c r="F69" s="77"/>
      <c r="G69" s="77"/>
      <c r="H69" s="77"/>
      <c r="I69" s="204"/>
      <c r="J69" s="75"/>
      <c r="K69" s="75"/>
      <c r="L69" s="73"/>
    </row>
    <row r="70" s="1" customFormat="1" ht="14.4" customHeight="1">
      <c r="B70" s="47"/>
      <c r="C70" s="77" t="s">
        <v>168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7.25" customHeight="1">
      <c r="B71" s="47"/>
      <c r="C71" s="75"/>
      <c r="D71" s="75"/>
      <c r="E71" s="83" t="str">
        <f>E9</f>
        <v xml:space="preserve">SO 01 STŘECHA - TEMNÝ DŮL SO 01 STŘECHA   CÚ 2018/1</v>
      </c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8" customHeight="1">
      <c r="B73" s="47"/>
      <c r="C73" s="77" t="s">
        <v>24</v>
      </c>
      <c r="D73" s="75"/>
      <c r="E73" s="75"/>
      <c r="F73" s="208" t="str">
        <f>F12</f>
        <v>TEMNÝ DŮL</v>
      </c>
      <c r="G73" s="75"/>
      <c r="H73" s="75"/>
      <c r="I73" s="209" t="s">
        <v>26</v>
      </c>
      <c r="J73" s="86" t="str">
        <f>IF(J12="","",J12)</f>
        <v>12. 4. 2018</v>
      </c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>
      <c r="B75" s="47"/>
      <c r="C75" s="77" t="s">
        <v>28</v>
      </c>
      <c r="D75" s="75"/>
      <c r="E75" s="75"/>
      <c r="F75" s="208" t="str">
        <f>E15</f>
        <v xml:space="preserve"> </v>
      </c>
      <c r="G75" s="75"/>
      <c r="H75" s="75"/>
      <c r="I75" s="209" t="s">
        <v>34</v>
      </c>
      <c r="J75" s="208" t="str">
        <f>E21</f>
        <v>ATELIER H1§ ATELIER HÁJEK</v>
      </c>
      <c r="K75" s="75"/>
      <c r="L75" s="73"/>
    </row>
    <row r="76" s="1" customFormat="1" ht="14.4" customHeight="1">
      <c r="B76" s="47"/>
      <c r="C76" s="77" t="s">
        <v>32</v>
      </c>
      <c r="D76" s="75"/>
      <c r="E76" s="75"/>
      <c r="F76" s="208" t="str">
        <f>IF(E18="","",E18)</f>
        <v/>
      </c>
      <c r="G76" s="75"/>
      <c r="H76" s="75"/>
      <c r="I76" s="204"/>
      <c r="J76" s="75"/>
      <c r="K76" s="75"/>
      <c r="L76" s="73"/>
    </row>
    <row r="77" s="1" customFormat="1" ht="10.32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0" customFormat="1" ht="29.28" customHeight="1">
      <c r="B78" s="210"/>
      <c r="C78" s="211" t="s">
        <v>200</v>
      </c>
      <c r="D78" s="212" t="s">
        <v>58</v>
      </c>
      <c r="E78" s="212" t="s">
        <v>54</v>
      </c>
      <c r="F78" s="212" t="s">
        <v>201</v>
      </c>
      <c r="G78" s="212" t="s">
        <v>202</v>
      </c>
      <c r="H78" s="212" t="s">
        <v>203</v>
      </c>
      <c r="I78" s="213" t="s">
        <v>204</v>
      </c>
      <c r="J78" s="212" t="s">
        <v>175</v>
      </c>
      <c r="K78" s="214" t="s">
        <v>205</v>
      </c>
      <c r="L78" s="215"/>
      <c r="M78" s="103" t="s">
        <v>206</v>
      </c>
      <c r="N78" s="104" t="s">
        <v>43</v>
      </c>
      <c r="O78" s="104" t="s">
        <v>207</v>
      </c>
      <c r="P78" s="104" t="s">
        <v>208</v>
      </c>
      <c r="Q78" s="104" t="s">
        <v>209</v>
      </c>
      <c r="R78" s="104" t="s">
        <v>210</v>
      </c>
      <c r="S78" s="104" t="s">
        <v>211</v>
      </c>
      <c r="T78" s="105" t="s">
        <v>212</v>
      </c>
    </row>
    <row r="79" s="1" customFormat="1" ht="29.28" customHeight="1">
      <c r="B79" s="47"/>
      <c r="C79" s="109" t="s">
        <v>176</v>
      </c>
      <c r="D79" s="75"/>
      <c r="E79" s="75"/>
      <c r="F79" s="75"/>
      <c r="G79" s="75"/>
      <c r="H79" s="75"/>
      <c r="I79" s="204"/>
      <c r="J79" s="216">
        <f>BK79</f>
        <v>0</v>
      </c>
      <c r="K79" s="75"/>
      <c r="L79" s="73"/>
      <c r="M79" s="106"/>
      <c r="N79" s="107"/>
      <c r="O79" s="107"/>
      <c r="P79" s="217">
        <f>P80</f>
        <v>0</v>
      </c>
      <c r="Q79" s="107"/>
      <c r="R79" s="217">
        <f>R80</f>
        <v>4.4181561</v>
      </c>
      <c r="S79" s="107"/>
      <c r="T79" s="218">
        <f>T80</f>
        <v>0</v>
      </c>
      <c r="AT79" s="25" t="s">
        <v>72</v>
      </c>
      <c r="AU79" s="25" t="s">
        <v>177</v>
      </c>
      <c r="BK79" s="219">
        <f>BK80</f>
        <v>0</v>
      </c>
    </row>
    <row r="80" s="11" customFormat="1" ht="37.44" customHeight="1">
      <c r="B80" s="220"/>
      <c r="C80" s="221"/>
      <c r="D80" s="222" t="s">
        <v>72</v>
      </c>
      <c r="E80" s="223" t="s">
        <v>825</v>
      </c>
      <c r="F80" s="223" t="s">
        <v>826</v>
      </c>
      <c r="G80" s="221"/>
      <c r="H80" s="221"/>
      <c r="I80" s="224"/>
      <c r="J80" s="225">
        <f>BK80</f>
        <v>0</v>
      </c>
      <c r="K80" s="221"/>
      <c r="L80" s="226"/>
      <c r="M80" s="227"/>
      <c r="N80" s="228"/>
      <c r="O80" s="228"/>
      <c r="P80" s="229">
        <f>P81+P95</f>
        <v>0</v>
      </c>
      <c r="Q80" s="228"/>
      <c r="R80" s="229">
        <f>R81+R95</f>
        <v>4.4181561</v>
      </c>
      <c r="S80" s="228"/>
      <c r="T80" s="230">
        <f>T81+T95</f>
        <v>0</v>
      </c>
      <c r="AR80" s="231" t="s">
        <v>82</v>
      </c>
      <c r="AT80" s="232" t="s">
        <v>72</v>
      </c>
      <c r="AU80" s="232" t="s">
        <v>73</v>
      </c>
      <c r="AY80" s="231" t="s">
        <v>215</v>
      </c>
      <c r="BK80" s="233">
        <f>BK81+BK95</f>
        <v>0</v>
      </c>
    </row>
    <row r="81" s="11" customFormat="1" ht="19.92" customHeight="1">
      <c r="B81" s="220"/>
      <c r="C81" s="221"/>
      <c r="D81" s="222" t="s">
        <v>72</v>
      </c>
      <c r="E81" s="234" t="s">
        <v>2420</v>
      </c>
      <c r="F81" s="234" t="s">
        <v>3937</v>
      </c>
      <c r="G81" s="221"/>
      <c r="H81" s="221"/>
      <c r="I81" s="224"/>
      <c r="J81" s="235">
        <f>BK81</f>
        <v>0</v>
      </c>
      <c r="K81" s="221"/>
      <c r="L81" s="226"/>
      <c r="M81" s="227"/>
      <c r="N81" s="228"/>
      <c r="O81" s="228"/>
      <c r="P81" s="229">
        <f>SUM(P82:P94)</f>
        <v>0</v>
      </c>
      <c r="Q81" s="228"/>
      <c r="R81" s="229">
        <f>SUM(R82:R94)</f>
        <v>3.2493716999999998</v>
      </c>
      <c r="S81" s="228"/>
      <c r="T81" s="230">
        <f>SUM(T82:T94)</f>
        <v>0</v>
      </c>
      <c r="AR81" s="231" t="s">
        <v>82</v>
      </c>
      <c r="AT81" s="232" t="s">
        <v>72</v>
      </c>
      <c r="AU81" s="232" t="s">
        <v>80</v>
      </c>
      <c r="AY81" s="231" t="s">
        <v>215</v>
      </c>
      <c r="BK81" s="233">
        <f>SUM(BK82:BK94)</f>
        <v>0</v>
      </c>
    </row>
    <row r="82" s="1" customFormat="1" ht="25.5" customHeight="1">
      <c r="B82" s="47"/>
      <c r="C82" s="236" t="s">
        <v>80</v>
      </c>
      <c r="D82" s="236" t="s">
        <v>217</v>
      </c>
      <c r="E82" s="237" t="s">
        <v>2422</v>
      </c>
      <c r="F82" s="238" t="s">
        <v>2423</v>
      </c>
      <c r="G82" s="239" t="s">
        <v>220</v>
      </c>
      <c r="H82" s="240">
        <v>1.2589999999999999</v>
      </c>
      <c r="I82" s="241"/>
      <c r="J82" s="242">
        <f>ROUND(I82*H82,2)</f>
        <v>0</v>
      </c>
      <c r="K82" s="238" t="s">
        <v>221</v>
      </c>
      <c r="L82" s="73"/>
      <c r="M82" s="243" t="s">
        <v>22</v>
      </c>
      <c r="N82" s="244" t="s">
        <v>44</v>
      </c>
      <c r="O82" s="48"/>
      <c r="P82" s="245">
        <f>O82*H82</f>
        <v>0</v>
      </c>
      <c r="Q82" s="245">
        <v>0.00122</v>
      </c>
      <c r="R82" s="245">
        <f>Q82*H82</f>
        <v>0.0015359799999999997</v>
      </c>
      <c r="S82" s="245">
        <v>0</v>
      </c>
      <c r="T82" s="246">
        <f>S82*H82</f>
        <v>0</v>
      </c>
      <c r="AR82" s="25" t="s">
        <v>311</v>
      </c>
      <c r="AT82" s="25" t="s">
        <v>217</v>
      </c>
      <c r="AU82" s="25" t="s">
        <v>82</v>
      </c>
      <c r="AY82" s="25" t="s">
        <v>215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5" t="s">
        <v>80</v>
      </c>
      <c r="BK82" s="247">
        <f>ROUND(I82*H82,2)</f>
        <v>0</v>
      </c>
      <c r="BL82" s="25" t="s">
        <v>311</v>
      </c>
      <c r="BM82" s="25" t="s">
        <v>3938</v>
      </c>
    </row>
    <row r="83" s="12" customFormat="1">
      <c r="B83" s="248"/>
      <c r="C83" s="249"/>
      <c r="D83" s="250" t="s">
        <v>224</v>
      </c>
      <c r="E83" s="251" t="s">
        <v>22</v>
      </c>
      <c r="F83" s="252" t="s">
        <v>3939</v>
      </c>
      <c r="G83" s="249"/>
      <c r="H83" s="253">
        <v>1.2589999999999999</v>
      </c>
      <c r="I83" s="254"/>
      <c r="J83" s="249"/>
      <c r="K83" s="249"/>
      <c r="L83" s="255"/>
      <c r="M83" s="256"/>
      <c r="N83" s="257"/>
      <c r="O83" s="257"/>
      <c r="P83" s="257"/>
      <c r="Q83" s="257"/>
      <c r="R83" s="257"/>
      <c r="S83" s="257"/>
      <c r="T83" s="258"/>
      <c r="AT83" s="259" t="s">
        <v>224</v>
      </c>
      <c r="AU83" s="259" t="s">
        <v>82</v>
      </c>
      <c r="AV83" s="12" t="s">
        <v>82</v>
      </c>
      <c r="AW83" s="12" t="s">
        <v>36</v>
      </c>
      <c r="AX83" s="12" t="s">
        <v>80</v>
      </c>
      <c r="AY83" s="259" t="s">
        <v>215</v>
      </c>
    </row>
    <row r="84" s="1" customFormat="1" ht="38.25" customHeight="1">
      <c r="B84" s="47"/>
      <c r="C84" s="236" t="s">
        <v>82</v>
      </c>
      <c r="D84" s="236" t="s">
        <v>217</v>
      </c>
      <c r="E84" s="237" t="s">
        <v>3940</v>
      </c>
      <c r="F84" s="238" t="s">
        <v>3941</v>
      </c>
      <c r="G84" s="239" t="s">
        <v>304</v>
      </c>
      <c r="H84" s="240">
        <v>146.28</v>
      </c>
      <c r="I84" s="241"/>
      <c r="J84" s="242">
        <f>ROUND(I84*H84,2)</f>
        <v>0</v>
      </c>
      <c r="K84" s="238" t="s">
        <v>221</v>
      </c>
      <c r="L84" s="73"/>
      <c r="M84" s="243" t="s">
        <v>22</v>
      </c>
      <c r="N84" s="244" t="s">
        <v>44</v>
      </c>
      <c r="O84" s="48"/>
      <c r="P84" s="245">
        <f>O84*H84</f>
        <v>0</v>
      </c>
      <c r="Q84" s="245">
        <v>0.016209999999999999</v>
      </c>
      <c r="R84" s="245">
        <f>Q84*H84</f>
        <v>2.3711987999999997</v>
      </c>
      <c r="S84" s="245">
        <v>0</v>
      </c>
      <c r="T84" s="246">
        <f>S84*H84</f>
        <v>0</v>
      </c>
      <c r="AR84" s="25" t="s">
        <v>311</v>
      </c>
      <c r="AT84" s="25" t="s">
        <v>217</v>
      </c>
      <c r="AU84" s="25" t="s">
        <v>82</v>
      </c>
      <c r="AY84" s="25" t="s">
        <v>215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80</v>
      </c>
      <c r="BK84" s="247">
        <f>ROUND(I84*H84,2)</f>
        <v>0</v>
      </c>
      <c r="BL84" s="25" t="s">
        <v>311</v>
      </c>
      <c r="BM84" s="25" t="s">
        <v>3942</v>
      </c>
    </row>
    <row r="85" s="12" customFormat="1">
      <c r="B85" s="248"/>
      <c r="C85" s="249"/>
      <c r="D85" s="250" t="s">
        <v>224</v>
      </c>
      <c r="E85" s="251" t="s">
        <v>22</v>
      </c>
      <c r="F85" s="252" t="s">
        <v>3943</v>
      </c>
      <c r="G85" s="249"/>
      <c r="H85" s="253">
        <v>146.28</v>
      </c>
      <c r="I85" s="254"/>
      <c r="J85" s="249"/>
      <c r="K85" s="249"/>
      <c r="L85" s="255"/>
      <c r="M85" s="256"/>
      <c r="N85" s="257"/>
      <c r="O85" s="257"/>
      <c r="P85" s="257"/>
      <c r="Q85" s="257"/>
      <c r="R85" s="257"/>
      <c r="S85" s="257"/>
      <c r="T85" s="258"/>
      <c r="AT85" s="259" t="s">
        <v>224</v>
      </c>
      <c r="AU85" s="259" t="s">
        <v>82</v>
      </c>
      <c r="AV85" s="12" t="s">
        <v>82</v>
      </c>
      <c r="AW85" s="12" t="s">
        <v>36</v>
      </c>
      <c r="AX85" s="12" t="s">
        <v>80</v>
      </c>
      <c r="AY85" s="259" t="s">
        <v>215</v>
      </c>
    </row>
    <row r="86" s="1" customFormat="1" ht="25.5" customHeight="1">
      <c r="B86" s="47"/>
      <c r="C86" s="236" t="s">
        <v>236</v>
      </c>
      <c r="D86" s="236" t="s">
        <v>217</v>
      </c>
      <c r="E86" s="237" t="s">
        <v>3944</v>
      </c>
      <c r="F86" s="238" t="s">
        <v>3945</v>
      </c>
      <c r="G86" s="239" t="s">
        <v>304</v>
      </c>
      <c r="H86" s="240">
        <v>139.91999999999999</v>
      </c>
      <c r="I86" s="241"/>
      <c r="J86" s="242">
        <f>ROUND(I86*H86,2)</f>
        <v>0</v>
      </c>
      <c r="K86" s="238" t="s">
        <v>221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311</v>
      </c>
      <c r="AT86" s="25" t="s">
        <v>217</v>
      </c>
      <c r="AU86" s="25" t="s">
        <v>82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311</v>
      </c>
      <c r="BM86" s="25" t="s">
        <v>3946</v>
      </c>
    </row>
    <row r="87" s="12" customFormat="1">
      <c r="B87" s="248"/>
      <c r="C87" s="249"/>
      <c r="D87" s="250" t="s">
        <v>224</v>
      </c>
      <c r="E87" s="251" t="s">
        <v>22</v>
      </c>
      <c r="F87" s="252" t="s">
        <v>3947</v>
      </c>
      <c r="G87" s="249"/>
      <c r="H87" s="253">
        <v>139.91999999999999</v>
      </c>
      <c r="I87" s="254"/>
      <c r="J87" s="249"/>
      <c r="K87" s="249"/>
      <c r="L87" s="255"/>
      <c r="M87" s="256"/>
      <c r="N87" s="257"/>
      <c r="O87" s="257"/>
      <c r="P87" s="257"/>
      <c r="Q87" s="257"/>
      <c r="R87" s="257"/>
      <c r="S87" s="257"/>
      <c r="T87" s="258"/>
      <c r="AT87" s="259" t="s">
        <v>224</v>
      </c>
      <c r="AU87" s="259" t="s">
        <v>82</v>
      </c>
      <c r="AV87" s="12" t="s">
        <v>82</v>
      </c>
      <c r="AW87" s="12" t="s">
        <v>36</v>
      </c>
      <c r="AX87" s="12" t="s">
        <v>80</v>
      </c>
      <c r="AY87" s="259" t="s">
        <v>215</v>
      </c>
    </row>
    <row r="88" s="1" customFormat="1" ht="38.25" customHeight="1">
      <c r="B88" s="47"/>
      <c r="C88" s="292" t="s">
        <v>222</v>
      </c>
      <c r="D88" s="292" t="s">
        <v>289</v>
      </c>
      <c r="E88" s="293" t="s">
        <v>3948</v>
      </c>
      <c r="F88" s="294" t="s">
        <v>3949</v>
      </c>
      <c r="G88" s="295" t="s">
        <v>220</v>
      </c>
      <c r="H88" s="296">
        <v>1.385</v>
      </c>
      <c r="I88" s="297"/>
      <c r="J88" s="298">
        <f>ROUND(I88*H88,2)</f>
        <v>0</v>
      </c>
      <c r="K88" s="294" t="s">
        <v>3950</v>
      </c>
      <c r="L88" s="299"/>
      <c r="M88" s="300" t="s">
        <v>22</v>
      </c>
      <c r="N88" s="301" t="s">
        <v>44</v>
      </c>
      <c r="O88" s="48"/>
      <c r="P88" s="245">
        <f>O88*H88</f>
        <v>0</v>
      </c>
      <c r="Q88" s="245">
        <v>0.55000000000000004</v>
      </c>
      <c r="R88" s="245">
        <f>Q88*H88</f>
        <v>0.76175000000000004</v>
      </c>
      <c r="S88" s="245">
        <v>0</v>
      </c>
      <c r="T88" s="246">
        <f>S88*H88</f>
        <v>0</v>
      </c>
      <c r="AR88" s="25" t="s">
        <v>405</v>
      </c>
      <c r="AT88" s="25" t="s">
        <v>289</v>
      </c>
      <c r="AU88" s="25" t="s">
        <v>82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311</v>
      </c>
      <c r="BM88" s="25" t="s">
        <v>3951</v>
      </c>
    </row>
    <row r="89" s="12" customFormat="1">
      <c r="B89" s="248"/>
      <c r="C89" s="249"/>
      <c r="D89" s="250" t="s">
        <v>224</v>
      </c>
      <c r="E89" s="251" t="s">
        <v>22</v>
      </c>
      <c r="F89" s="252" t="s">
        <v>3952</v>
      </c>
      <c r="G89" s="249"/>
      <c r="H89" s="253">
        <v>1.385</v>
      </c>
      <c r="I89" s="254"/>
      <c r="J89" s="249"/>
      <c r="K89" s="249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224</v>
      </c>
      <c r="AU89" s="259" t="s">
        <v>82</v>
      </c>
      <c r="AV89" s="12" t="s">
        <v>82</v>
      </c>
      <c r="AW89" s="12" t="s">
        <v>36</v>
      </c>
      <c r="AX89" s="12" t="s">
        <v>80</v>
      </c>
      <c r="AY89" s="259" t="s">
        <v>215</v>
      </c>
    </row>
    <row r="90" s="1" customFormat="1" ht="25.5" customHeight="1">
      <c r="B90" s="47"/>
      <c r="C90" s="236" t="s">
        <v>248</v>
      </c>
      <c r="D90" s="236" t="s">
        <v>217</v>
      </c>
      <c r="E90" s="237" t="s">
        <v>3953</v>
      </c>
      <c r="F90" s="238" t="s">
        <v>3954</v>
      </c>
      <c r="G90" s="239" t="s">
        <v>220</v>
      </c>
      <c r="H90" s="240">
        <v>4.9160000000000004</v>
      </c>
      <c r="I90" s="241"/>
      <c r="J90" s="242">
        <f>ROUND(I90*H90,2)</f>
        <v>0</v>
      </c>
      <c r="K90" s="238" t="s">
        <v>221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0.023369999999999998</v>
      </c>
      <c r="R90" s="245">
        <f>Q90*H90</f>
        <v>0.11488692</v>
      </c>
      <c r="S90" s="245">
        <v>0</v>
      </c>
      <c r="T90" s="246">
        <f>S90*H90</f>
        <v>0</v>
      </c>
      <c r="AR90" s="25" t="s">
        <v>311</v>
      </c>
      <c r="AT90" s="25" t="s">
        <v>217</v>
      </c>
      <c r="AU90" s="25" t="s">
        <v>82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311</v>
      </c>
      <c r="BM90" s="25" t="s">
        <v>3955</v>
      </c>
    </row>
    <row r="91" s="12" customFormat="1">
      <c r="B91" s="248"/>
      <c r="C91" s="249"/>
      <c r="D91" s="250" t="s">
        <v>224</v>
      </c>
      <c r="E91" s="251" t="s">
        <v>22</v>
      </c>
      <c r="F91" s="252" t="s">
        <v>3956</v>
      </c>
      <c r="G91" s="249"/>
      <c r="H91" s="253">
        <v>4.9160000000000004</v>
      </c>
      <c r="I91" s="254"/>
      <c r="J91" s="249"/>
      <c r="K91" s="249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224</v>
      </c>
      <c r="AU91" s="259" t="s">
        <v>82</v>
      </c>
      <c r="AV91" s="12" t="s">
        <v>82</v>
      </c>
      <c r="AW91" s="12" t="s">
        <v>36</v>
      </c>
      <c r="AX91" s="12" t="s">
        <v>80</v>
      </c>
      <c r="AY91" s="259" t="s">
        <v>215</v>
      </c>
    </row>
    <row r="92" s="1" customFormat="1" ht="25.5" customHeight="1">
      <c r="B92" s="47"/>
      <c r="C92" s="236" t="s">
        <v>252</v>
      </c>
      <c r="D92" s="236" t="s">
        <v>217</v>
      </c>
      <c r="E92" s="237" t="s">
        <v>3957</v>
      </c>
      <c r="F92" s="238" t="s">
        <v>3958</v>
      </c>
      <c r="G92" s="239" t="s">
        <v>298</v>
      </c>
      <c r="H92" s="240">
        <v>117</v>
      </c>
      <c r="I92" s="241"/>
      <c r="J92" s="242">
        <f>ROUND(I92*H92,2)</f>
        <v>0</v>
      </c>
      <c r="K92" s="238" t="s">
        <v>3959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311</v>
      </c>
      <c r="AT92" s="25" t="s">
        <v>217</v>
      </c>
      <c r="AU92" s="25" t="s">
        <v>82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311</v>
      </c>
      <c r="BM92" s="25" t="s">
        <v>3960</v>
      </c>
    </row>
    <row r="93" s="12" customFormat="1">
      <c r="B93" s="248"/>
      <c r="C93" s="249"/>
      <c r="D93" s="250" t="s">
        <v>224</v>
      </c>
      <c r="E93" s="251" t="s">
        <v>22</v>
      </c>
      <c r="F93" s="252" t="s">
        <v>3961</v>
      </c>
      <c r="G93" s="249"/>
      <c r="H93" s="253">
        <v>117</v>
      </c>
      <c r="I93" s="254"/>
      <c r="J93" s="249"/>
      <c r="K93" s="249"/>
      <c r="L93" s="255"/>
      <c r="M93" s="256"/>
      <c r="N93" s="257"/>
      <c r="O93" s="257"/>
      <c r="P93" s="257"/>
      <c r="Q93" s="257"/>
      <c r="R93" s="257"/>
      <c r="S93" s="257"/>
      <c r="T93" s="258"/>
      <c r="AT93" s="259" t="s">
        <v>224</v>
      </c>
      <c r="AU93" s="259" t="s">
        <v>82</v>
      </c>
      <c r="AV93" s="12" t="s">
        <v>82</v>
      </c>
      <c r="AW93" s="12" t="s">
        <v>36</v>
      </c>
      <c r="AX93" s="12" t="s">
        <v>80</v>
      </c>
      <c r="AY93" s="259" t="s">
        <v>215</v>
      </c>
    </row>
    <row r="94" s="1" customFormat="1" ht="38.25" customHeight="1">
      <c r="B94" s="47"/>
      <c r="C94" s="236" t="s">
        <v>257</v>
      </c>
      <c r="D94" s="236" t="s">
        <v>217</v>
      </c>
      <c r="E94" s="237" t="s">
        <v>3364</v>
      </c>
      <c r="F94" s="238" t="s">
        <v>3365</v>
      </c>
      <c r="G94" s="239" t="s">
        <v>876</v>
      </c>
      <c r="H94" s="302"/>
      <c r="I94" s="241"/>
      <c r="J94" s="242">
        <f>ROUND(I94*H94,2)</f>
        <v>0</v>
      </c>
      <c r="K94" s="238" t="s">
        <v>221</v>
      </c>
      <c r="L94" s="73"/>
      <c r="M94" s="243" t="s">
        <v>22</v>
      </c>
      <c r="N94" s="244" t="s">
        <v>44</v>
      </c>
      <c r="O94" s="48"/>
      <c r="P94" s="245">
        <f>O94*H94</f>
        <v>0</v>
      </c>
      <c r="Q94" s="245">
        <v>0</v>
      </c>
      <c r="R94" s="245">
        <f>Q94*H94</f>
        <v>0</v>
      </c>
      <c r="S94" s="245">
        <v>0</v>
      </c>
      <c r="T94" s="246">
        <f>S94*H94</f>
        <v>0</v>
      </c>
      <c r="AR94" s="25" t="s">
        <v>311</v>
      </c>
      <c r="AT94" s="25" t="s">
        <v>217</v>
      </c>
      <c r="AU94" s="25" t="s">
        <v>82</v>
      </c>
      <c r="AY94" s="25" t="s">
        <v>215</v>
      </c>
      <c r="BE94" s="247">
        <f>IF(N94="základní",J94,0)</f>
        <v>0</v>
      </c>
      <c r="BF94" s="247">
        <f>IF(N94="snížená",J94,0)</f>
        <v>0</v>
      </c>
      <c r="BG94" s="247">
        <f>IF(N94="zákl. přenesená",J94,0)</f>
        <v>0</v>
      </c>
      <c r="BH94" s="247">
        <f>IF(N94="sníž. přenesená",J94,0)</f>
        <v>0</v>
      </c>
      <c r="BI94" s="247">
        <f>IF(N94="nulová",J94,0)</f>
        <v>0</v>
      </c>
      <c r="BJ94" s="25" t="s">
        <v>80</v>
      </c>
      <c r="BK94" s="247">
        <f>ROUND(I94*H94,2)</f>
        <v>0</v>
      </c>
      <c r="BL94" s="25" t="s">
        <v>311</v>
      </c>
      <c r="BM94" s="25" t="s">
        <v>3962</v>
      </c>
    </row>
    <row r="95" s="11" customFormat="1" ht="29.88" customHeight="1">
      <c r="B95" s="220"/>
      <c r="C95" s="221"/>
      <c r="D95" s="222" t="s">
        <v>72</v>
      </c>
      <c r="E95" s="234" t="s">
        <v>926</v>
      </c>
      <c r="F95" s="234" t="s">
        <v>3963</v>
      </c>
      <c r="G95" s="221"/>
      <c r="H95" s="221"/>
      <c r="I95" s="224"/>
      <c r="J95" s="235">
        <f>BK95</f>
        <v>0</v>
      </c>
      <c r="K95" s="221"/>
      <c r="L95" s="226"/>
      <c r="M95" s="227"/>
      <c r="N95" s="228"/>
      <c r="O95" s="228"/>
      <c r="P95" s="229">
        <f>SUM(P96:P100)</f>
        <v>0</v>
      </c>
      <c r="Q95" s="228"/>
      <c r="R95" s="229">
        <f>SUM(R96:R100)</f>
        <v>1.1687844000000001</v>
      </c>
      <c r="S95" s="228"/>
      <c r="T95" s="230">
        <f>SUM(T96:T100)</f>
        <v>0</v>
      </c>
      <c r="AR95" s="231" t="s">
        <v>82</v>
      </c>
      <c r="AT95" s="232" t="s">
        <v>72</v>
      </c>
      <c r="AU95" s="232" t="s">
        <v>80</v>
      </c>
      <c r="AY95" s="231" t="s">
        <v>215</v>
      </c>
      <c r="BK95" s="233">
        <f>SUM(BK96:BK100)</f>
        <v>0</v>
      </c>
    </row>
    <row r="96" s="1" customFormat="1" ht="38.25" customHeight="1">
      <c r="B96" s="47"/>
      <c r="C96" s="236" t="s">
        <v>261</v>
      </c>
      <c r="D96" s="236" t="s">
        <v>217</v>
      </c>
      <c r="E96" s="237" t="s">
        <v>3964</v>
      </c>
      <c r="F96" s="238" t="s">
        <v>3965</v>
      </c>
      <c r="G96" s="239" t="s">
        <v>304</v>
      </c>
      <c r="H96" s="240">
        <v>153.59399999999999</v>
      </c>
      <c r="I96" s="241"/>
      <c r="J96" s="242">
        <f>ROUND(I96*H96,2)</f>
        <v>0</v>
      </c>
      <c r="K96" s="238" t="s">
        <v>221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0.0076</v>
      </c>
      <c r="R96" s="245">
        <f>Q96*H96</f>
        <v>1.1673144</v>
      </c>
      <c r="S96" s="245">
        <v>0</v>
      </c>
      <c r="T96" s="246">
        <f>S96*H96</f>
        <v>0</v>
      </c>
      <c r="AR96" s="25" t="s">
        <v>311</v>
      </c>
      <c r="AT96" s="25" t="s">
        <v>217</v>
      </c>
      <c r="AU96" s="25" t="s">
        <v>82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311</v>
      </c>
      <c r="BM96" s="25" t="s">
        <v>3966</v>
      </c>
    </row>
    <row r="97" s="12" customFormat="1">
      <c r="B97" s="248"/>
      <c r="C97" s="249"/>
      <c r="D97" s="250" t="s">
        <v>224</v>
      </c>
      <c r="E97" s="251" t="s">
        <v>22</v>
      </c>
      <c r="F97" s="252" t="s">
        <v>3967</v>
      </c>
      <c r="G97" s="249"/>
      <c r="H97" s="253">
        <v>153.59399999999999</v>
      </c>
      <c r="I97" s="254"/>
      <c r="J97" s="249"/>
      <c r="K97" s="249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224</v>
      </c>
      <c r="AU97" s="259" t="s">
        <v>82</v>
      </c>
      <c r="AV97" s="12" t="s">
        <v>82</v>
      </c>
      <c r="AW97" s="12" t="s">
        <v>36</v>
      </c>
      <c r="AX97" s="12" t="s">
        <v>80</v>
      </c>
      <c r="AY97" s="259" t="s">
        <v>215</v>
      </c>
    </row>
    <row r="98" s="1" customFormat="1" ht="25.5" customHeight="1">
      <c r="B98" s="47"/>
      <c r="C98" s="236" t="s">
        <v>266</v>
      </c>
      <c r="D98" s="236" t="s">
        <v>217</v>
      </c>
      <c r="E98" s="237" t="s">
        <v>3968</v>
      </c>
      <c r="F98" s="238" t="s">
        <v>3969</v>
      </c>
      <c r="G98" s="239" t="s">
        <v>304</v>
      </c>
      <c r="H98" s="240">
        <v>147</v>
      </c>
      <c r="I98" s="241"/>
      <c r="J98" s="242">
        <f>ROUND(I98*H98,2)</f>
        <v>0</v>
      </c>
      <c r="K98" s="238" t="s">
        <v>951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1.0000000000000001E-05</v>
      </c>
      <c r="R98" s="245">
        <f>Q98*H98</f>
        <v>0.0014700000000000002</v>
      </c>
      <c r="S98" s="245">
        <v>0</v>
      </c>
      <c r="T98" s="246">
        <f>S98*H98</f>
        <v>0</v>
      </c>
      <c r="AR98" s="25" t="s">
        <v>311</v>
      </c>
      <c r="AT98" s="25" t="s">
        <v>217</v>
      </c>
      <c r="AU98" s="25" t="s">
        <v>82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311</v>
      </c>
      <c r="BM98" s="25" t="s">
        <v>3970</v>
      </c>
    </row>
    <row r="99" s="12" customFormat="1">
      <c r="B99" s="248"/>
      <c r="C99" s="249"/>
      <c r="D99" s="250" t="s">
        <v>224</v>
      </c>
      <c r="E99" s="251" t="s">
        <v>22</v>
      </c>
      <c r="F99" s="252" t="s">
        <v>3971</v>
      </c>
      <c r="G99" s="249"/>
      <c r="H99" s="253">
        <v>147</v>
      </c>
      <c r="I99" s="254"/>
      <c r="J99" s="249"/>
      <c r="K99" s="249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224</v>
      </c>
      <c r="AU99" s="259" t="s">
        <v>82</v>
      </c>
      <c r="AV99" s="12" t="s">
        <v>82</v>
      </c>
      <c r="AW99" s="12" t="s">
        <v>36</v>
      </c>
      <c r="AX99" s="12" t="s">
        <v>80</v>
      </c>
      <c r="AY99" s="259" t="s">
        <v>215</v>
      </c>
    </row>
    <row r="100" s="1" customFormat="1" ht="38.25" customHeight="1">
      <c r="B100" s="47"/>
      <c r="C100" s="236" t="s">
        <v>271</v>
      </c>
      <c r="D100" s="236" t="s">
        <v>217</v>
      </c>
      <c r="E100" s="237" t="s">
        <v>3439</v>
      </c>
      <c r="F100" s="238" t="s">
        <v>3440</v>
      </c>
      <c r="G100" s="239" t="s">
        <v>876</v>
      </c>
      <c r="H100" s="302"/>
      <c r="I100" s="241"/>
      <c r="J100" s="242">
        <f>ROUND(I100*H100,2)</f>
        <v>0</v>
      </c>
      <c r="K100" s="238" t="s">
        <v>221</v>
      </c>
      <c r="L100" s="73"/>
      <c r="M100" s="243" t="s">
        <v>22</v>
      </c>
      <c r="N100" s="306" t="s">
        <v>44</v>
      </c>
      <c r="O100" s="307"/>
      <c r="P100" s="308">
        <f>O100*H100</f>
        <v>0</v>
      </c>
      <c r="Q100" s="308">
        <v>0</v>
      </c>
      <c r="R100" s="308">
        <f>Q100*H100</f>
        <v>0</v>
      </c>
      <c r="S100" s="308">
        <v>0</v>
      </c>
      <c r="T100" s="309">
        <f>S100*H100</f>
        <v>0</v>
      </c>
      <c r="AR100" s="25" t="s">
        <v>311</v>
      </c>
      <c r="AT100" s="25" t="s">
        <v>217</v>
      </c>
      <c r="AU100" s="25" t="s">
        <v>82</v>
      </c>
      <c r="AY100" s="25" t="s">
        <v>215</v>
      </c>
      <c r="BE100" s="247">
        <f>IF(N100="základní",J100,0)</f>
        <v>0</v>
      </c>
      <c r="BF100" s="247">
        <f>IF(N100="snížená",J100,0)</f>
        <v>0</v>
      </c>
      <c r="BG100" s="247">
        <f>IF(N100="zákl. přenesená",J100,0)</f>
        <v>0</v>
      </c>
      <c r="BH100" s="247">
        <f>IF(N100="sníž. přenesená",J100,0)</f>
        <v>0</v>
      </c>
      <c r="BI100" s="247">
        <f>IF(N100="nulová",J100,0)</f>
        <v>0</v>
      </c>
      <c r="BJ100" s="25" t="s">
        <v>80</v>
      </c>
      <c r="BK100" s="247">
        <f>ROUND(I100*H100,2)</f>
        <v>0</v>
      </c>
      <c r="BL100" s="25" t="s">
        <v>311</v>
      </c>
      <c r="BM100" s="25" t="s">
        <v>3972</v>
      </c>
    </row>
    <row r="101" s="1" customFormat="1" ht="6.96" customHeight="1">
      <c r="B101" s="68"/>
      <c r="C101" s="69"/>
      <c r="D101" s="69"/>
      <c r="E101" s="69"/>
      <c r="F101" s="69"/>
      <c r="G101" s="69"/>
      <c r="H101" s="69"/>
      <c r="I101" s="179"/>
      <c r="J101" s="69"/>
      <c r="K101" s="69"/>
      <c r="L101" s="73"/>
    </row>
  </sheetData>
  <sheetProtection sheet="1" autoFilter="0" formatColumns="0" formatRows="0" objects="1" scenarios="1" spinCount="100000" saltValue="mG3MEYysd7UiWovruxwRbYlMo9HuDnb6KCaWmVhgBKDxUWZt4E0e6ldayX2agutI4N6Na3PYPTqpajGREmHagA==" hashValue="CG52hnbNJzvw9TZyTMQEMAWzTCIXKxCrQ+eZz82/QgwS7ctETcoo89vq+w9keZaD+4kveDuMZ/hPDEL1pZx3xw==" algorithmName="SHA-512" password="CC35"/>
  <autoFilter ref="C78:K100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162</v>
      </c>
      <c r="G1" s="152" t="s">
        <v>163</v>
      </c>
      <c r="H1" s="152"/>
      <c r="I1" s="153"/>
      <c r="J1" s="152" t="s">
        <v>164</v>
      </c>
      <c r="K1" s="151" t="s">
        <v>165</v>
      </c>
      <c r="L1" s="152" t="s">
        <v>166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161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82</v>
      </c>
    </row>
    <row r="4" ht="36.96" customHeight="1">
      <c r="B4" s="29"/>
      <c r="C4" s="30"/>
      <c r="D4" s="31" t="s">
        <v>167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5.TEMNÝ DŮL- VÝCVIKOVÉ STŘEDISKO-obj.24 -CÚ 2018/1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168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3973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21</v>
      </c>
      <c r="E11" s="48"/>
      <c r="F11" s="36" t="s">
        <v>22</v>
      </c>
      <c r="G11" s="48"/>
      <c r="H11" s="48"/>
      <c r="I11" s="159" t="s">
        <v>23</v>
      </c>
      <c r="J11" s="36" t="s">
        <v>22</v>
      </c>
      <c r="K11" s="52"/>
    </row>
    <row r="12" s="1" customFormat="1" ht="14.4" customHeight="1">
      <c r="B12" s="47"/>
      <c r="C12" s="48"/>
      <c r="D12" s="41" t="s">
        <v>24</v>
      </c>
      <c r="E12" s="48"/>
      <c r="F12" s="36" t="s">
        <v>25</v>
      </c>
      <c r="G12" s="48"/>
      <c r="H12" s="48"/>
      <c r="I12" s="159" t="s">
        <v>26</v>
      </c>
      <c r="J12" s="160" t="str">
        <f>'Rekapitulace stavby'!AN8</f>
        <v>12. 4. 2018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28</v>
      </c>
      <c r="E14" s="48"/>
      <c r="F14" s="48"/>
      <c r="G14" s="48"/>
      <c r="H14" s="48"/>
      <c r="I14" s="159" t="s">
        <v>29</v>
      </c>
      <c r="J14" s="36" t="s">
        <v>22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29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29</v>
      </c>
      <c r="J20" s="36" t="s">
        <v>22</v>
      </c>
      <c r="K20" s="52"/>
    </row>
    <row r="21" s="1" customFormat="1" ht="18" customHeight="1">
      <c r="B21" s="47"/>
      <c r="C21" s="48"/>
      <c r="D21" s="48"/>
      <c r="E21" s="36" t="s">
        <v>35</v>
      </c>
      <c r="F21" s="48"/>
      <c r="G21" s="48"/>
      <c r="H21" s="48"/>
      <c r="I21" s="159" t="s">
        <v>31</v>
      </c>
      <c r="J21" s="36" t="s">
        <v>22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37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22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39</v>
      </c>
      <c r="E27" s="48"/>
      <c r="F27" s="48"/>
      <c r="G27" s="48"/>
      <c r="H27" s="48"/>
      <c r="I27" s="157"/>
      <c r="J27" s="168">
        <f>ROUND(J77,2)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41</v>
      </c>
      <c r="G29" s="48"/>
      <c r="H29" s="48"/>
      <c r="I29" s="169" t="s">
        <v>40</v>
      </c>
      <c r="J29" s="53" t="s">
        <v>42</v>
      </c>
      <c r="K29" s="52"/>
    </row>
    <row r="30" s="1" customFormat="1" ht="14.4" customHeight="1">
      <c r="B30" s="47"/>
      <c r="C30" s="48"/>
      <c r="D30" s="56" t="s">
        <v>43</v>
      </c>
      <c r="E30" s="56" t="s">
        <v>44</v>
      </c>
      <c r="F30" s="170">
        <f>ROUND(SUM(BE77:BE107), 2)</f>
        <v>0</v>
      </c>
      <c r="G30" s="48"/>
      <c r="H30" s="48"/>
      <c r="I30" s="171">
        <v>0.20999999999999999</v>
      </c>
      <c r="J30" s="170">
        <f>ROUND(ROUND((SUM(BE77:BE107)), 2)*I30, 2)</f>
        <v>0</v>
      </c>
      <c r="K30" s="52"/>
    </row>
    <row r="31" s="1" customFormat="1" ht="14.4" customHeight="1">
      <c r="B31" s="47"/>
      <c r="C31" s="48"/>
      <c r="D31" s="48"/>
      <c r="E31" s="56" t="s">
        <v>45</v>
      </c>
      <c r="F31" s="170">
        <f>ROUND(SUM(BF77:BF107), 2)</f>
        <v>0</v>
      </c>
      <c r="G31" s="48"/>
      <c r="H31" s="48"/>
      <c r="I31" s="171">
        <v>0.14999999999999999</v>
      </c>
      <c r="J31" s="170">
        <f>ROUND(ROUND((SUM(BF77:BF107)),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46</v>
      </c>
      <c r="F32" s="170">
        <f>ROUND(SUM(BG77:BG107),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47</v>
      </c>
      <c r="F33" s="170">
        <f>ROUND(SUM(BH77:BH107),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48</v>
      </c>
      <c r="F34" s="170">
        <f>ROUND(SUM(BI77:BI107),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49</v>
      </c>
      <c r="E36" s="99"/>
      <c r="F36" s="99"/>
      <c r="G36" s="174" t="s">
        <v>50</v>
      </c>
      <c r="H36" s="175" t="s">
        <v>51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173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5.TEMNÝ DŮL- VÝCVIKOVÉ STŘEDISKO-obj.24 -CÚ 2018/1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168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 xml:space="preserve">TEMDUL VRN - 1. VEDLEJŠÍ NÁKLADY  CÚ 2018/1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24</v>
      </c>
      <c r="D49" s="48"/>
      <c r="E49" s="48"/>
      <c r="F49" s="36" t="str">
        <f>F12</f>
        <v>TEMNÝ DŮL</v>
      </c>
      <c r="G49" s="48"/>
      <c r="H49" s="48"/>
      <c r="I49" s="159" t="s">
        <v>26</v>
      </c>
      <c r="J49" s="160" t="str">
        <f>IF(J12="","",J12)</f>
        <v>12. 4. 2018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28</v>
      </c>
      <c r="D51" s="48"/>
      <c r="E51" s="48"/>
      <c r="F51" s="36" t="str">
        <f>E15</f>
        <v xml:space="preserve"> </v>
      </c>
      <c r="G51" s="48"/>
      <c r="H51" s="48"/>
      <c r="I51" s="159" t="s">
        <v>34</v>
      </c>
      <c r="J51" s="45" t="str">
        <f>E21</f>
        <v>ATELIER H1§ATELIER HÁJEK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174</v>
      </c>
      <c r="D54" s="172"/>
      <c r="E54" s="172"/>
      <c r="F54" s="172"/>
      <c r="G54" s="172"/>
      <c r="H54" s="172"/>
      <c r="I54" s="186"/>
      <c r="J54" s="187" t="s">
        <v>175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176</v>
      </c>
      <c r="D56" s="48"/>
      <c r="E56" s="48"/>
      <c r="F56" s="48"/>
      <c r="G56" s="48"/>
      <c r="H56" s="48"/>
      <c r="I56" s="157"/>
      <c r="J56" s="168">
        <f>J77</f>
        <v>0</v>
      </c>
      <c r="K56" s="52"/>
      <c r="AU56" s="25" t="s">
        <v>177</v>
      </c>
    </row>
    <row r="57" s="8" customFormat="1" ht="24.96" customHeight="1">
      <c r="B57" s="190"/>
      <c r="C57" s="191"/>
      <c r="D57" s="192" t="s">
        <v>3974</v>
      </c>
      <c r="E57" s="193"/>
      <c r="F57" s="193"/>
      <c r="G57" s="193"/>
      <c r="H57" s="193"/>
      <c r="I57" s="194"/>
      <c r="J57" s="195">
        <f>J78</f>
        <v>0</v>
      </c>
      <c r="K57" s="196"/>
    </row>
    <row r="58" s="1" customFormat="1" ht="21.84" customHeight="1">
      <c r="B58" s="47"/>
      <c r="C58" s="48"/>
      <c r="D58" s="48"/>
      <c r="E58" s="48"/>
      <c r="F58" s="48"/>
      <c r="G58" s="48"/>
      <c r="H58" s="48"/>
      <c r="I58" s="157"/>
      <c r="J58" s="48"/>
      <c r="K58" s="52"/>
    </row>
    <row r="59" s="1" customFormat="1" ht="6.96" customHeight="1">
      <c r="B59" s="68"/>
      <c r="C59" s="69"/>
      <c r="D59" s="69"/>
      <c r="E59" s="69"/>
      <c r="F59" s="69"/>
      <c r="G59" s="69"/>
      <c r="H59" s="69"/>
      <c r="I59" s="179"/>
      <c r="J59" s="69"/>
      <c r="K59" s="70"/>
    </row>
    <row r="63" s="1" customFormat="1" ht="6.96" customHeight="1">
      <c r="B63" s="71"/>
      <c r="C63" s="72"/>
      <c r="D63" s="72"/>
      <c r="E63" s="72"/>
      <c r="F63" s="72"/>
      <c r="G63" s="72"/>
      <c r="H63" s="72"/>
      <c r="I63" s="182"/>
      <c r="J63" s="72"/>
      <c r="K63" s="72"/>
      <c r="L63" s="73"/>
    </row>
    <row r="64" s="1" customFormat="1" ht="36.96" customHeight="1">
      <c r="B64" s="47"/>
      <c r="C64" s="74" t="s">
        <v>199</v>
      </c>
      <c r="D64" s="75"/>
      <c r="E64" s="75"/>
      <c r="F64" s="75"/>
      <c r="G64" s="75"/>
      <c r="H64" s="75"/>
      <c r="I64" s="204"/>
      <c r="J64" s="75"/>
      <c r="K64" s="75"/>
      <c r="L64" s="73"/>
    </row>
    <row r="65" s="1" customFormat="1" ht="6.96" customHeight="1">
      <c r="B65" s="47"/>
      <c r="C65" s="75"/>
      <c r="D65" s="75"/>
      <c r="E65" s="75"/>
      <c r="F65" s="75"/>
      <c r="G65" s="75"/>
      <c r="H65" s="75"/>
      <c r="I65" s="204"/>
      <c r="J65" s="75"/>
      <c r="K65" s="75"/>
      <c r="L65" s="73"/>
    </row>
    <row r="66" s="1" customFormat="1" ht="14.4" customHeight="1">
      <c r="B66" s="47"/>
      <c r="C66" s="77" t="s">
        <v>18</v>
      </c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16.5" customHeight="1">
      <c r="B67" s="47"/>
      <c r="C67" s="75"/>
      <c r="D67" s="75"/>
      <c r="E67" s="205" t="str">
        <f>E7</f>
        <v>5.TEMNÝ DŮL- VÝCVIKOVÉ STŘEDISKO-obj.24 -CÚ 2018/1</v>
      </c>
      <c r="F67" s="77"/>
      <c r="G67" s="77"/>
      <c r="H67" s="77"/>
      <c r="I67" s="204"/>
      <c r="J67" s="75"/>
      <c r="K67" s="75"/>
      <c r="L67" s="73"/>
    </row>
    <row r="68" s="1" customFormat="1" ht="14.4" customHeight="1">
      <c r="B68" s="47"/>
      <c r="C68" s="77" t="s">
        <v>168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7.25" customHeight="1">
      <c r="B69" s="47"/>
      <c r="C69" s="75"/>
      <c r="D69" s="75"/>
      <c r="E69" s="83" t="str">
        <f>E9</f>
        <v xml:space="preserve">TEMDUL VRN - 1. VEDLEJŠÍ NÁKLADY  CÚ 2018/1</v>
      </c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8" customHeight="1">
      <c r="B71" s="47"/>
      <c r="C71" s="77" t="s">
        <v>24</v>
      </c>
      <c r="D71" s="75"/>
      <c r="E71" s="75"/>
      <c r="F71" s="208" t="str">
        <f>F12</f>
        <v>TEMNÝ DŮL</v>
      </c>
      <c r="G71" s="75"/>
      <c r="H71" s="75"/>
      <c r="I71" s="209" t="s">
        <v>26</v>
      </c>
      <c r="J71" s="86" t="str">
        <f>IF(J12="","",J12)</f>
        <v>12. 4. 2018</v>
      </c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>
      <c r="B73" s="47"/>
      <c r="C73" s="77" t="s">
        <v>28</v>
      </c>
      <c r="D73" s="75"/>
      <c r="E73" s="75"/>
      <c r="F73" s="208" t="str">
        <f>E15</f>
        <v xml:space="preserve"> </v>
      </c>
      <c r="G73" s="75"/>
      <c r="H73" s="75"/>
      <c r="I73" s="209" t="s">
        <v>34</v>
      </c>
      <c r="J73" s="208" t="str">
        <f>E21</f>
        <v>ATELIER H1§ATELIER HÁJEK</v>
      </c>
      <c r="K73" s="75"/>
      <c r="L73" s="73"/>
    </row>
    <row r="74" s="1" customFormat="1" ht="14.4" customHeight="1">
      <c r="B74" s="47"/>
      <c r="C74" s="77" t="s">
        <v>32</v>
      </c>
      <c r="D74" s="75"/>
      <c r="E74" s="75"/>
      <c r="F74" s="208" t="str">
        <f>IF(E18="","",E18)</f>
        <v/>
      </c>
      <c r="G74" s="75"/>
      <c r="H74" s="75"/>
      <c r="I74" s="204"/>
      <c r="J74" s="75"/>
      <c r="K74" s="75"/>
      <c r="L74" s="73"/>
    </row>
    <row r="75" s="1" customFormat="1" ht="10.32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0" customFormat="1" ht="29.28" customHeight="1">
      <c r="B76" s="210"/>
      <c r="C76" s="211" t="s">
        <v>200</v>
      </c>
      <c r="D76" s="212" t="s">
        <v>58</v>
      </c>
      <c r="E76" s="212" t="s">
        <v>54</v>
      </c>
      <c r="F76" s="212" t="s">
        <v>201</v>
      </c>
      <c r="G76" s="212" t="s">
        <v>202</v>
      </c>
      <c r="H76" s="212" t="s">
        <v>203</v>
      </c>
      <c r="I76" s="213" t="s">
        <v>204</v>
      </c>
      <c r="J76" s="212" t="s">
        <v>175</v>
      </c>
      <c r="K76" s="214" t="s">
        <v>205</v>
      </c>
      <c r="L76" s="215"/>
      <c r="M76" s="103" t="s">
        <v>206</v>
      </c>
      <c r="N76" s="104" t="s">
        <v>43</v>
      </c>
      <c r="O76" s="104" t="s">
        <v>207</v>
      </c>
      <c r="P76" s="104" t="s">
        <v>208</v>
      </c>
      <c r="Q76" s="104" t="s">
        <v>209</v>
      </c>
      <c r="R76" s="104" t="s">
        <v>210</v>
      </c>
      <c r="S76" s="104" t="s">
        <v>211</v>
      </c>
      <c r="T76" s="105" t="s">
        <v>212</v>
      </c>
    </row>
    <row r="77" s="1" customFormat="1" ht="29.28" customHeight="1">
      <c r="B77" s="47"/>
      <c r="C77" s="109" t="s">
        <v>176</v>
      </c>
      <c r="D77" s="75"/>
      <c r="E77" s="75"/>
      <c r="F77" s="75"/>
      <c r="G77" s="75"/>
      <c r="H77" s="75"/>
      <c r="I77" s="204"/>
      <c r="J77" s="216">
        <f>BK77</f>
        <v>0</v>
      </c>
      <c r="K77" s="75"/>
      <c r="L77" s="73"/>
      <c r="M77" s="106"/>
      <c r="N77" s="107"/>
      <c r="O77" s="107"/>
      <c r="P77" s="217">
        <f>P78</f>
        <v>0</v>
      </c>
      <c r="Q77" s="107"/>
      <c r="R77" s="217">
        <f>R78</f>
        <v>0</v>
      </c>
      <c r="S77" s="107"/>
      <c r="T77" s="218">
        <f>T78</f>
        <v>0</v>
      </c>
      <c r="AT77" s="25" t="s">
        <v>72</v>
      </c>
      <c r="AU77" s="25" t="s">
        <v>177</v>
      </c>
      <c r="BK77" s="219">
        <f>BK78</f>
        <v>0</v>
      </c>
    </row>
    <row r="78" s="11" customFormat="1" ht="37.44" customHeight="1">
      <c r="B78" s="220"/>
      <c r="C78" s="221"/>
      <c r="D78" s="222" t="s">
        <v>72</v>
      </c>
      <c r="E78" s="223" t="s">
        <v>3975</v>
      </c>
      <c r="F78" s="223" t="s">
        <v>3976</v>
      </c>
      <c r="G78" s="221"/>
      <c r="H78" s="221"/>
      <c r="I78" s="224"/>
      <c r="J78" s="225">
        <f>BK78</f>
        <v>0</v>
      </c>
      <c r="K78" s="221"/>
      <c r="L78" s="226"/>
      <c r="M78" s="227"/>
      <c r="N78" s="228"/>
      <c r="O78" s="228"/>
      <c r="P78" s="229">
        <f>SUM(P79:P107)</f>
        <v>0</v>
      </c>
      <c r="Q78" s="228"/>
      <c r="R78" s="229">
        <f>SUM(R79:R107)</f>
        <v>0</v>
      </c>
      <c r="S78" s="228"/>
      <c r="T78" s="230">
        <f>SUM(T79:T107)</f>
        <v>0</v>
      </c>
      <c r="AR78" s="231" t="s">
        <v>248</v>
      </c>
      <c r="AT78" s="232" t="s">
        <v>72</v>
      </c>
      <c r="AU78" s="232" t="s">
        <v>73</v>
      </c>
      <c r="AY78" s="231" t="s">
        <v>215</v>
      </c>
      <c r="BK78" s="233">
        <f>SUM(BK79:BK107)</f>
        <v>0</v>
      </c>
    </row>
    <row r="79" s="1" customFormat="1" ht="16.5" customHeight="1">
      <c r="B79" s="47"/>
      <c r="C79" s="236" t="s">
        <v>82</v>
      </c>
      <c r="D79" s="236" t="s">
        <v>217</v>
      </c>
      <c r="E79" s="237" t="s">
        <v>3977</v>
      </c>
      <c r="F79" s="238" t="s">
        <v>3978</v>
      </c>
      <c r="G79" s="239" t="s">
        <v>1010</v>
      </c>
      <c r="H79" s="240">
        <v>1</v>
      </c>
      <c r="I79" s="241"/>
      <c r="J79" s="242">
        <f>ROUND(I79*H79,2)</f>
        <v>0</v>
      </c>
      <c r="K79" s="238" t="s">
        <v>221</v>
      </c>
      <c r="L79" s="73"/>
      <c r="M79" s="243" t="s">
        <v>22</v>
      </c>
      <c r="N79" s="244" t="s">
        <v>44</v>
      </c>
      <c r="O79" s="48"/>
      <c r="P79" s="245">
        <f>O79*H79</f>
        <v>0</v>
      </c>
      <c r="Q79" s="245">
        <v>0</v>
      </c>
      <c r="R79" s="245">
        <f>Q79*H79</f>
        <v>0</v>
      </c>
      <c r="S79" s="245">
        <v>0</v>
      </c>
      <c r="T79" s="246">
        <f>S79*H79</f>
        <v>0</v>
      </c>
      <c r="AR79" s="25" t="s">
        <v>222</v>
      </c>
      <c r="AT79" s="25" t="s">
        <v>217</v>
      </c>
      <c r="AU79" s="25" t="s">
        <v>80</v>
      </c>
      <c r="AY79" s="25" t="s">
        <v>215</v>
      </c>
      <c r="BE79" s="247">
        <f>IF(N79="základní",J79,0)</f>
        <v>0</v>
      </c>
      <c r="BF79" s="247">
        <f>IF(N79="snížená",J79,0)</f>
        <v>0</v>
      </c>
      <c r="BG79" s="247">
        <f>IF(N79="zákl. přenesená",J79,0)</f>
        <v>0</v>
      </c>
      <c r="BH79" s="247">
        <f>IF(N79="sníž. přenesená",J79,0)</f>
        <v>0</v>
      </c>
      <c r="BI79" s="247">
        <f>IF(N79="nulová",J79,0)</f>
        <v>0</v>
      </c>
      <c r="BJ79" s="25" t="s">
        <v>80</v>
      </c>
      <c r="BK79" s="247">
        <f>ROUND(I79*H79,2)</f>
        <v>0</v>
      </c>
      <c r="BL79" s="25" t="s">
        <v>222</v>
      </c>
      <c r="BM79" s="25" t="s">
        <v>3979</v>
      </c>
    </row>
    <row r="80" s="1" customFormat="1" ht="16.5" customHeight="1">
      <c r="B80" s="47"/>
      <c r="C80" s="236" t="s">
        <v>236</v>
      </c>
      <c r="D80" s="236" t="s">
        <v>217</v>
      </c>
      <c r="E80" s="237" t="s">
        <v>3980</v>
      </c>
      <c r="F80" s="238" t="s">
        <v>3981</v>
      </c>
      <c r="G80" s="239" t="s">
        <v>1010</v>
      </c>
      <c r="H80" s="240">
        <v>1</v>
      </c>
      <c r="I80" s="241"/>
      <c r="J80" s="242">
        <f>ROUND(I80*H80,2)</f>
        <v>0</v>
      </c>
      <c r="K80" s="238" t="s">
        <v>221</v>
      </c>
      <c r="L80" s="73"/>
      <c r="M80" s="243" t="s">
        <v>22</v>
      </c>
      <c r="N80" s="244" t="s">
        <v>44</v>
      </c>
      <c r="O80" s="48"/>
      <c r="P80" s="245">
        <f>O80*H80</f>
        <v>0</v>
      </c>
      <c r="Q80" s="245">
        <v>0</v>
      </c>
      <c r="R80" s="245">
        <f>Q80*H80</f>
        <v>0</v>
      </c>
      <c r="S80" s="245">
        <v>0</v>
      </c>
      <c r="T80" s="246">
        <f>S80*H80</f>
        <v>0</v>
      </c>
      <c r="AR80" s="25" t="s">
        <v>222</v>
      </c>
      <c r="AT80" s="25" t="s">
        <v>217</v>
      </c>
      <c r="AU80" s="25" t="s">
        <v>80</v>
      </c>
      <c r="AY80" s="25" t="s">
        <v>215</v>
      </c>
      <c r="BE80" s="247">
        <f>IF(N80="základní",J80,0)</f>
        <v>0</v>
      </c>
      <c r="BF80" s="247">
        <f>IF(N80="snížená",J80,0)</f>
        <v>0</v>
      </c>
      <c r="BG80" s="247">
        <f>IF(N80="zákl. přenesená",J80,0)</f>
        <v>0</v>
      </c>
      <c r="BH80" s="247">
        <f>IF(N80="sníž. přenesená",J80,0)</f>
        <v>0</v>
      </c>
      <c r="BI80" s="247">
        <f>IF(N80="nulová",J80,0)</f>
        <v>0</v>
      </c>
      <c r="BJ80" s="25" t="s">
        <v>80</v>
      </c>
      <c r="BK80" s="247">
        <f>ROUND(I80*H80,2)</f>
        <v>0</v>
      </c>
      <c r="BL80" s="25" t="s">
        <v>222</v>
      </c>
      <c r="BM80" s="25" t="s">
        <v>3982</v>
      </c>
    </row>
    <row r="81" s="12" customFormat="1">
      <c r="B81" s="248"/>
      <c r="C81" s="249"/>
      <c r="D81" s="250" t="s">
        <v>224</v>
      </c>
      <c r="E81" s="251" t="s">
        <v>22</v>
      </c>
      <c r="F81" s="252" t="s">
        <v>80</v>
      </c>
      <c r="G81" s="249"/>
      <c r="H81" s="253">
        <v>1</v>
      </c>
      <c r="I81" s="254"/>
      <c r="J81" s="249"/>
      <c r="K81" s="249"/>
      <c r="L81" s="255"/>
      <c r="M81" s="256"/>
      <c r="N81" s="257"/>
      <c r="O81" s="257"/>
      <c r="P81" s="257"/>
      <c r="Q81" s="257"/>
      <c r="R81" s="257"/>
      <c r="S81" s="257"/>
      <c r="T81" s="258"/>
      <c r="AT81" s="259" t="s">
        <v>224</v>
      </c>
      <c r="AU81" s="259" t="s">
        <v>80</v>
      </c>
      <c r="AV81" s="12" t="s">
        <v>82</v>
      </c>
      <c r="AW81" s="12" t="s">
        <v>36</v>
      </c>
      <c r="AX81" s="12" t="s">
        <v>80</v>
      </c>
      <c r="AY81" s="259" t="s">
        <v>215</v>
      </c>
    </row>
    <row r="82" s="1" customFormat="1" ht="16.5" customHeight="1">
      <c r="B82" s="47"/>
      <c r="C82" s="236" t="s">
        <v>222</v>
      </c>
      <c r="D82" s="236" t="s">
        <v>217</v>
      </c>
      <c r="E82" s="237" t="s">
        <v>3983</v>
      </c>
      <c r="F82" s="238" t="s">
        <v>3984</v>
      </c>
      <c r="G82" s="239" t="s">
        <v>1010</v>
      </c>
      <c r="H82" s="240">
        <v>1</v>
      </c>
      <c r="I82" s="241"/>
      <c r="J82" s="242">
        <f>ROUND(I82*H82,2)</f>
        <v>0</v>
      </c>
      <c r="K82" s="238" t="s">
        <v>1255</v>
      </c>
      <c r="L82" s="73"/>
      <c r="M82" s="243" t="s">
        <v>22</v>
      </c>
      <c r="N82" s="244" t="s">
        <v>44</v>
      </c>
      <c r="O82" s="48"/>
      <c r="P82" s="245">
        <f>O82*H82</f>
        <v>0</v>
      </c>
      <c r="Q82" s="245">
        <v>0</v>
      </c>
      <c r="R82" s="245">
        <f>Q82*H82</f>
        <v>0</v>
      </c>
      <c r="S82" s="245">
        <v>0</v>
      </c>
      <c r="T82" s="246">
        <f>S82*H82</f>
        <v>0</v>
      </c>
      <c r="AR82" s="25" t="s">
        <v>222</v>
      </c>
      <c r="AT82" s="25" t="s">
        <v>217</v>
      </c>
      <c r="AU82" s="25" t="s">
        <v>80</v>
      </c>
      <c r="AY82" s="25" t="s">
        <v>215</v>
      </c>
      <c r="BE82" s="247">
        <f>IF(N82="základní",J82,0)</f>
        <v>0</v>
      </c>
      <c r="BF82" s="247">
        <f>IF(N82="snížená",J82,0)</f>
        <v>0</v>
      </c>
      <c r="BG82" s="247">
        <f>IF(N82="zákl. přenesená",J82,0)</f>
        <v>0</v>
      </c>
      <c r="BH82" s="247">
        <f>IF(N82="sníž. přenesená",J82,0)</f>
        <v>0</v>
      </c>
      <c r="BI82" s="247">
        <f>IF(N82="nulová",J82,0)</f>
        <v>0</v>
      </c>
      <c r="BJ82" s="25" t="s">
        <v>80</v>
      </c>
      <c r="BK82" s="247">
        <f>ROUND(I82*H82,2)</f>
        <v>0</v>
      </c>
      <c r="BL82" s="25" t="s">
        <v>222</v>
      </c>
      <c r="BM82" s="25" t="s">
        <v>3985</v>
      </c>
    </row>
    <row r="83" s="12" customFormat="1">
      <c r="B83" s="248"/>
      <c r="C83" s="249"/>
      <c r="D83" s="250" t="s">
        <v>224</v>
      </c>
      <c r="E83" s="251" t="s">
        <v>22</v>
      </c>
      <c r="F83" s="252" t="s">
        <v>3986</v>
      </c>
      <c r="G83" s="249"/>
      <c r="H83" s="253">
        <v>1</v>
      </c>
      <c r="I83" s="254"/>
      <c r="J83" s="249"/>
      <c r="K83" s="249"/>
      <c r="L83" s="255"/>
      <c r="M83" s="256"/>
      <c r="N83" s="257"/>
      <c r="O83" s="257"/>
      <c r="P83" s="257"/>
      <c r="Q83" s="257"/>
      <c r="R83" s="257"/>
      <c r="S83" s="257"/>
      <c r="T83" s="258"/>
      <c r="AT83" s="259" t="s">
        <v>224</v>
      </c>
      <c r="AU83" s="259" t="s">
        <v>80</v>
      </c>
      <c r="AV83" s="12" t="s">
        <v>82</v>
      </c>
      <c r="AW83" s="12" t="s">
        <v>36</v>
      </c>
      <c r="AX83" s="12" t="s">
        <v>80</v>
      </c>
      <c r="AY83" s="259" t="s">
        <v>215</v>
      </c>
    </row>
    <row r="84" s="1" customFormat="1" ht="16.5" customHeight="1">
      <c r="B84" s="47"/>
      <c r="C84" s="236" t="s">
        <v>248</v>
      </c>
      <c r="D84" s="236" t="s">
        <v>217</v>
      </c>
      <c r="E84" s="237" t="s">
        <v>3987</v>
      </c>
      <c r="F84" s="238" t="s">
        <v>3988</v>
      </c>
      <c r="G84" s="239" t="s">
        <v>1010</v>
      </c>
      <c r="H84" s="240">
        <v>1</v>
      </c>
      <c r="I84" s="241"/>
      <c r="J84" s="242">
        <f>ROUND(I84*H84,2)</f>
        <v>0</v>
      </c>
      <c r="K84" s="238" t="s">
        <v>1255</v>
      </c>
      <c r="L84" s="73"/>
      <c r="M84" s="243" t="s">
        <v>22</v>
      </c>
      <c r="N84" s="244" t="s">
        <v>44</v>
      </c>
      <c r="O84" s="48"/>
      <c r="P84" s="245">
        <f>O84*H84</f>
        <v>0</v>
      </c>
      <c r="Q84" s="245">
        <v>0</v>
      </c>
      <c r="R84" s="245">
        <f>Q84*H84</f>
        <v>0</v>
      </c>
      <c r="S84" s="245">
        <v>0</v>
      </c>
      <c r="T84" s="246">
        <f>S84*H84</f>
        <v>0</v>
      </c>
      <c r="AR84" s="25" t="s">
        <v>222</v>
      </c>
      <c r="AT84" s="25" t="s">
        <v>217</v>
      </c>
      <c r="AU84" s="25" t="s">
        <v>80</v>
      </c>
      <c r="AY84" s="25" t="s">
        <v>215</v>
      </c>
      <c r="BE84" s="247">
        <f>IF(N84="základní",J84,0)</f>
        <v>0</v>
      </c>
      <c r="BF84" s="247">
        <f>IF(N84="snížená",J84,0)</f>
        <v>0</v>
      </c>
      <c r="BG84" s="247">
        <f>IF(N84="zákl. přenesená",J84,0)</f>
        <v>0</v>
      </c>
      <c r="BH84" s="247">
        <f>IF(N84="sníž. přenesená",J84,0)</f>
        <v>0</v>
      </c>
      <c r="BI84" s="247">
        <f>IF(N84="nulová",J84,0)</f>
        <v>0</v>
      </c>
      <c r="BJ84" s="25" t="s">
        <v>80</v>
      </c>
      <c r="BK84" s="247">
        <f>ROUND(I84*H84,2)</f>
        <v>0</v>
      </c>
      <c r="BL84" s="25" t="s">
        <v>222</v>
      </c>
      <c r="BM84" s="25" t="s">
        <v>3989</v>
      </c>
    </row>
    <row r="85" s="12" customFormat="1">
      <c r="B85" s="248"/>
      <c r="C85" s="249"/>
      <c r="D85" s="250" t="s">
        <v>224</v>
      </c>
      <c r="E85" s="251" t="s">
        <v>22</v>
      </c>
      <c r="F85" s="252" t="s">
        <v>3990</v>
      </c>
      <c r="G85" s="249"/>
      <c r="H85" s="253">
        <v>1</v>
      </c>
      <c r="I85" s="254"/>
      <c r="J85" s="249"/>
      <c r="K85" s="249"/>
      <c r="L85" s="255"/>
      <c r="M85" s="256"/>
      <c r="N85" s="257"/>
      <c r="O85" s="257"/>
      <c r="P85" s="257"/>
      <c r="Q85" s="257"/>
      <c r="R85" s="257"/>
      <c r="S85" s="257"/>
      <c r="T85" s="258"/>
      <c r="AT85" s="259" t="s">
        <v>224</v>
      </c>
      <c r="AU85" s="259" t="s">
        <v>80</v>
      </c>
      <c r="AV85" s="12" t="s">
        <v>82</v>
      </c>
      <c r="AW85" s="12" t="s">
        <v>36</v>
      </c>
      <c r="AX85" s="12" t="s">
        <v>80</v>
      </c>
      <c r="AY85" s="259" t="s">
        <v>215</v>
      </c>
    </row>
    <row r="86" s="1" customFormat="1" ht="16.5" customHeight="1">
      <c r="B86" s="47"/>
      <c r="C86" s="236" t="s">
        <v>252</v>
      </c>
      <c r="D86" s="236" t="s">
        <v>217</v>
      </c>
      <c r="E86" s="237" t="s">
        <v>3991</v>
      </c>
      <c r="F86" s="238" t="s">
        <v>3992</v>
      </c>
      <c r="G86" s="239" t="s">
        <v>1010</v>
      </c>
      <c r="H86" s="240">
        <v>1</v>
      </c>
      <c r="I86" s="241"/>
      <c r="J86" s="242">
        <f>ROUND(I86*H86,2)</f>
        <v>0</v>
      </c>
      <c r="K86" s="238" t="s">
        <v>221</v>
      </c>
      <c r="L86" s="73"/>
      <c r="M86" s="243" t="s">
        <v>22</v>
      </c>
      <c r="N86" s="244" t="s">
        <v>44</v>
      </c>
      <c r="O86" s="48"/>
      <c r="P86" s="245">
        <f>O86*H86</f>
        <v>0</v>
      </c>
      <c r="Q86" s="245">
        <v>0</v>
      </c>
      <c r="R86" s="245">
        <f>Q86*H86</f>
        <v>0</v>
      </c>
      <c r="S86" s="245">
        <v>0</v>
      </c>
      <c r="T86" s="246">
        <f>S86*H86</f>
        <v>0</v>
      </c>
      <c r="AR86" s="25" t="s">
        <v>222</v>
      </c>
      <c r="AT86" s="25" t="s">
        <v>217</v>
      </c>
      <c r="AU86" s="25" t="s">
        <v>80</v>
      </c>
      <c r="AY86" s="25" t="s">
        <v>215</v>
      </c>
      <c r="BE86" s="247">
        <f>IF(N86="základní",J86,0)</f>
        <v>0</v>
      </c>
      <c r="BF86" s="247">
        <f>IF(N86="snížená",J86,0)</f>
        <v>0</v>
      </c>
      <c r="BG86" s="247">
        <f>IF(N86="zákl. přenesená",J86,0)</f>
        <v>0</v>
      </c>
      <c r="BH86" s="247">
        <f>IF(N86="sníž. přenesená",J86,0)</f>
        <v>0</v>
      </c>
      <c r="BI86" s="247">
        <f>IF(N86="nulová",J86,0)</f>
        <v>0</v>
      </c>
      <c r="BJ86" s="25" t="s">
        <v>80</v>
      </c>
      <c r="BK86" s="247">
        <f>ROUND(I86*H86,2)</f>
        <v>0</v>
      </c>
      <c r="BL86" s="25" t="s">
        <v>222</v>
      </c>
      <c r="BM86" s="25" t="s">
        <v>3993</v>
      </c>
    </row>
    <row r="87" s="12" customFormat="1">
      <c r="B87" s="248"/>
      <c r="C87" s="249"/>
      <c r="D87" s="250" t="s">
        <v>224</v>
      </c>
      <c r="E87" s="251" t="s">
        <v>22</v>
      </c>
      <c r="F87" s="252" t="s">
        <v>3994</v>
      </c>
      <c r="G87" s="249"/>
      <c r="H87" s="253">
        <v>1</v>
      </c>
      <c r="I87" s="254"/>
      <c r="J87" s="249"/>
      <c r="K87" s="249"/>
      <c r="L87" s="255"/>
      <c r="M87" s="256"/>
      <c r="N87" s="257"/>
      <c r="O87" s="257"/>
      <c r="P87" s="257"/>
      <c r="Q87" s="257"/>
      <c r="R87" s="257"/>
      <c r="S87" s="257"/>
      <c r="T87" s="258"/>
      <c r="AT87" s="259" t="s">
        <v>224</v>
      </c>
      <c r="AU87" s="259" t="s">
        <v>80</v>
      </c>
      <c r="AV87" s="12" t="s">
        <v>82</v>
      </c>
      <c r="AW87" s="12" t="s">
        <v>36</v>
      </c>
      <c r="AX87" s="12" t="s">
        <v>80</v>
      </c>
      <c r="AY87" s="259" t="s">
        <v>215</v>
      </c>
    </row>
    <row r="88" s="1" customFormat="1" ht="16.5" customHeight="1">
      <c r="B88" s="47"/>
      <c r="C88" s="236" t="s">
        <v>257</v>
      </c>
      <c r="D88" s="236" t="s">
        <v>217</v>
      </c>
      <c r="E88" s="237" t="s">
        <v>3995</v>
      </c>
      <c r="F88" s="238" t="s">
        <v>3996</v>
      </c>
      <c r="G88" s="239" t="s">
        <v>1010</v>
      </c>
      <c r="H88" s="240">
        <v>1</v>
      </c>
      <c r="I88" s="241"/>
      <c r="J88" s="242">
        <f>ROUND(I88*H88,2)</f>
        <v>0</v>
      </c>
      <c r="K88" s="238" t="s">
        <v>221</v>
      </c>
      <c r="L88" s="73"/>
      <c r="M88" s="243" t="s">
        <v>22</v>
      </c>
      <c r="N88" s="244" t="s">
        <v>44</v>
      </c>
      <c r="O88" s="48"/>
      <c r="P88" s="245">
        <f>O88*H88</f>
        <v>0</v>
      </c>
      <c r="Q88" s="245">
        <v>0</v>
      </c>
      <c r="R88" s="245">
        <f>Q88*H88</f>
        <v>0</v>
      </c>
      <c r="S88" s="245">
        <v>0</v>
      </c>
      <c r="T88" s="246">
        <f>S88*H88</f>
        <v>0</v>
      </c>
      <c r="AR88" s="25" t="s">
        <v>222</v>
      </c>
      <c r="AT88" s="25" t="s">
        <v>217</v>
      </c>
      <c r="AU88" s="25" t="s">
        <v>80</v>
      </c>
      <c r="AY88" s="25" t="s">
        <v>215</v>
      </c>
      <c r="BE88" s="247">
        <f>IF(N88="základní",J88,0)</f>
        <v>0</v>
      </c>
      <c r="BF88" s="247">
        <f>IF(N88="snížená",J88,0)</f>
        <v>0</v>
      </c>
      <c r="BG88" s="247">
        <f>IF(N88="zákl. přenesená",J88,0)</f>
        <v>0</v>
      </c>
      <c r="BH88" s="247">
        <f>IF(N88="sníž. přenesená",J88,0)</f>
        <v>0</v>
      </c>
      <c r="BI88" s="247">
        <f>IF(N88="nulová",J88,0)</f>
        <v>0</v>
      </c>
      <c r="BJ88" s="25" t="s">
        <v>80</v>
      </c>
      <c r="BK88" s="247">
        <f>ROUND(I88*H88,2)</f>
        <v>0</v>
      </c>
      <c r="BL88" s="25" t="s">
        <v>222</v>
      </c>
      <c r="BM88" s="25" t="s">
        <v>3997</v>
      </c>
    </row>
    <row r="89" s="12" customFormat="1">
      <c r="B89" s="248"/>
      <c r="C89" s="249"/>
      <c r="D89" s="250" t="s">
        <v>224</v>
      </c>
      <c r="E89" s="251" t="s">
        <v>22</v>
      </c>
      <c r="F89" s="252" t="s">
        <v>3998</v>
      </c>
      <c r="G89" s="249"/>
      <c r="H89" s="253">
        <v>1</v>
      </c>
      <c r="I89" s="254"/>
      <c r="J89" s="249"/>
      <c r="K89" s="249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224</v>
      </c>
      <c r="AU89" s="259" t="s">
        <v>80</v>
      </c>
      <c r="AV89" s="12" t="s">
        <v>82</v>
      </c>
      <c r="AW89" s="12" t="s">
        <v>36</v>
      </c>
      <c r="AX89" s="12" t="s">
        <v>80</v>
      </c>
      <c r="AY89" s="259" t="s">
        <v>215</v>
      </c>
    </row>
    <row r="90" s="1" customFormat="1" ht="16.5" customHeight="1">
      <c r="B90" s="47"/>
      <c r="C90" s="236" t="s">
        <v>261</v>
      </c>
      <c r="D90" s="236" t="s">
        <v>217</v>
      </c>
      <c r="E90" s="237" t="s">
        <v>3999</v>
      </c>
      <c r="F90" s="238" t="s">
        <v>4000</v>
      </c>
      <c r="G90" s="239" t="s">
        <v>1010</v>
      </c>
      <c r="H90" s="240">
        <v>2</v>
      </c>
      <c r="I90" s="241"/>
      <c r="J90" s="242">
        <f>ROUND(I90*H90,2)</f>
        <v>0</v>
      </c>
      <c r="K90" s="238" t="s">
        <v>221</v>
      </c>
      <c r="L90" s="73"/>
      <c r="M90" s="243" t="s">
        <v>22</v>
      </c>
      <c r="N90" s="244" t="s">
        <v>44</v>
      </c>
      <c r="O90" s="48"/>
      <c r="P90" s="245">
        <f>O90*H90</f>
        <v>0</v>
      </c>
      <c r="Q90" s="245">
        <v>0</v>
      </c>
      <c r="R90" s="245">
        <f>Q90*H90</f>
        <v>0</v>
      </c>
      <c r="S90" s="245">
        <v>0</v>
      </c>
      <c r="T90" s="246">
        <f>S90*H90</f>
        <v>0</v>
      </c>
      <c r="AR90" s="25" t="s">
        <v>222</v>
      </c>
      <c r="AT90" s="25" t="s">
        <v>217</v>
      </c>
      <c r="AU90" s="25" t="s">
        <v>80</v>
      </c>
      <c r="AY90" s="25" t="s">
        <v>215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25" t="s">
        <v>80</v>
      </c>
      <c r="BK90" s="247">
        <f>ROUND(I90*H90,2)</f>
        <v>0</v>
      </c>
      <c r="BL90" s="25" t="s">
        <v>222</v>
      </c>
      <c r="BM90" s="25" t="s">
        <v>4001</v>
      </c>
    </row>
    <row r="91" s="1" customFormat="1" ht="16.5" customHeight="1">
      <c r="B91" s="47"/>
      <c r="C91" s="236" t="s">
        <v>266</v>
      </c>
      <c r="D91" s="236" t="s">
        <v>217</v>
      </c>
      <c r="E91" s="237" t="s">
        <v>4002</v>
      </c>
      <c r="F91" s="238" t="s">
        <v>4003</v>
      </c>
      <c r="G91" s="239" t="s">
        <v>1010</v>
      </c>
      <c r="H91" s="240">
        <v>1</v>
      </c>
      <c r="I91" s="241"/>
      <c r="J91" s="242">
        <f>ROUND(I91*H91,2)</f>
        <v>0</v>
      </c>
      <c r="K91" s="238" t="s">
        <v>221</v>
      </c>
      <c r="L91" s="73"/>
      <c r="M91" s="243" t="s">
        <v>22</v>
      </c>
      <c r="N91" s="244" t="s">
        <v>44</v>
      </c>
      <c r="O91" s="48"/>
      <c r="P91" s="245">
        <f>O91*H91</f>
        <v>0</v>
      </c>
      <c r="Q91" s="245">
        <v>0</v>
      </c>
      <c r="R91" s="245">
        <f>Q91*H91</f>
        <v>0</v>
      </c>
      <c r="S91" s="245">
        <v>0</v>
      </c>
      <c r="T91" s="246">
        <f>S91*H91</f>
        <v>0</v>
      </c>
      <c r="AR91" s="25" t="s">
        <v>222</v>
      </c>
      <c r="AT91" s="25" t="s">
        <v>217</v>
      </c>
      <c r="AU91" s="25" t="s">
        <v>80</v>
      </c>
      <c r="AY91" s="25" t="s">
        <v>215</v>
      </c>
      <c r="BE91" s="247">
        <f>IF(N91="základní",J91,0)</f>
        <v>0</v>
      </c>
      <c r="BF91" s="247">
        <f>IF(N91="snížená",J91,0)</f>
        <v>0</v>
      </c>
      <c r="BG91" s="247">
        <f>IF(N91="zákl. přenesená",J91,0)</f>
        <v>0</v>
      </c>
      <c r="BH91" s="247">
        <f>IF(N91="sníž. přenesená",J91,0)</f>
        <v>0</v>
      </c>
      <c r="BI91" s="247">
        <f>IF(N91="nulová",J91,0)</f>
        <v>0</v>
      </c>
      <c r="BJ91" s="25" t="s">
        <v>80</v>
      </c>
      <c r="BK91" s="247">
        <f>ROUND(I91*H91,2)</f>
        <v>0</v>
      </c>
      <c r="BL91" s="25" t="s">
        <v>222</v>
      </c>
      <c r="BM91" s="25" t="s">
        <v>4004</v>
      </c>
    </row>
    <row r="92" s="1" customFormat="1" ht="16.5" customHeight="1">
      <c r="B92" s="47"/>
      <c r="C92" s="236" t="s">
        <v>271</v>
      </c>
      <c r="D92" s="236" t="s">
        <v>217</v>
      </c>
      <c r="E92" s="237" t="s">
        <v>4005</v>
      </c>
      <c r="F92" s="238" t="s">
        <v>4006</v>
      </c>
      <c r="G92" s="239" t="s">
        <v>1010</v>
      </c>
      <c r="H92" s="240">
        <v>1</v>
      </c>
      <c r="I92" s="241"/>
      <c r="J92" s="242">
        <f>ROUND(I92*H92,2)</f>
        <v>0</v>
      </c>
      <c r="K92" s="238" t="s">
        <v>221</v>
      </c>
      <c r="L92" s="73"/>
      <c r="M92" s="243" t="s">
        <v>22</v>
      </c>
      <c r="N92" s="244" t="s">
        <v>44</v>
      </c>
      <c r="O92" s="48"/>
      <c r="P92" s="245">
        <f>O92*H92</f>
        <v>0</v>
      </c>
      <c r="Q92" s="245">
        <v>0</v>
      </c>
      <c r="R92" s="245">
        <f>Q92*H92</f>
        <v>0</v>
      </c>
      <c r="S92" s="245">
        <v>0</v>
      </c>
      <c r="T92" s="246">
        <f>S92*H92</f>
        <v>0</v>
      </c>
      <c r="AR92" s="25" t="s">
        <v>222</v>
      </c>
      <c r="AT92" s="25" t="s">
        <v>217</v>
      </c>
      <c r="AU92" s="25" t="s">
        <v>80</v>
      </c>
      <c r="AY92" s="25" t="s">
        <v>215</v>
      </c>
      <c r="BE92" s="247">
        <f>IF(N92="základní",J92,0)</f>
        <v>0</v>
      </c>
      <c r="BF92" s="247">
        <f>IF(N92="snížená",J92,0)</f>
        <v>0</v>
      </c>
      <c r="BG92" s="247">
        <f>IF(N92="zákl. přenesená",J92,0)</f>
        <v>0</v>
      </c>
      <c r="BH92" s="247">
        <f>IF(N92="sníž. přenesená",J92,0)</f>
        <v>0</v>
      </c>
      <c r="BI92" s="247">
        <f>IF(N92="nulová",J92,0)</f>
        <v>0</v>
      </c>
      <c r="BJ92" s="25" t="s">
        <v>80</v>
      </c>
      <c r="BK92" s="247">
        <f>ROUND(I92*H92,2)</f>
        <v>0</v>
      </c>
      <c r="BL92" s="25" t="s">
        <v>222</v>
      </c>
      <c r="BM92" s="25" t="s">
        <v>4007</v>
      </c>
    </row>
    <row r="93" s="1" customFormat="1" ht="16.5" customHeight="1">
      <c r="B93" s="47"/>
      <c r="C93" s="236" t="s">
        <v>277</v>
      </c>
      <c r="D93" s="236" t="s">
        <v>217</v>
      </c>
      <c r="E93" s="237" t="s">
        <v>4008</v>
      </c>
      <c r="F93" s="238" t="s">
        <v>4009</v>
      </c>
      <c r="G93" s="239" t="s">
        <v>1010</v>
      </c>
      <c r="H93" s="240">
        <v>1</v>
      </c>
      <c r="I93" s="241"/>
      <c r="J93" s="242">
        <f>ROUND(I93*H93,2)</f>
        <v>0</v>
      </c>
      <c r="K93" s="238" t="s">
        <v>221</v>
      </c>
      <c r="L93" s="73"/>
      <c r="M93" s="243" t="s">
        <v>22</v>
      </c>
      <c r="N93" s="244" t="s">
        <v>44</v>
      </c>
      <c r="O93" s="48"/>
      <c r="P93" s="245">
        <f>O93*H93</f>
        <v>0</v>
      </c>
      <c r="Q93" s="245">
        <v>0</v>
      </c>
      <c r="R93" s="245">
        <f>Q93*H93</f>
        <v>0</v>
      </c>
      <c r="S93" s="245">
        <v>0</v>
      </c>
      <c r="T93" s="246">
        <f>S93*H93</f>
        <v>0</v>
      </c>
      <c r="AR93" s="25" t="s">
        <v>222</v>
      </c>
      <c r="AT93" s="25" t="s">
        <v>217</v>
      </c>
      <c r="AU93" s="25" t="s">
        <v>80</v>
      </c>
      <c r="AY93" s="25" t="s">
        <v>215</v>
      </c>
      <c r="BE93" s="247">
        <f>IF(N93="základní",J93,0)</f>
        <v>0</v>
      </c>
      <c r="BF93" s="247">
        <f>IF(N93="snížená",J93,0)</f>
        <v>0</v>
      </c>
      <c r="BG93" s="247">
        <f>IF(N93="zákl. přenesená",J93,0)</f>
        <v>0</v>
      </c>
      <c r="BH93" s="247">
        <f>IF(N93="sníž. přenesená",J93,0)</f>
        <v>0</v>
      </c>
      <c r="BI93" s="247">
        <f>IF(N93="nulová",J93,0)</f>
        <v>0</v>
      </c>
      <c r="BJ93" s="25" t="s">
        <v>80</v>
      </c>
      <c r="BK93" s="247">
        <f>ROUND(I93*H93,2)</f>
        <v>0</v>
      </c>
      <c r="BL93" s="25" t="s">
        <v>222</v>
      </c>
      <c r="BM93" s="25" t="s">
        <v>4010</v>
      </c>
    </row>
    <row r="94" s="15" customFormat="1">
      <c r="B94" s="282"/>
      <c r="C94" s="283"/>
      <c r="D94" s="250" t="s">
        <v>224</v>
      </c>
      <c r="E94" s="284" t="s">
        <v>22</v>
      </c>
      <c r="F94" s="285" t="s">
        <v>4011</v>
      </c>
      <c r="G94" s="283"/>
      <c r="H94" s="284" t="s">
        <v>22</v>
      </c>
      <c r="I94" s="286"/>
      <c r="J94" s="283"/>
      <c r="K94" s="283"/>
      <c r="L94" s="287"/>
      <c r="M94" s="288"/>
      <c r="N94" s="289"/>
      <c r="O94" s="289"/>
      <c r="P94" s="289"/>
      <c r="Q94" s="289"/>
      <c r="R94" s="289"/>
      <c r="S94" s="289"/>
      <c r="T94" s="290"/>
      <c r="AT94" s="291" t="s">
        <v>224</v>
      </c>
      <c r="AU94" s="291" t="s">
        <v>80</v>
      </c>
      <c r="AV94" s="15" t="s">
        <v>80</v>
      </c>
      <c r="AW94" s="15" t="s">
        <v>36</v>
      </c>
      <c r="AX94" s="15" t="s">
        <v>73</v>
      </c>
      <c r="AY94" s="291" t="s">
        <v>215</v>
      </c>
    </row>
    <row r="95" s="12" customFormat="1">
      <c r="B95" s="248"/>
      <c r="C95" s="249"/>
      <c r="D95" s="250" t="s">
        <v>224</v>
      </c>
      <c r="E95" s="251" t="s">
        <v>22</v>
      </c>
      <c r="F95" s="252" t="s">
        <v>80</v>
      </c>
      <c r="G95" s="249"/>
      <c r="H95" s="253">
        <v>1</v>
      </c>
      <c r="I95" s="254"/>
      <c r="J95" s="249"/>
      <c r="K95" s="249"/>
      <c r="L95" s="255"/>
      <c r="M95" s="256"/>
      <c r="N95" s="257"/>
      <c r="O95" s="257"/>
      <c r="P95" s="257"/>
      <c r="Q95" s="257"/>
      <c r="R95" s="257"/>
      <c r="S95" s="257"/>
      <c r="T95" s="258"/>
      <c r="AT95" s="259" t="s">
        <v>224</v>
      </c>
      <c r="AU95" s="259" t="s">
        <v>80</v>
      </c>
      <c r="AV95" s="12" t="s">
        <v>82</v>
      </c>
      <c r="AW95" s="12" t="s">
        <v>36</v>
      </c>
      <c r="AX95" s="12" t="s">
        <v>80</v>
      </c>
      <c r="AY95" s="259" t="s">
        <v>215</v>
      </c>
    </row>
    <row r="96" s="1" customFormat="1" ht="16.5" customHeight="1">
      <c r="B96" s="47"/>
      <c r="C96" s="236" t="s">
        <v>288</v>
      </c>
      <c r="D96" s="236" t="s">
        <v>217</v>
      </c>
      <c r="E96" s="237" t="s">
        <v>4012</v>
      </c>
      <c r="F96" s="238" t="s">
        <v>4013</v>
      </c>
      <c r="G96" s="239" t="s">
        <v>1010</v>
      </c>
      <c r="H96" s="240">
        <v>1</v>
      </c>
      <c r="I96" s="241"/>
      <c r="J96" s="242">
        <f>ROUND(I96*H96,2)</f>
        <v>0</v>
      </c>
      <c r="K96" s="238" t="s">
        <v>221</v>
      </c>
      <c r="L96" s="73"/>
      <c r="M96" s="243" t="s">
        <v>22</v>
      </c>
      <c r="N96" s="244" t="s">
        <v>44</v>
      </c>
      <c r="O96" s="48"/>
      <c r="P96" s="245">
        <f>O96*H96</f>
        <v>0</v>
      </c>
      <c r="Q96" s="245">
        <v>0</v>
      </c>
      <c r="R96" s="245">
        <f>Q96*H96</f>
        <v>0</v>
      </c>
      <c r="S96" s="245">
        <v>0</v>
      </c>
      <c r="T96" s="246">
        <f>S96*H96</f>
        <v>0</v>
      </c>
      <c r="AR96" s="25" t="s">
        <v>222</v>
      </c>
      <c r="AT96" s="25" t="s">
        <v>217</v>
      </c>
      <c r="AU96" s="25" t="s">
        <v>80</v>
      </c>
      <c r="AY96" s="25" t="s">
        <v>215</v>
      </c>
      <c r="BE96" s="247">
        <f>IF(N96="základní",J96,0)</f>
        <v>0</v>
      </c>
      <c r="BF96" s="247">
        <f>IF(N96="snížená",J96,0)</f>
        <v>0</v>
      </c>
      <c r="BG96" s="247">
        <f>IF(N96="zákl. přenesená",J96,0)</f>
        <v>0</v>
      </c>
      <c r="BH96" s="247">
        <f>IF(N96="sníž. přenesená",J96,0)</f>
        <v>0</v>
      </c>
      <c r="BI96" s="247">
        <f>IF(N96="nulová",J96,0)</f>
        <v>0</v>
      </c>
      <c r="BJ96" s="25" t="s">
        <v>80</v>
      </c>
      <c r="BK96" s="247">
        <f>ROUND(I96*H96,2)</f>
        <v>0</v>
      </c>
      <c r="BL96" s="25" t="s">
        <v>222</v>
      </c>
      <c r="BM96" s="25" t="s">
        <v>4014</v>
      </c>
    </row>
    <row r="97" s="1" customFormat="1" ht="25.5" customHeight="1">
      <c r="B97" s="47"/>
      <c r="C97" s="236" t="s">
        <v>295</v>
      </c>
      <c r="D97" s="236" t="s">
        <v>217</v>
      </c>
      <c r="E97" s="237" t="s">
        <v>4015</v>
      </c>
      <c r="F97" s="238" t="s">
        <v>4016</v>
      </c>
      <c r="G97" s="239" t="s">
        <v>1010</v>
      </c>
      <c r="H97" s="240">
        <v>1</v>
      </c>
      <c r="I97" s="241"/>
      <c r="J97" s="242">
        <f>ROUND(I97*H97,2)</f>
        <v>0</v>
      </c>
      <c r="K97" s="238" t="s">
        <v>221</v>
      </c>
      <c r="L97" s="73"/>
      <c r="M97" s="243" t="s">
        <v>22</v>
      </c>
      <c r="N97" s="244" t="s">
        <v>44</v>
      </c>
      <c r="O97" s="48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25" t="s">
        <v>222</v>
      </c>
      <c r="AT97" s="25" t="s">
        <v>217</v>
      </c>
      <c r="AU97" s="25" t="s">
        <v>80</v>
      </c>
      <c r="AY97" s="25" t="s">
        <v>215</v>
      </c>
      <c r="BE97" s="247">
        <f>IF(N97="základní",J97,0)</f>
        <v>0</v>
      </c>
      <c r="BF97" s="247">
        <f>IF(N97="snížená",J97,0)</f>
        <v>0</v>
      </c>
      <c r="BG97" s="247">
        <f>IF(N97="zákl. přenesená",J97,0)</f>
        <v>0</v>
      </c>
      <c r="BH97" s="247">
        <f>IF(N97="sníž. přenesená",J97,0)</f>
        <v>0</v>
      </c>
      <c r="BI97" s="247">
        <f>IF(N97="nulová",J97,0)</f>
        <v>0</v>
      </c>
      <c r="BJ97" s="25" t="s">
        <v>80</v>
      </c>
      <c r="BK97" s="247">
        <f>ROUND(I97*H97,2)</f>
        <v>0</v>
      </c>
      <c r="BL97" s="25" t="s">
        <v>222</v>
      </c>
      <c r="BM97" s="25" t="s">
        <v>4017</v>
      </c>
    </row>
    <row r="98" s="1" customFormat="1" ht="16.5" customHeight="1">
      <c r="B98" s="47"/>
      <c r="C98" s="236" t="s">
        <v>301</v>
      </c>
      <c r="D98" s="236" t="s">
        <v>217</v>
      </c>
      <c r="E98" s="237" t="s">
        <v>4018</v>
      </c>
      <c r="F98" s="238" t="s">
        <v>4019</v>
      </c>
      <c r="G98" s="239" t="s">
        <v>1010</v>
      </c>
      <c r="H98" s="240">
        <v>1</v>
      </c>
      <c r="I98" s="241"/>
      <c r="J98" s="242">
        <f>ROUND(I98*H98,2)</f>
        <v>0</v>
      </c>
      <c r="K98" s="238" t="s">
        <v>221</v>
      </c>
      <c r="L98" s="73"/>
      <c r="M98" s="243" t="s">
        <v>22</v>
      </c>
      <c r="N98" s="244" t="s">
        <v>44</v>
      </c>
      <c r="O98" s="48"/>
      <c r="P98" s="245">
        <f>O98*H98</f>
        <v>0</v>
      </c>
      <c r="Q98" s="245">
        <v>0</v>
      </c>
      <c r="R98" s="245">
        <f>Q98*H98</f>
        <v>0</v>
      </c>
      <c r="S98" s="245">
        <v>0</v>
      </c>
      <c r="T98" s="246">
        <f>S98*H98</f>
        <v>0</v>
      </c>
      <c r="AR98" s="25" t="s">
        <v>222</v>
      </c>
      <c r="AT98" s="25" t="s">
        <v>217</v>
      </c>
      <c r="AU98" s="25" t="s">
        <v>80</v>
      </c>
      <c r="AY98" s="25" t="s">
        <v>215</v>
      </c>
      <c r="BE98" s="247">
        <f>IF(N98="základní",J98,0)</f>
        <v>0</v>
      </c>
      <c r="BF98" s="247">
        <f>IF(N98="snížená",J98,0)</f>
        <v>0</v>
      </c>
      <c r="BG98" s="247">
        <f>IF(N98="zákl. přenesená",J98,0)</f>
        <v>0</v>
      </c>
      <c r="BH98" s="247">
        <f>IF(N98="sníž. přenesená",J98,0)</f>
        <v>0</v>
      </c>
      <c r="BI98" s="247">
        <f>IF(N98="nulová",J98,0)</f>
        <v>0</v>
      </c>
      <c r="BJ98" s="25" t="s">
        <v>80</v>
      </c>
      <c r="BK98" s="247">
        <f>ROUND(I98*H98,2)</f>
        <v>0</v>
      </c>
      <c r="BL98" s="25" t="s">
        <v>222</v>
      </c>
      <c r="BM98" s="25" t="s">
        <v>4020</v>
      </c>
    </row>
    <row r="99" s="15" customFormat="1">
      <c r="B99" s="282"/>
      <c r="C99" s="283"/>
      <c r="D99" s="250" t="s">
        <v>224</v>
      </c>
      <c r="E99" s="284" t="s">
        <v>22</v>
      </c>
      <c r="F99" s="285" t="s">
        <v>4021</v>
      </c>
      <c r="G99" s="283"/>
      <c r="H99" s="284" t="s">
        <v>22</v>
      </c>
      <c r="I99" s="286"/>
      <c r="J99" s="283"/>
      <c r="K99" s="283"/>
      <c r="L99" s="287"/>
      <c r="M99" s="288"/>
      <c r="N99" s="289"/>
      <c r="O99" s="289"/>
      <c r="P99" s="289"/>
      <c r="Q99" s="289"/>
      <c r="R99" s="289"/>
      <c r="S99" s="289"/>
      <c r="T99" s="290"/>
      <c r="AT99" s="291" t="s">
        <v>224</v>
      </c>
      <c r="AU99" s="291" t="s">
        <v>80</v>
      </c>
      <c r="AV99" s="15" t="s">
        <v>80</v>
      </c>
      <c r="AW99" s="15" t="s">
        <v>36</v>
      </c>
      <c r="AX99" s="15" t="s">
        <v>73</v>
      </c>
      <c r="AY99" s="291" t="s">
        <v>215</v>
      </c>
    </row>
    <row r="100" s="12" customFormat="1">
      <c r="B100" s="248"/>
      <c r="C100" s="249"/>
      <c r="D100" s="250" t="s">
        <v>224</v>
      </c>
      <c r="E100" s="251" t="s">
        <v>22</v>
      </c>
      <c r="F100" s="252" t="s">
        <v>80</v>
      </c>
      <c r="G100" s="249"/>
      <c r="H100" s="253">
        <v>1</v>
      </c>
      <c r="I100" s="254"/>
      <c r="J100" s="249"/>
      <c r="K100" s="249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224</v>
      </c>
      <c r="AU100" s="259" t="s">
        <v>80</v>
      </c>
      <c r="AV100" s="12" t="s">
        <v>82</v>
      </c>
      <c r="AW100" s="12" t="s">
        <v>36</v>
      </c>
      <c r="AX100" s="12" t="s">
        <v>80</v>
      </c>
      <c r="AY100" s="259" t="s">
        <v>215</v>
      </c>
    </row>
    <row r="101" s="1" customFormat="1" ht="16.5" customHeight="1">
      <c r="B101" s="47"/>
      <c r="C101" s="236" t="s">
        <v>10</v>
      </c>
      <c r="D101" s="236" t="s">
        <v>217</v>
      </c>
      <c r="E101" s="237" t="s">
        <v>4022</v>
      </c>
      <c r="F101" s="238" t="s">
        <v>4023</v>
      </c>
      <c r="G101" s="239" t="s">
        <v>298</v>
      </c>
      <c r="H101" s="240">
        <v>59</v>
      </c>
      <c r="I101" s="241"/>
      <c r="J101" s="242">
        <f>ROUND(I101*H101,2)</f>
        <v>0</v>
      </c>
      <c r="K101" s="238" t="s">
        <v>221</v>
      </c>
      <c r="L101" s="73"/>
      <c r="M101" s="243" t="s">
        <v>22</v>
      </c>
      <c r="N101" s="244" t="s">
        <v>44</v>
      </c>
      <c r="O101" s="48"/>
      <c r="P101" s="245">
        <f>O101*H101</f>
        <v>0</v>
      </c>
      <c r="Q101" s="245">
        <v>0</v>
      </c>
      <c r="R101" s="245">
        <f>Q101*H101</f>
        <v>0</v>
      </c>
      <c r="S101" s="245">
        <v>0</v>
      </c>
      <c r="T101" s="246">
        <f>S101*H101</f>
        <v>0</v>
      </c>
      <c r="AR101" s="25" t="s">
        <v>222</v>
      </c>
      <c r="AT101" s="25" t="s">
        <v>217</v>
      </c>
      <c r="AU101" s="25" t="s">
        <v>80</v>
      </c>
      <c r="AY101" s="25" t="s">
        <v>215</v>
      </c>
      <c r="BE101" s="247">
        <f>IF(N101="základní",J101,0)</f>
        <v>0</v>
      </c>
      <c r="BF101" s="247">
        <f>IF(N101="snížená",J101,0)</f>
        <v>0</v>
      </c>
      <c r="BG101" s="247">
        <f>IF(N101="zákl. přenesená",J101,0)</f>
        <v>0</v>
      </c>
      <c r="BH101" s="247">
        <f>IF(N101="sníž. přenesená",J101,0)</f>
        <v>0</v>
      </c>
      <c r="BI101" s="247">
        <f>IF(N101="nulová",J101,0)</f>
        <v>0</v>
      </c>
      <c r="BJ101" s="25" t="s">
        <v>80</v>
      </c>
      <c r="BK101" s="247">
        <f>ROUND(I101*H101,2)</f>
        <v>0</v>
      </c>
      <c r="BL101" s="25" t="s">
        <v>222</v>
      </c>
      <c r="BM101" s="25" t="s">
        <v>4024</v>
      </c>
    </row>
    <row r="102" s="1" customFormat="1" ht="16.5" customHeight="1">
      <c r="B102" s="47"/>
      <c r="C102" s="236" t="s">
        <v>311</v>
      </c>
      <c r="D102" s="236" t="s">
        <v>217</v>
      </c>
      <c r="E102" s="237" t="s">
        <v>4025</v>
      </c>
      <c r="F102" s="238" t="s">
        <v>4026</v>
      </c>
      <c r="G102" s="239" t="s">
        <v>1010</v>
      </c>
      <c r="H102" s="240">
        <v>1</v>
      </c>
      <c r="I102" s="241"/>
      <c r="J102" s="242">
        <f>ROUND(I102*H102,2)</f>
        <v>0</v>
      </c>
      <c r="K102" s="238" t="s">
        <v>221</v>
      </c>
      <c r="L102" s="73"/>
      <c r="M102" s="243" t="s">
        <v>22</v>
      </c>
      <c r="N102" s="244" t="s">
        <v>44</v>
      </c>
      <c r="O102" s="48"/>
      <c r="P102" s="245">
        <f>O102*H102</f>
        <v>0</v>
      </c>
      <c r="Q102" s="245">
        <v>0</v>
      </c>
      <c r="R102" s="245">
        <f>Q102*H102</f>
        <v>0</v>
      </c>
      <c r="S102" s="245">
        <v>0</v>
      </c>
      <c r="T102" s="246">
        <f>S102*H102</f>
        <v>0</v>
      </c>
      <c r="AR102" s="25" t="s">
        <v>222</v>
      </c>
      <c r="AT102" s="25" t="s">
        <v>217</v>
      </c>
      <c r="AU102" s="25" t="s">
        <v>80</v>
      </c>
      <c r="AY102" s="25" t="s">
        <v>215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25" t="s">
        <v>80</v>
      </c>
      <c r="BK102" s="247">
        <f>ROUND(I102*H102,2)</f>
        <v>0</v>
      </c>
      <c r="BL102" s="25" t="s">
        <v>222</v>
      </c>
      <c r="BM102" s="25" t="s">
        <v>4027</v>
      </c>
    </row>
    <row r="103" s="15" customFormat="1">
      <c r="B103" s="282"/>
      <c r="C103" s="283"/>
      <c r="D103" s="250" t="s">
        <v>224</v>
      </c>
      <c r="E103" s="284" t="s">
        <v>22</v>
      </c>
      <c r="F103" s="285" t="s">
        <v>4021</v>
      </c>
      <c r="G103" s="283"/>
      <c r="H103" s="284" t="s">
        <v>22</v>
      </c>
      <c r="I103" s="286"/>
      <c r="J103" s="283"/>
      <c r="K103" s="283"/>
      <c r="L103" s="287"/>
      <c r="M103" s="288"/>
      <c r="N103" s="289"/>
      <c r="O103" s="289"/>
      <c r="P103" s="289"/>
      <c r="Q103" s="289"/>
      <c r="R103" s="289"/>
      <c r="S103" s="289"/>
      <c r="T103" s="290"/>
      <c r="AT103" s="291" t="s">
        <v>224</v>
      </c>
      <c r="AU103" s="291" t="s">
        <v>80</v>
      </c>
      <c r="AV103" s="15" t="s">
        <v>80</v>
      </c>
      <c r="AW103" s="15" t="s">
        <v>36</v>
      </c>
      <c r="AX103" s="15" t="s">
        <v>73</v>
      </c>
      <c r="AY103" s="291" t="s">
        <v>215</v>
      </c>
    </row>
    <row r="104" s="12" customFormat="1">
      <c r="B104" s="248"/>
      <c r="C104" s="249"/>
      <c r="D104" s="250" t="s">
        <v>224</v>
      </c>
      <c r="E104" s="251" t="s">
        <v>22</v>
      </c>
      <c r="F104" s="252" t="s">
        <v>80</v>
      </c>
      <c r="G104" s="249"/>
      <c r="H104" s="253">
        <v>1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224</v>
      </c>
      <c r="AU104" s="259" t="s">
        <v>80</v>
      </c>
      <c r="AV104" s="12" t="s">
        <v>82</v>
      </c>
      <c r="AW104" s="12" t="s">
        <v>36</v>
      </c>
      <c r="AX104" s="12" t="s">
        <v>80</v>
      </c>
      <c r="AY104" s="259" t="s">
        <v>215</v>
      </c>
    </row>
    <row r="105" s="1" customFormat="1" ht="16.5" customHeight="1">
      <c r="B105" s="47"/>
      <c r="C105" s="236" t="s">
        <v>318</v>
      </c>
      <c r="D105" s="236" t="s">
        <v>217</v>
      </c>
      <c r="E105" s="237" t="s">
        <v>4028</v>
      </c>
      <c r="F105" s="238" t="s">
        <v>4029</v>
      </c>
      <c r="G105" s="239" t="s">
        <v>1010</v>
      </c>
      <c r="H105" s="240">
        <v>1</v>
      </c>
      <c r="I105" s="241"/>
      <c r="J105" s="242">
        <f>ROUND(I105*H105,2)</f>
        <v>0</v>
      </c>
      <c r="K105" s="238" t="s">
        <v>221</v>
      </c>
      <c r="L105" s="73"/>
      <c r="M105" s="243" t="s">
        <v>22</v>
      </c>
      <c r="N105" s="244" t="s">
        <v>44</v>
      </c>
      <c r="O105" s="48"/>
      <c r="P105" s="245">
        <f>O105*H105</f>
        <v>0</v>
      </c>
      <c r="Q105" s="245">
        <v>0</v>
      </c>
      <c r="R105" s="245">
        <f>Q105*H105</f>
        <v>0</v>
      </c>
      <c r="S105" s="245">
        <v>0</v>
      </c>
      <c r="T105" s="246">
        <f>S105*H105</f>
        <v>0</v>
      </c>
      <c r="AR105" s="25" t="s">
        <v>222</v>
      </c>
      <c r="AT105" s="25" t="s">
        <v>217</v>
      </c>
      <c r="AU105" s="25" t="s">
        <v>80</v>
      </c>
      <c r="AY105" s="25" t="s">
        <v>215</v>
      </c>
      <c r="BE105" s="247">
        <f>IF(N105="základní",J105,0)</f>
        <v>0</v>
      </c>
      <c r="BF105" s="247">
        <f>IF(N105="snížená",J105,0)</f>
        <v>0</v>
      </c>
      <c r="BG105" s="247">
        <f>IF(N105="zákl. přenesená",J105,0)</f>
        <v>0</v>
      </c>
      <c r="BH105" s="247">
        <f>IF(N105="sníž. přenesená",J105,0)</f>
        <v>0</v>
      </c>
      <c r="BI105" s="247">
        <f>IF(N105="nulová",J105,0)</f>
        <v>0</v>
      </c>
      <c r="BJ105" s="25" t="s">
        <v>80</v>
      </c>
      <c r="BK105" s="247">
        <f>ROUND(I105*H105,2)</f>
        <v>0</v>
      </c>
      <c r="BL105" s="25" t="s">
        <v>222</v>
      </c>
      <c r="BM105" s="25" t="s">
        <v>4030</v>
      </c>
    </row>
    <row r="106" s="1" customFormat="1" ht="16.5" customHeight="1">
      <c r="B106" s="47"/>
      <c r="C106" s="236" t="s">
        <v>326</v>
      </c>
      <c r="D106" s="236" t="s">
        <v>217</v>
      </c>
      <c r="E106" s="237" t="s">
        <v>4031</v>
      </c>
      <c r="F106" s="238" t="s">
        <v>4032</v>
      </c>
      <c r="G106" s="239" t="s">
        <v>1010</v>
      </c>
      <c r="H106" s="240">
        <v>1</v>
      </c>
      <c r="I106" s="241"/>
      <c r="J106" s="242">
        <f>ROUND(I106*H106,2)</f>
        <v>0</v>
      </c>
      <c r="K106" s="238" t="s">
        <v>221</v>
      </c>
      <c r="L106" s="73"/>
      <c r="M106" s="243" t="s">
        <v>22</v>
      </c>
      <c r="N106" s="244" t="s">
        <v>44</v>
      </c>
      <c r="O106" s="48"/>
      <c r="P106" s="245">
        <f>O106*H106</f>
        <v>0</v>
      </c>
      <c r="Q106" s="245">
        <v>0</v>
      </c>
      <c r="R106" s="245">
        <f>Q106*H106</f>
        <v>0</v>
      </c>
      <c r="S106" s="245">
        <v>0</v>
      </c>
      <c r="T106" s="246">
        <f>S106*H106</f>
        <v>0</v>
      </c>
      <c r="AR106" s="25" t="s">
        <v>222</v>
      </c>
      <c r="AT106" s="25" t="s">
        <v>217</v>
      </c>
      <c r="AU106" s="25" t="s">
        <v>80</v>
      </c>
      <c r="AY106" s="25" t="s">
        <v>215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25" t="s">
        <v>80</v>
      </c>
      <c r="BK106" s="247">
        <f>ROUND(I106*H106,2)</f>
        <v>0</v>
      </c>
      <c r="BL106" s="25" t="s">
        <v>222</v>
      </c>
      <c r="BM106" s="25" t="s">
        <v>4033</v>
      </c>
    </row>
    <row r="107" s="1" customFormat="1" ht="25.5" customHeight="1">
      <c r="B107" s="47"/>
      <c r="C107" s="236" t="s">
        <v>331</v>
      </c>
      <c r="D107" s="236" t="s">
        <v>217</v>
      </c>
      <c r="E107" s="237" t="s">
        <v>4034</v>
      </c>
      <c r="F107" s="238" t="s">
        <v>4035</v>
      </c>
      <c r="G107" s="239" t="s">
        <v>1010</v>
      </c>
      <c r="H107" s="240">
        <v>1</v>
      </c>
      <c r="I107" s="241"/>
      <c r="J107" s="242">
        <f>ROUND(I107*H107,2)</f>
        <v>0</v>
      </c>
      <c r="K107" s="238" t="s">
        <v>22</v>
      </c>
      <c r="L107" s="73"/>
      <c r="M107" s="243" t="s">
        <v>22</v>
      </c>
      <c r="N107" s="306" t="s">
        <v>44</v>
      </c>
      <c r="O107" s="307"/>
      <c r="P107" s="308">
        <f>O107*H107</f>
        <v>0</v>
      </c>
      <c r="Q107" s="308">
        <v>0</v>
      </c>
      <c r="R107" s="308">
        <f>Q107*H107</f>
        <v>0</v>
      </c>
      <c r="S107" s="308">
        <v>0</v>
      </c>
      <c r="T107" s="309">
        <f>S107*H107</f>
        <v>0</v>
      </c>
      <c r="AR107" s="25" t="s">
        <v>222</v>
      </c>
      <c r="AT107" s="25" t="s">
        <v>217</v>
      </c>
      <c r="AU107" s="25" t="s">
        <v>80</v>
      </c>
      <c r="AY107" s="25" t="s">
        <v>215</v>
      </c>
      <c r="BE107" s="247">
        <f>IF(N107="základní",J107,0)</f>
        <v>0</v>
      </c>
      <c r="BF107" s="247">
        <f>IF(N107="snížená",J107,0)</f>
        <v>0</v>
      </c>
      <c r="BG107" s="247">
        <f>IF(N107="zákl. přenesená",J107,0)</f>
        <v>0</v>
      </c>
      <c r="BH107" s="247">
        <f>IF(N107="sníž. přenesená",J107,0)</f>
        <v>0</v>
      </c>
      <c r="BI107" s="247">
        <f>IF(N107="nulová",J107,0)</f>
        <v>0</v>
      </c>
      <c r="BJ107" s="25" t="s">
        <v>80</v>
      </c>
      <c r="BK107" s="247">
        <f>ROUND(I107*H107,2)</f>
        <v>0</v>
      </c>
      <c r="BL107" s="25" t="s">
        <v>222</v>
      </c>
      <c r="BM107" s="25" t="s">
        <v>4036</v>
      </c>
    </row>
    <row r="108" s="1" customFormat="1" ht="6.96" customHeight="1">
      <c r="B108" s="68"/>
      <c r="C108" s="69"/>
      <c r="D108" s="69"/>
      <c r="E108" s="69"/>
      <c r="F108" s="69"/>
      <c r="G108" s="69"/>
      <c r="H108" s="69"/>
      <c r="I108" s="179"/>
      <c r="J108" s="69"/>
      <c r="K108" s="69"/>
      <c r="L108" s="73"/>
    </row>
  </sheetData>
  <sheetProtection sheet="1" autoFilter="0" formatColumns="0" formatRows="0" objects="1" scenarios="1" spinCount="100000" saltValue="8Q1AeCWcsjmx60TBqPLAd8BR5Mt6FKEIo1vpeiVoKzOcBvRVpDjlB/saYfUW+F6u0V8jBUt86AqUcGXGstr07A==" hashValue="G/1GkC0lOWZaD+rVmx6RTlAlPNGeWr/rIi6pg06061LE0lRWvzIawJ3ml/UvalM9X9OoZGWRtNLIEEGsiJW7nA==" algorithmName="SHA-512" password="CC35"/>
  <autoFilter ref="C76:K107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3" customWidth="1"/>
    <col min="2" max="2" width="1.664063" style="313" customWidth="1"/>
    <col min="3" max="4" width="5" style="313" customWidth="1"/>
    <col min="5" max="5" width="11.67" style="313" customWidth="1"/>
    <col min="6" max="6" width="9.17" style="313" customWidth="1"/>
    <col min="7" max="7" width="5" style="313" customWidth="1"/>
    <col min="8" max="8" width="77.83" style="313" customWidth="1"/>
    <col min="9" max="10" width="20" style="313" customWidth="1"/>
    <col min="11" max="11" width="1.664063" style="313" customWidth="1"/>
  </cols>
  <sheetData>
    <row r="1" ht="37.5" customHeight="1"/>
    <row r="2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6" customFormat="1" ht="45" customHeight="1">
      <c r="B3" s="317"/>
      <c r="C3" s="318" t="s">
        <v>4037</v>
      </c>
      <c r="D3" s="318"/>
      <c r="E3" s="318"/>
      <c r="F3" s="318"/>
      <c r="G3" s="318"/>
      <c r="H3" s="318"/>
      <c r="I3" s="318"/>
      <c r="J3" s="318"/>
      <c r="K3" s="319"/>
    </row>
    <row r="4" ht="25.5" customHeight="1">
      <c r="B4" s="320"/>
      <c r="C4" s="321" t="s">
        <v>4038</v>
      </c>
      <c r="D4" s="321"/>
      <c r="E4" s="321"/>
      <c r="F4" s="321"/>
      <c r="G4" s="321"/>
      <c r="H4" s="321"/>
      <c r="I4" s="321"/>
      <c r="J4" s="321"/>
      <c r="K4" s="322"/>
    </row>
    <row r="5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ht="15" customHeight="1">
      <c r="B6" s="320"/>
      <c r="C6" s="324" t="s">
        <v>4039</v>
      </c>
      <c r="D6" s="324"/>
      <c r="E6" s="324"/>
      <c r="F6" s="324"/>
      <c r="G6" s="324"/>
      <c r="H6" s="324"/>
      <c r="I6" s="324"/>
      <c r="J6" s="324"/>
      <c r="K6" s="322"/>
    </row>
    <row r="7" ht="15" customHeight="1">
      <c r="B7" s="325"/>
      <c r="C7" s="324" t="s">
        <v>4040</v>
      </c>
      <c r="D7" s="324"/>
      <c r="E7" s="324"/>
      <c r="F7" s="324"/>
      <c r="G7" s="324"/>
      <c r="H7" s="324"/>
      <c r="I7" s="324"/>
      <c r="J7" s="324"/>
      <c r="K7" s="322"/>
    </row>
    <row r="8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ht="15" customHeight="1">
      <c r="B9" s="325"/>
      <c r="C9" s="324" t="s">
        <v>4041</v>
      </c>
      <c r="D9" s="324"/>
      <c r="E9" s="324"/>
      <c r="F9" s="324"/>
      <c r="G9" s="324"/>
      <c r="H9" s="324"/>
      <c r="I9" s="324"/>
      <c r="J9" s="324"/>
      <c r="K9" s="322"/>
    </row>
    <row r="10" ht="15" customHeight="1">
      <c r="B10" s="325"/>
      <c r="C10" s="324"/>
      <c r="D10" s="324" t="s">
        <v>4042</v>
      </c>
      <c r="E10" s="324"/>
      <c r="F10" s="324"/>
      <c r="G10" s="324"/>
      <c r="H10" s="324"/>
      <c r="I10" s="324"/>
      <c r="J10" s="324"/>
      <c r="K10" s="322"/>
    </row>
    <row r="11" ht="15" customHeight="1">
      <c r="B11" s="325"/>
      <c r="C11" s="326"/>
      <c r="D11" s="324" t="s">
        <v>4043</v>
      </c>
      <c r="E11" s="324"/>
      <c r="F11" s="324"/>
      <c r="G11" s="324"/>
      <c r="H11" s="324"/>
      <c r="I11" s="324"/>
      <c r="J11" s="324"/>
      <c r="K11" s="322"/>
    </row>
    <row r="12" ht="12.75" customHeight="1">
      <c r="B12" s="325"/>
      <c r="C12" s="326"/>
      <c r="D12" s="326"/>
      <c r="E12" s="326"/>
      <c r="F12" s="326"/>
      <c r="G12" s="326"/>
      <c r="H12" s="326"/>
      <c r="I12" s="326"/>
      <c r="J12" s="326"/>
      <c r="K12" s="322"/>
    </row>
    <row r="13" ht="15" customHeight="1">
      <c r="B13" s="325"/>
      <c r="C13" s="326"/>
      <c r="D13" s="324" t="s">
        <v>4044</v>
      </c>
      <c r="E13" s="324"/>
      <c r="F13" s="324"/>
      <c r="G13" s="324"/>
      <c r="H13" s="324"/>
      <c r="I13" s="324"/>
      <c r="J13" s="324"/>
      <c r="K13" s="322"/>
    </row>
    <row r="14" ht="15" customHeight="1">
      <c r="B14" s="325"/>
      <c r="C14" s="326"/>
      <c r="D14" s="324" t="s">
        <v>4045</v>
      </c>
      <c r="E14" s="324"/>
      <c r="F14" s="324"/>
      <c r="G14" s="324"/>
      <c r="H14" s="324"/>
      <c r="I14" s="324"/>
      <c r="J14" s="324"/>
      <c r="K14" s="322"/>
    </row>
    <row r="15" ht="15" customHeight="1">
      <c r="B15" s="325"/>
      <c r="C15" s="326"/>
      <c r="D15" s="324" t="s">
        <v>4046</v>
      </c>
      <c r="E15" s="324"/>
      <c r="F15" s="324"/>
      <c r="G15" s="324"/>
      <c r="H15" s="324"/>
      <c r="I15" s="324"/>
      <c r="J15" s="324"/>
      <c r="K15" s="322"/>
    </row>
    <row r="16" ht="15" customHeight="1">
      <c r="B16" s="325"/>
      <c r="C16" s="326"/>
      <c r="D16" s="326"/>
      <c r="E16" s="327" t="s">
        <v>79</v>
      </c>
      <c r="F16" s="324" t="s">
        <v>4047</v>
      </c>
      <c r="G16" s="324"/>
      <c r="H16" s="324"/>
      <c r="I16" s="324"/>
      <c r="J16" s="324"/>
      <c r="K16" s="322"/>
    </row>
    <row r="17" ht="15" customHeight="1">
      <c r="B17" s="325"/>
      <c r="C17" s="326"/>
      <c r="D17" s="326"/>
      <c r="E17" s="327" t="s">
        <v>4048</v>
      </c>
      <c r="F17" s="324" t="s">
        <v>4049</v>
      </c>
      <c r="G17" s="324"/>
      <c r="H17" s="324"/>
      <c r="I17" s="324"/>
      <c r="J17" s="324"/>
      <c r="K17" s="322"/>
    </row>
    <row r="18" ht="15" customHeight="1">
      <c r="B18" s="325"/>
      <c r="C18" s="326"/>
      <c r="D18" s="326"/>
      <c r="E18" s="327" t="s">
        <v>4050</v>
      </c>
      <c r="F18" s="324" t="s">
        <v>4051</v>
      </c>
      <c r="G18" s="324"/>
      <c r="H18" s="324"/>
      <c r="I18" s="324"/>
      <c r="J18" s="324"/>
      <c r="K18" s="322"/>
    </row>
    <row r="19" ht="15" customHeight="1">
      <c r="B19" s="325"/>
      <c r="C19" s="326"/>
      <c r="D19" s="326"/>
      <c r="E19" s="327" t="s">
        <v>4052</v>
      </c>
      <c r="F19" s="324" t="s">
        <v>4053</v>
      </c>
      <c r="G19" s="324"/>
      <c r="H19" s="324"/>
      <c r="I19" s="324"/>
      <c r="J19" s="324"/>
      <c r="K19" s="322"/>
    </row>
    <row r="20" ht="15" customHeight="1">
      <c r="B20" s="325"/>
      <c r="C20" s="326"/>
      <c r="D20" s="326"/>
      <c r="E20" s="327" t="s">
        <v>2179</v>
      </c>
      <c r="F20" s="324" t="s">
        <v>1936</v>
      </c>
      <c r="G20" s="324"/>
      <c r="H20" s="324"/>
      <c r="I20" s="324"/>
      <c r="J20" s="324"/>
      <c r="K20" s="322"/>
    </row>
    <row r="21" ht="15" customHeight="1">
      <c r="B21" s="325"/>
      <c r="C21" s="326"/>
      <c r="D21" s="326"/>
      <c r="E21" s="327" t="s">
        <v>86</v>
      </c>
      <c r="F21" s="324" t="s">
        <v>4054</v>
      </c>
      <c r="G21" s="324"/>
      <c r="H21" s="324"/>
      <c r="I21" s="324"/>
      <c r="J21" s="324"/>
      <c r="K21" s="322"/>
    </row>
    <row r="22" ht="12.75" customHeight="1">
      <c r="B22" s="325"/>
      <c r="C22" s="326"/>
      <c r="D22" s="326"/>
      <c r="E22" s="326"/>
      <c r="F22" s="326"/>
      <c r="G22" s="326"/>
      <c r="H22" s="326"/>
      <c r="I22" s="326"/>
      <c r="J22" s="326"/>
      <c r="K22" s="322"/>
    </row>
    <row r="23" ht="15" customHeight="1">
      <c r="B23" s="325"/>
      <c r="C23" s="324" t="s">
        <v>4055</v>
      </c>
      <c r="D23" s="324"/>
      <c r="E23" s="324"/>
      <c r="F23" s="324"/>
      <c r="G23" s="324"/>
      <c r="H23" s="324"/>
      <c r="I23" s="324"/>
      <c r="J23" s="324"/>
      <c r="K23" s="322"/>
    </row>
    <row r="24" ht="15" customHeight="1">
      <c r="B24" s="325"/>
      <c r="C24" s="324" t="s">
        <v>4056</v>
      </c>
      <c r="D24" s="324"/>
      <c r="E24" s="324"/>
      <c r="F24" s="324"/>
      <c r="G24" s="324"/>
      <c r="H24" s="324"/>
      <c r="I24" s="324"/>
      <c r="J24" s="324"/>
      <c r="K24" s="322"/>
    </row>
    <row r="25" ht="15" customHeight="1">
      <c r="B25" s="325"/>
      <c r="C25" s="324"/>
      <c r="D25" s="324" t="s">
        <v>4057</v>
      </c>
      <c r="E25" s="324"/>
      <c r="F25" s="324"/>
      <c r="G25" s="324"/>
      <c r="H25" s="324"/>
      <c r="I25" s="324"/>
      <c r="J25" s="324"/>
      <c r="K25" s="322"/>
    </row>
    <row r="26" ht="15" customHeight="1">
      <c r="B26" s="325"/>
      <c r="C26" s="326"/>
      <c r="D26" s="324" t="s">
        <v>4058</v>
      </c>
      <c r="E26" s="324"/>
      <c r="F26" s="324"/>
      <c r="G26" s="324"/>
      <c r="H26" s="324"/>
      <c r="I26" s="324"/>
      <c r="J26" s="324"/>
      <c r="K26" s="322"/>
    </row>
    <row r="27" ht="12.75" customHeight="1">
      <c r="B27" s="325"/>
      <c r="C27" s="326"/>
      <c r="D27" s="326"/>
      <c r="E27" s="326"/>
      <c r="F27" s="326"/>
      <c r="G27" s="326"/>
      <c r="H27" s="326"/>
      <c r="I27" s="326"/>
      <c r="J27" s="326"/>
      <c r="K27" s="322"/>
    </row>
    <row r="28" ht="15" customHeight="1">
      <c r="B28" s="325"/>
      <c r="C28" s="326"/>
      <c r="D28" s="324" t="s">
        <v>4059</v>
      </c>
      <c r="E28" s="324"/>
      <c r="F28" s="324"/>
      <c r="G28" s="324"/>
      <c r="H28" s="324"/>
      <c r="I28" s="324"/>
      <c r="J28" s="324"/>
      <c r="K28" s="322"/>
    </row>
    <row r="29" ht="15" customHeight="1">
      <c r="B29" s="325"/>
      <c r="C29" s="326"/>
      <c r="D29" s="324" t="s">
        <v>4060</v>
      </c>
      <c r="E29" s="324"/>
      <c r="F29" s="324"/>
      <c r="G29" s="324"/>
      <c r="H29" s="324"/>
      <c r="I29" s="324"/>
      <c r="J29" s="324"/>
      <c r="K29" s="322"/>
    </row>
    <row r="30" ht="12.75" customHeight="1">
      <c r="B30" s="325"/>
      <c r="C30" s="326"/>
      <c r="D30" s="326"/>
      <c r="E30" s="326"/>
      <c r="F30" s="326"/>
      <c r="G30" s="326"/>
      <c r="H30" s="326"/>
      <c r="I30" s="326"/>
      <c r="J30" s="326"/>
      <c r="K30" s="322"/>
    </row>
    <row r="31" ht="15" customHeight="1">
      <c r="B31" s="325"/>
      <c r="C31" s="326"/>
      <c r="D31" s="324" t="s">
        <v>4061</v>
      </c>
      <c r="E31" s="324"/>
      <c r="F31" s="324"/>
      <c r="G31" s="324"/>
      <c r="H31" s="324"/>
      <c r="I31" s="324"/>
      <c r="J31" s="324"/>
      <c r="K31" s="322"/>
    </row>
    <row r="32" ht="15" customHeight="1">
      <c r="B32" s="325"/>
      <c r="C32" s="326"/>
      <c r="D32" s="324" t="s">
        <v>4062</v>
      </c>
      <c r="E32" s="324"/>
      <c r="F32" s="324"/>
      <c r="G32" s="324"/>
      <c r="H32" s="324"/>
      <c r="I32" s="324"/>
      <c r="J32" s="324"/>
      <c r="K32" s="322"/>
    </row>
    <row r="33" ht="15" customHeight="1">
      <c r="B33" s="325"/>
      <c r="C33" s="326"/>
      <c r="D33" s="324" t="s">
        <v>4063</v>
      </c>
      <c r="E33" s="324"/>
      <c r="F33" s="324"/>
      <c r="G33" s="324"/>
      <c r="H33" s="324"/>
      <c r="I33" s="324"/>
      <c r="J33" s="324"/>
      <c r="K33" s="322"/>
    </row>
    <row r="34" ht="15" customHeight="1">
      <c r="B34" s="325"/>
      <c r="C34" s="326"/>
      <c r="D34" s="324"/>
      <c r="E34" s="328" t="s">
        <v>200</v>
      </c>
      <c r="F34" s="324"/>
      <c r="G34" s="324" t="s">
        <v>4064</v>
      </c>
      <c r="H34" s="324"/>
      <c r="I34" s="324"/>
      <c r="J34" s="324"/>
      <c r="K34" s="322"/>
    </row>
    <row r="35" ht="30.75" customHeight="1">
      <c r="B35" s="325"/>
      <c r="C35" s="326"/>
      <c r="D35" s="324"/>
      <c r="E35" s="328" t="s">
        <v>4065</v>
      </c>
      <c r="F35" s="324"/>
      <c r="G35" s="324" t="s">
        <v>4066</v>
      </c>
      <c r="H35" s="324"/>
      <c r="I35" s="324"/>
      <c r="J35" s="324"/>
      <c r="K35" s="322"/>
    </row>
    <row r="36" ht="15" customHeight="1">
      <c r="B36" s="325"/>
      <c r="C36" s="326"/>
      <c r="D36" s="324"/>
      <c r="E36" s="328" t="s">
        <v>54</v>
      </c>
      <c r="F36" s="324"/>
      <c r="G36" s="324" t="s">
        <v>4067</v>
      </c>
      <c r="H36" s="324"/>
      <c r="I36" s="324"/>
      <c r="J36" s="324"/>
      <c r="K36" s="322"/>
    </row>
    <row r="37" ht="15" customHeight="1">
      <c r="B37" s="325"/>
      <c r="C37" s="326"/>
      <c r="D37" s="324"/>
      <c r="E37" s="328" t="s">
        <v>201</v>
      </c>
      <c r="F37" s="324"/>
      <c r="G37" s="324" t="s">
        <v>4068</v>
      </c>
      <c r="H37" s="324"/>
      <c r="I37" s="324"/>
      <c r="J37" s="324"/>
      <c r="K37" s="322"/>
    </row>
    <row r="38" ht="15" customHeight="1">
      <c r="B38" s="325"/>
      <c r="C38" s="326"/>
      <c r="D38" s="324"/>
      <c r="E38" s="328" t="s">
        <v>202</v>
      </c>
      <c r="F38" s="324"/>
      <c r="G38" s="324" t="s">
        <v>4069</v>
      </c>
      <c r="H38" s="324"/>
      <c r="I38" s="324"/>
      <c r="J38" s="324"/>
      <c r="K38" s="322"/>
    </row>
    <row r="39" ht="15" customHeight="1">
      <c r="B39" s="325"/>
      <c r="C39" s="326"/>
      <c r="D39" s="324"/>
      <c r="E39" s="328" t="s">
        <v>203</v>
      </c>
      <c r="F39" s="324"/>
      <c r="G39" s="324" t="s">
        <v>4070</v>
      </c>
      <c r="H39" s="324"/>
      <c r="I39" s="324"/>
      <c r="J39" s="324"/>
      <c r="K39" s="322"/>
    </row>
    <row r="40" ht="15" customHeight="1">
      <c r="B40" s="325"/>
      <c r="C40" s="326"/>
      <c r="D40" s="324"/>
      <c r="E40" s="328" t="s">
        <v>4071</v>
      </c>
      <c r="F40" s="324"/>
      <c r="G40" s="324" t="s">
        <v>4072</v>
      </c>
      <c r="H40" s="324"/>
      <c r="I40" s="324"/>
      <c r="J40" s="324"/>
      <c r="K40" s="322"/>
    </row>
    <row r="41" ht="15" customHeight="1">
      <c r="B41" s="325"/>
      <c r="C41" s="326"/>
      <c r="D41" s="324"/>
      <c r="E41" s="328"/>
      <c r="F41" s="324"/>
      <c r="G41" s="324" t="s">
        <v>4073</v>
      </c>
      <c r="H41" s="324"/>
      <c r="I41" s="324"/>
      <c r="J41" s="324"/>
      <c r="K41" s="322"/>
    </row>
    <row r="42" ht="15" customHeight="1">
      <c r="B42" s="325"/>
      <c r="C42" s="326"/>
      <c r="D42" s="324"/>
      <c r="E42" s="328" t="s">
        <v>4074</v>
      </c>
      <c r="F42" s="324"/>
      <c r="G42" s="324" t="s">
        <v>4075</v>
      </c>
      <c r="H42" s="324"/>
      <c r="I42" s="324"/>
      <c r="J42" s="324"/>
      <c r="K42" s="322"/>
    </row>
    <row r="43" ht="15" customHeight="1">
      <c r="B43" s="325"/>
      <c r="C43" s="326"/>
      <c r="D43" s="324"/>
      <c r="E43" s="328" t="s">
        <v>205</v>
      </c>
      <c r="F43" s="324"/>
      <c r="G43" s="324" t="s">
        <v>4076</v>
      </c>
      <c r="H43" s="324"/>
      <c r="I43" s="324"/>
      <c r="J43" s="324"/>
      <c r="K43" s="322"/>
    </row>
    <row r="44" ht="12.75" customHeight="1">
      <c r="B44" s="325"/>
      <c r="C44" s="326"/>
      <c r="D44" s="324"/>
      <c r="E44" s="324"/>
      <c r="F44" s="324"/>
      <c r="G44" s="324"/>
      <c r="H44" s="324"/>
      <c r="I44" s="324"/>
      <c r="J44" s="324"/>
      <c r="K44" s="322"/>
    </row>
    <row r="45" ht="15" customHeight="1">
      <c r="B45" s="325"/>
      <c r="C45" s="326"/>
      <c r="D45" s="324" t="s">
        <v>4077</v>
      </c>
      <c r="E45" s="324"/>
      <c r="F45" s="324"/>
      <c r="G45" s="324"/>
      <c r="H45" s="324"/>
      <c r="I45" s="324"/>
      <c r="J45" s="324"/>
      <c r="K45" s="322"/>
    </row>
    <row r="46" ht="15" customHeight="1">
      <c r="B46" s="325"/>
      <c r="C46" s="326"/>
      <c r="D46" s="326"/>
      <c r="E46" s="324" t="s">
        <v>4078</v>
      </c>
      <c r="F46" s="324"/>
      <c r="G46" s="324"/>
      <c r="H46" s="324"/>
      <c r="I46" s="324"/>
      <c r="J46" s="324"/>
      <c r="K46" s="322"/>
    </row>
    <row r="47" ht="15" customHeight="1">
      <c r="B47" s="325"/>
      <c r="C47" s="326"/>
      <c r="D47" s="326"/>
      <c r="E47" s="324" t="s">
        <v>4079</v>
      </c>
      <c r="F47" s="324"/>
      <c r="G47" s="324"/>
      <c r="H47" s="324"/>
      <c r="I47" s="324"/>
      <c r="J47" s="324"/>
      <c r="K47" s="322"/>
    </row>
    <row r="48" ht="15" customHeight="1">
      <c r="B48" s="325"/>
      <c r="C48" s="326"/>
      <c r="D48" s="326"/>
      <c r="E48" s="324" t="s">
        <v>4080</v>
      </c>
      <c r="F48" s="324"/>
      <c r="G48" s="324"/>
      <c r="H48" s="324"/>
      <c r="I48" s="324"/>
      <c r="J48" s="324"/>
      <c r="K48" s="322"/>
    </row>
    <row r="49" ht="15" customHeight="1">
      <c r="B49" s="325"/>
      <c r="C49" s="326"/>
      <c r="D49" s="324" t="s">
        <v>4081</v>
      </c>
      <c r="E49" s="324"/>
      <c r="F49" s="324"/>
      <c r="G49" s="324"/>
      <c r="H49" s="324"/>
      <c r="I49" s="324"/>
      <c r="J49" s="324"/>
      <c r="K49" s="322"/>
    </row>
    <row r="50" ht="25.5" customHeight="1">
      <c r="B50" s="320"/>
      <c r="C50" s="321" t="s">
        <v>4082</v>
      </c>
      <c r="D50" s="321"/>
      <c r="E50" s="321"/>
      <c r="F50" s="321"/>
      <c r="G50" s="321"/>
      <c r="H50" s="321"/>
      <c r="I50" s="321"/>
      <c r="J50" s="321"/>
      <c r="K50" s="322"/>
    </row>
    <row r="51" ht="5.25" customHeight="1">
      <c r="B51" s="320"/>
      <c r="C51" s="323"/>
      <c r="D51" s="323"/>
      <c r="E51" s="323"/>
      <c r="F51" s="323"/>
      <c r="G51" s="323"/>
      <c r="H51" s="323"/>
      <c r="I51" s="323"/>
      <c r="J51" s="323"/>
      <c r="K51" s="322"/>
    </row>
    <row r="52" ht="15" customHeight="1">
      <c r="B52" s="320"/>
      <c r="C52" s="324" t="s">
        <v>4083</v>
      </c>
      <c r="D52" s="324"/>
      <c r="E52" s="324"/>
      <c r="F52" s="324"/>
      <c r="G52" s="324"/>
      <c r="H52" s="324"/>
      <c r="I52" s="324"/>
      <c r="J52" s="324"/>
      <c r="K52" s="322"/>
    </row>
    <row r="53" ht="15" customHeight="1">
      <c r="B53" s="320"/>
      <c r="C53" s="324" t="s">
        <v>4084</v>
      </c>
      <c r="D53" s="324"/>
      <c r="E53" s="324"/>
      <c r="F53" s="324"/>
      <c r="G53" s="324"/>
      <c r="H53" s="324"/>
      <c r="I53" s="324"/>
      <c r="J53" s="324"/>
      <c r="K53" s="322"/>
    </row>
    <row r="54" ht="12.75" customHeight="1">
      <c r="B54" s="320"/>
      <c r="C54" s="324"/>
      <c r="D54" s="324"/>
      <c r="E54" s="324"/>
      <c r="F54" s="324"/>
      <c r="G54" s="324"/>
      <c r="H54" s="324"/>
      <c r="I54" s="324"/>
      <c r="J54" s="324"/>
      <c r="K54" s="322"/>
    </row>
    <row r="55" ht="15" customHeight="1">
      <c r="B55" s="320"/>
      <c r="C55" s="324" t="s">
        <v>4085</v>
      </c>
      <c r="D55" s="324"/>
      <c r="E55" s="324"/>
      <c r="F55" s="324"/>
      <c r="G55" s="324"/>
      <c r="H55" s="324"/>
      <c r="I55" s="324"/>
      <c r="J55" s="324"/>
      <c r="K55" s="322"/>
    </row>
    <row r="56" ht="15" customHeight="1">
      <c r="B56" s="320"/>
      <c r="C56" s="326"/>
      <c r="D56" s="324" t="s">
        <v>4086</v>
      </c>
      <c r="E56" s="324"/>
      <c r="F56" s="324"/>
      <c r="G56" s="324"/>
      <c r="H56" s="324"/>
      <c r="I56" s="324"/>
      <c r="J56" s="324"/>
      <c r="K56" s="322"/>
    </row>
    <row r="57" ht="15" customHeight="1">
      <c r="B57" s="320"/>
      <c r="C57" s="326"/>
      <c r="D57" s="324" t="s">
        <v>4087</v>
      </c>
      <c r="E57" s="324"/>
      <c r="F57" s="324"/>
      <c r="G57" s="324"/>
      <c r="H57" s="324"/>
      <c r="I57" s="324"/>
      <c r="J57" s="324"/>
      <c r="K57" s="322"/>
    </row>
    <row r="58" ht="15" customHeight="1">
      <c r="B58" s="320"/>
      <c r="C58" s="326"/>
      <c r="D58" s="324" t="s">
        <v>4088</v>
      </c>
      <c r="E58" s="324"/>
      <c r="F58" s="324"/>
      <c r="G58" s="324"/>
      <c r="H58" s="324"/>
      <c r="I58" s="324"/>
      <c r="J58" s="324"/>
      <c r="K58" s="322"/>
    </row>
    <row r="59" ht="15" customHeight="1">
      <c r="B59" s="320"/>
      <c r="C59" s="326"/>
      <c r="D59" s="324" t="s">
        <v>4089</v>
      </c>
      <c r="E59" s="324"/>
      <c r="F59" s="324"/>
      <c r="G59" s="324"/>
      <c r="H59" s="324"/>
      <c r="I59" s="324"/>
      <c r="J59" s="324"/>
      <c r="K59" s="322"/>
    </row>
    <row r="60" ht="15" customHeight="1">
      <c r="B60" s="320"/>
      <c r="C60" s="326"/>
      <c r="D60" s="329" t="s">
        <v>4090</v>
      </c>
      <c r="E60" s="329"/>
      <c r="F60" s="329"/>
      <c r="G60" s="329"/>
      <c r="H60" s="329"/>
      <c r="I60" s="329"/>
      <c r="J60" s="329"/>
      <c r="K60" s="322"/>
    </row>
    <row r="61" ht="15" customHeight="1">
      <c r="B61" s="320"/>
      <c r="C61" s="326"/>
      <c r="D61" s="324" t="s">
        <v>4091</v>
      </c>
      <c r="E61" s="324"/>
      <c r="F61" s="324"/>
      <c r="G61" s="324"/>
      <c r="H61" s="324"/>
      <c r="I61" s="324"/>
      <c r="J61" s="324"/>
      <c r="K61" s="322"/>
    </row>
    <row r="62" ht="12.75" customHeight="1">
      <c r="B62" s="320"/>
      <c r="C62" s="326"/>
      <c r="D62" s="326"/>
      <c r="E62" s="330"/>
      <c r="F62" s="326"/>
      <c r="G62" s="326"/>
      <c r="H62" s="326"/>
      <c r="I62" s="326"/>
      <c r="J62" s="326"/>
      <c r="K62" s="322"/>
    </row>
    <row r="63" ht="15" customHeight="1">
      <c r="B63" s="320"/>
      <c r="C63" s="326"/>
      <c r="D63" s="324" t="s">
        <v>4092</v>
      </c>
      <c r="E63" s="324"/>
      <c r="F63" s="324"/>
      <c r="G63" s="324"/>
      <c r="H63" s="324"/>
      <c r="I63" s="324"/>
      <c r="J63" s="324"/>
      <c r="K63" s="322"/>
    </row>
    <row r="64" ht="15" customHeight="1">
      <c r="B64" s="320"/>
      <c r="C64" s="326"/>
      <c r="D64" s="329" t="s">
        <v>4093</v>
      </c>
      <c r="E64" s="329"/>
      <c r="F64" s="329"/>
      <c r="G64" s="329"/>
      <c r="H64" s="329"/>
      <c r="I64" s="329"/>
      <c r="J64" s="329"/>
      <c r="K64" s="322"/>
    </row>
    <row r="65" ht="15" customHeight="1">
      <c r="B65" s="320"/>
      <c r="C65" s="326"/>
      <c r="D65" s="324" t="s">
        <v>4094</v>
      </c>
      <c r="E65" s="324"/>
      <c r="F65" s="324"/>
      <c r="G65" s="324"/>
      <c r="H65" s="324"/>
      <c r="I65" s="324"/>
      <c r="J65" s="324"/>
      <c r="K65" s="322"/>
    </row>
    <row r="66" ht="15" customHeight="1">
      <c r="B66" s="320"/>
      <c r="C66" s="326"/>
      <c r="D66" s="324" t="s">
        <v>4095</v>
      </c>
      <c r="E66" s="324"/>
      <c r="F66" s="324"/>
      <c r="G66" s="324"/>
      <c r="H66" s="324"/>
      <c r="I66" s="324"/>
      <c r="J66" s="324"/>
      <c r="K66" s="322"/>
    </row>
    <row r="67" ht="15" customHeight="1">
      <c r="B67" s="320"/>
      <c r="C67" s="326"/>
      <c r="D67" s="324" t="s">
        <v>4096</v>
      </c>
      <c r="E67" s="324"/>
      <c r="F67" s="324"/>
      <c r="G67" s="324"/>
      <c r="H67" s="324"/>
      <c r="I67" s="324"/>
      <c r="J67" s="324"/>
      <c r="K67" s="322"/>
    </row>
    <row r="68" ht="15" customHeight="1">
      <c r="B68" s="320"/>
      <c r="C68" s="326"/>
      <c r="D68" s="324" t="s">
        <v>4097</v>
      </c>
      <c r="E68" s="324"/>
      <c r="F68" s="324"/>
      <c r="G68" s="324"/>
      <c r="H68" s="324"/>
      <c r="I68" s="324"/>
      <c r="J68" s="324"/>
      <c r="K68" s="322"/>
    </row>
    <row r="69" ht="12.75" customHeight="1">
      <c r="B69" s="331"/>
      <c r="C69" s="332"/>
      <c r="D69" s="332"/>
      <c r="E69" s="332"/>
      <c r="F69" s="332"/>
      <c r="G69" s="332"/>
      <c r="H69" s="332"/>
      <c r="I69" s="332"/>
      <c r="J69" s="332"/>
      <c r="K69" s="333"/>
    </row>
    <row r="70" ht="18.75" customHeight="1">
      <c r="B70" s="334"/>
      <c r="C70" s="334"/>
      <c r="D70" s="334"/>
      <c r="E70" s="334"/>
      <c r="F70" s="334"/>
      <c r="G70" s="334"/>
      <c r="H70" s="334"/>
      <c r="I70" s="334"/>
      <c r="J70" s="334"/>
      <c r="K70" s="335"/>
    </row>
    <row r="71" ht="18.75" customHeight="1">
      <c r="B71" s="335"/>
      <c r="C71" s="335"/>
      <c r="D71" s="335"/>
      <c r="E71" s="335"/>
      <c r="F71" s="335"/>
      <c r="G71" s="335"/>
      <c r="H71" s="335"/>
      <c r="I71" s="335"/>
      <c r="J71" s="335"/>
      <c r="K71" s="335"/>
    </row>
    <row r="72" ht="7.5" customHeight="1">
      <c r="B72" s="336"/>
      <c r="C72" s="337"/>
      <c r="D72" s="337"/>
      <c r="E72" s="337"/>
      <c r="F72" s="337"/>
      <c r="G72" s="337"/>
      <c r="H72" s="337"/>
      <c r="I72" s="337"/>
      <c r="J72" s="337"/>
      <c r="K72" s="338"/>
    </row>
    <row r="73" ht="45" customHeight="1">
      <c r="B73" s="339"/>
      <c r="C73" s="340" t="s">
        <v>166</v>
      </c>
      <c r="D73" s="340"/>
      <c r="E73" s="340"/>
      <c r="F73" s="340"/>
      <c r="G73" s="340"/>
      <c r="H73" s="340"/>
      <c r="I73" s="340"/>
      <c r="J73" s="340"/>
      <c r="K73" s="341"/>
    </row>
    <row r="74" ht="17.25" customHeight="1">
      <c r="B74" s="339"/>
      <c r="C74" s="342" t="s">
        <v>4098</v>
      </c>
      <c r="D74" s="342"/>
      <c r="E74" s="342"/>
      <c r="F74" s="342" t="s">
        <v>4099</v>
      </c>
      <c r="G74" s="343"/>
      <c r="H74" s="342" t="s">
        <v>201</v>
      </c>
      <c r="I74" s="342" t="s">
        <v>58</v>
      </c>
      <c r="J74" s="342" t="s">
        <v>4100</v>
      </c>
      <c r="K74" s="341"/>
    </row>
    <row r="75" ht="17.25" customHeight="1">
      <c r="B75" s="339"/>
      <c r="C75" s="344" t="s">
        <v>4101</v>
      </c>
      <c r="D75" s="344"/>
      <c r="E75" s="344"/>
      <c r="F75" s="345" t="s">
        <v>4102</v>
      </c>
      <c r="G75" s="346"/>
      <c r="H75" s="344"/>
      <c r="I75" s="344"/>
      <c r="J75" s="344" t="s">
        <v>4103</v>
      </c>
      <c r="K75" s="341"/>
    </row>
    <row r="76" ht="5.25" customHeight="1">
      <c r="B76" s="339"/>
      <c r="C76" s="347"/>
      <c r="D76" s="347"/>
      <c r="E76" s="347"/>
      <c r="F76" s="347"/>
      <c r="G76" s="348"/>
      <c r="H76" s="347"/>
      <c r="I76" s="347"/>
      <c r="J76" s="347"/>
      <c r="K76" s="341"/>
    </row>
    <row r="77" ht="15" customHeight="1">
      <c r="B77" s="339"/>
      <c r="C77" s="328" t="s">
        <v>54</v>
      </c>
      <c r="D77" s="347"/>
      <c r="E77" s="347"/>
      <c r="F77" s="349" t="s">
        <v>4104</v>
      </c>
      <c r="G77" s="348"/>
      <c r="H77" s="328" t="s">
        <v>4105</v>
      </c>
      <c r="I77" s="328" t="s">
        <v>4106</v>
      </c>
      <c r="J77" s="328">
        <v>20</v>
      </c>
      <c r="K77" s="341"/>
    </row>
    <row r="78" ht="15" customHeight="1">
      <c r="B78" s="339"/>
      <c r="C78" s="328" t="s">
        <v>4107</v>
      </c>
      <c r="D78" s="328"/>
      <c r="E78" s="328"/>
      <c r="F78" s="349" t="s">
        <v>4104</v>
      </c>
      <c r="G78" s="348"/>
      <c r="H78" s="328" t="s">
        <v>4108</v>
      </c>
      <c r="I78" s="328" t="s">
        <v>4106</v>
      </c>
      <c r="J78" s="328">
        <v>120</v>
      </c>
      <c r="K78" s="341"/>
    </row>
    <row r="79" ht="15" customHeight="1">
      <c r="B79" s="350"/>
      <c r="C79" s="328" t="s">
        <v>4109</v>
      </c>
      <c r="D79" s="328"/>
      <c r="E79" s="328"/>
      <c r="F79" s="349" t="s">
        <v>4110</v>
      </c>
      <c r="G79" s="348"/>
      <c r="H79" s="328" t="s">
        <v>4111</v>
      </c>
      <c r="I79" s="328" t="s">
        <v>4106</v>
      </c>
      <c r="J79" s="328">
        <v>50</v>
      </c>
      <c r="K79" s="341"/>
    </row>
    <row r="80" ht="15" customHeight="1">
      <c r="B80" s="350"/>
      <c r="C80" s="328" t="s">
        <v>4112</v>
      </c>
      <c r="D80" s="328"/>
      <c r="E80" s="328"/>
      <c r="F80" s="349" t="s">
        <v>4104</v>
      </c>
      <c r="G80" s="348"/>
      <c r="H80" s="328" t="s">
        <v>4113</v>
      </c>
      <c r="I80" s="328" t="s">
        <v>4114</v>
      </c>
      <c r="J80" s="328"/>
      <c r="K80" s="341"/>
    </row>
    <row r="81" ht="15" customHeight="1">
      <c r="B81" s="350"/>
      <c r="C81" s="351" t="s">
        <v>4115</v>
      </c>
      <c r="D81" s="351"/>
      <c r="E81" s="351"/>
      <c r="F81" s="352" t="s">
        <v>4110</v>
      </c>
      <c r="G81" s="351"/>
      <c r="H81" s="351" t="s">
        <v>4116</v>
      </c>
      <c r="I81" s="351" t="s">
        <v>4106</v>
      </c>
      <c r="J81" s="351">
        <v>15</v>
      </c>
      <c r="K81" s="341"/>
    </row>
    <row r="82" ht="15" customHeight="1">
      <c r="B82" s="350"/>
      <c r="C82" s="351" t="s">
        <v>4117</v>
      </c>
      <c r="D82" s="351"/>
      <c r="E82" s="351"/>
      <c r="F82" s="352" t="s">
        <v>4110</v>
      </c>
      <c r="G82" s="351"/>
      <c r="H82" s="351" t="s">
        <v>4118</v>
      </c>
      <c r="I82" s="351" t="s">
        <v>4106</v>
      </c>
      <c r="J82" s="351">
        <v>15</v>
      </c>
      <c r="K82" s="341"/>
    </row>
    <row r="83" ht="15" customHeight="1">
      <c r="B83" s="350"/>
      <c r="C83" s="351" t="s">
        <v>4119</v>
      </c>
      <c r="D83" s="351"/>
      <c r="E83" s="351"/>
      <c r="F83" s="352" t="s">
        <v>4110</v>
      </c>
      <c r="G83" s="351"/>
      <c r="H83" s="351" t="s">
        <v>4120</v>
      </c>
      <c r="I83" s="351" t="s">
        <v>4106</v>
      </c>
      <c r="J83" s="351">
        <v>20</v>
      </c>
      <c r="K83" s="341"/>
    </row>
    <row r="84" ht="15" customHeight="1">
      <c r="B84" s="350"/>
      <c r="C84" s="351" t="s">
        <v>4121</v>
      </c>
      <c r="D84" s="351"/>
      <c r="E84" s="351"/>
      <c r="F84" s="352" t="s">
        <v>4110</v>
      </c>
      <c r="G84" s="351"/>
      <c r="H84" s="351" t="s">
        <v>4122</v>
      </c>
      <c r="I84" s="351" t="s">
        <v>4106</v>
      </c>
      <c r="J84" s="351">
        <v>20</v>
      </c>
      <c r="K84" s="341"/>
    </row>
    <row r="85" ht="15" customHeight="1">
      <c r="B85" s="350"/>
      <c r="C85" s="328" t="s">
        <v>4123</v>
      </c>
      <c r="D85" s="328"/>
      <c r="E85" s="328"/>
      <c r="F85" s="349" t="s">
        <v>4110</v>
      </c>
      <c r="G85" s="348"/>
      <c r="H85" s="328" t="s">
        <v>4124</v>
      </c>
      <c r="I85" s="328" t="s">
        <v>4106</v>
      </c>
      <c r="J85" s="328">
        <v>50</v>
      </c>
      <c r="K85" s="341"/>
    </row>
    <row r="86" ht="15" customHeight="1">
      <c r="B86" s="350"/>
      <c r="C86" s="328" t="s">
        <v>4125</v>
      </c>
      <c r="D86" s="328"/>
      <c r="E86" s="328"/>
      <c r="F86" s="349" t="s">
        <v>4110</v>
      </c>
      <c r="G86" s="348"/>
      <c r="H86" s="328" t="s">
        <v>4126</v>
      </c>
      <c r="I86" s="328" t="s">
        <v>4106</v>
      </c>
      <c r="J86" s="328">
        <v>20</v>
      </c>
      <c r="K86" s="341"/>
    </row>
    <row r="87" ht="15" customHeight="1">
      <c r="B87" s="350"/>
      <c r="C87" s="328" t="s">
        <v>4127</v>
      </c>
      <c r="D87" s="328"/>
      <c r="E87" s="328"/>
      <c r="F87" s="349" t="s">
        <v>4110</v>
      </c>
      <c r="G87" s="348"/>
      <c r="H87" s="328" t="s">
        <v>4128</v>
      </c>
      <c r="I87" s="328" t="s">
        <v>4106</v>
      </c>
      <c r="J87" s="328">
        <v>20</v>
      </c>
      <c r="K87" s="341"/>
    </row>
    <row r="88" ht="15" customHeight="1">
      <c r="B88" s="350"/>
      <c r="C88" s="328" t="s">
        <v>4129</v>
      </c>
      <c r="D88" s="328"/>
      <c r="E88" s="328"/>
      <c r="F88" s="349" t="s">
        <v>4110</v>
      </c>
      <c r="G88" s="348"/>
      <c r="H88" s="328" t="s">
        <v>4130</v>
      </c>
      <c r="I88" s="328" t="s">
        <v>4106</v>
      </c>
      <c r="J88" s="328">
        <v>50</v>
      </c>
      <c r="K88" s="341"/>
    </row>
    <row r="89" ht="15" customHeight="1">
      <c r="B89" s="350"/>
      <c r="C89" s="328" t="s">
        <v>4131</v>
      </c>
      <c r="D89" s="328"/>
      <c r="E89" s="328"/>
      <c r="F89" s="349" t="s">
        <v>4110</v>
      </c>
      <c r="G89" s="348"/>
      <c r="H89" s="328" t="s">
        <v>4131</v>
      </c>
      <c r="I89" s="328" t="s">
        <v>4106</v>
      </c>
      <c r="J89" s="328">
        <v>50</v>
      </c>
      <c r="K89" s="341"/>
    </row>
    <row r="90" ht="15" customHeight="1">
      <c r="B90" s="350"/>
      <c r="C90" s="328" t="s">
        <v>206</v>
      </c>
      <c r="D90" s="328"/>
      <c r="E90" s="328"/>
      <c r="F90" s="349" t="s">
        <v>4110</v>
      </c>
      <c r="G90" s="348"/>
      <c r="H90" s="328" t="s">
        <v>4132</v>
      </c>
      <c r="I90" s="328" t="s">
        <v>4106</v>
      </c>
      <c r="J90" s="328">
        <v>255</v>
      </c>
      <c r="K90" s="341"/>
    </row>
    <row r="91" ht="15" customHeight="1">
      <c r="B91" s="350"/>
      <c r="C91" s="328" t="s">
        <v>4133</v>
      </c>
      <c r="D91" s="328"/>
      <c r="E91" s="328"/>
      <c r="F91" s="349" t="s">
        <v>4104</v>
      </c>
      <c r="G91" s="348"/>
      <c r="H91" s="328" t="s">
        <v>4134</v>
      </c>
      <c r="I91" s="328" t="s">
        <v>4135</v>
      </c>
      <c r="J91" s="328"/>
      <c r="K91" s="341"/>
    </row>
    <row r="92" ht="15" customHeight="1">
      <c r="B92" s="350"/>
      <c r="C92" s="328" t="s">
        <v>4136</v>
      </c>
      <c r="D92" s="328"/>
      <c r="E92" s="328"/>
      <c r="F92" s="349" t="s">
        <v>4104</v>
      </c>
      <c r="G92" s="348"/>
      <c r="H92" s="328" t="s">
        <v>4137</v>
      </c>
      <c r="I92" s="328" t="s">
        <v>4138</v>
      </c>
      <c r="J92" s="328"/>
      <c r="K92" s="341"/>
    </row>
    <row r="93" ht="15" customHeight="1">
      <c r="B93" s="350"/>
      <c r="C93" s="328" t="s">
        <v>4139</v>
      </c>
      <c r="D93" s="328"/>
      <c r="E93" s="328"/>
      <c r="F93" s="349" t="s">
        <v>4104</v>
      </c>
      <c r="G93" s="348"/>
      <c r="H93" s="328" t="s">
        <v>4139</v>
      </c>
      <c r="I93" s="328" t="s">
        <v>4138</v>
      </c>
      <c r="J93" s="328"/>
      <c r="K93" s="341"/>
    </row>
    <row r="94" ht="15" customHeight="1">
      <c r="B94" s="350"/>
      <c r="C94" s="328" t="s">
        <v>39</v>
      </c>
      <c r="D94" s="328"/>
      <c r="E94" s="328"/>
      <c r="F94" s="349" t="s">
        <v>4104</v>
      </c>
      <c r="G94" s="348"/>
      <c r="H94" s="328" t="s">
        <v>4140</v>
      </c>
      <c r="I94" s="328" t="s">
        <v>4138</v>
      </c>
      <c r="J94" s="328"/>
      <c r="K94" s="341"/>
    </row>
    <row r="95" ht="15" customHeight="1">
      <c r="B95" s="350"/>
      <c r="C95" s="328" t="s">
        <v>49</v>
      </c>
      <c r="D95" s="328"/>
      <c r="E95" s="328"/>
      <c r="F95" s="349" t="s">
        <v>4104</v>
      </c>
      <c r="G95" s="348"/>
      <c r="H95" s="328" t="s">
        <v>4141</v>
      </c>
      <c r="I95" s="328" t="s">
        <v>4138</v>
      </c>
      <c r="J95" s="328"/>
      <c r="K95" s="341"/>
    </row>
    <row r="96" ht="15" customHeight="1">
      <c r="B96" s="353"/>
      <c r="C96" s="354"/>
      <c r="D96" s="354"/>
      <c r="E96" s="354"/>
      <c r="F96" s="354"/>
      <c r="G96" s="354"/>
      <c r="H96" s="354"/>
      <c r="I96" s="354"/>
      <c r="J96" s="354"/>
      <c r="K96" s="355"/>
    </row>
    <row r="97" ht="18.75" customHeight="1">
      <c r="B97" s="356"/>
      <c r="C97" s="357"/>
      <c r="D97" s="357"/>
      <c r="E97" s="357"/>
      <c r="F97" s="357"/>
      <c r="G97" s="357"/>
      <c r="H97" s="357"/>
      <c r="I97" s="357"/>
      <c r="J97" s="357"/>
      <c r="K97" s="356"/>
    </row>
    <row r="98" ht="18.75" customHeight="1">
      <c r="B98" s="335"/>
      <c r="C98" s="335"/>
      <c r="D98" s="335"/>
      <c r="E98" s="335"/>
      <c r="F98" s="335"/>
      <c r="G98" s="335"/>
      <c r="H98" s="335"/>
      <c r="I98" s="335"/>
      <c r="J98" s="335"/>
      <c r="K98" s="335"/>
    </row>
    <row r="99" ht="7.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8"/>
    </row>
    <row r="100" ht="45" customHeight="1">
      <c r="B100" s="339"/>
      <c r="C100" s="340" t="s">
        <v>4142</v>
      </c>
      <c r="D100" s="340"/>
      <c r="E100" s="340"/>
      <c r="F100" s="340"/>
      <c r="G100" s="340"/>
      <c r="H100" s="340"/>
      <c r="I100" s="340"/>
      <c r="J100" s="340"/>
      <c r="K100" s="341"/>
    </row>
    <row r="101" ht="17.25" customHeight="1">
      <c r="B101" s="339"/>
      <c r="C101" s="342" t="s">
        <v>4098</v>
      </c>
      <c r="D101" s="342"/>
      <c r="E101" s="342"/>
      <c r="F101" s="342" t="s">
        <v>4099</v>
      </c>
      <c r="G101" s="343"/>
      <c r="H101" s="342" t="s">
        <v>201</v>
      </c>
      <c r="I101" s="342" t="s">
        <v>58</v>
      </c>
      <c r="J101" s="342" t="s">
        <v>4100</v>
      </c>
      <c r="K101" s="341"/>
    </row>
    <row r="102" ht="17.25" customHeight="1">
      <c r="B102" s="339"/>
      <c r="C102" s="344" t="s">
        <v>4101</v>
      </c>
      <c r="D102" s="344"/>
      <c r="E102" s="344"/>
      <c r="F102" s="345" t="s">
        <v>4102</v>
      </c>
      <c r="G102" s="346"/>
      <c r="H102" s="344"/>
      <c r="I102" s="344"/>
      <c r="J102" s="344" t="s">
        <v>4103</v>
      </c>
      <c r="K102" s="341"/>
    </row>
    <row r="103" ht="5.25" customHeight="1">
      <c r="B103" s="339"/>
      <c r="C103" s="342"/>
      <c r="D103" s="342"/>
      <c r="E103" s="342"/>
      <c r="F103" s="342"/>
      <c r="G103" s="358"/>
      <c r="H103" s="342"/>
      <c r="I103" s="342"/>
      <c r="J103" s="342"/>
      <c r="K103" s="341"/>
    </row>
    <row r="104" ht="15" customHeight="1">
      <c r="B104" s="339"/>
      <c r="C104" s="328" t="s">
        <v>54</v>
      </c>
      <c r="D104" s="347"/>
      <c r="E104" s="347"/>
      <c r="F104" s="349" t="s">
        <v>4104</v>
      </c>
      <c r="G104" s="358"/>
      <c r="H104" s="328" t="s">
        <v>4143</v>
      </c>
      <c r="I104" s="328" t="s">
        <v>4106</v>
      </c>
      <c r="J104" s="328">
        <v>20</v>
      </c>
      <c r="K104" s="341"/>
    </row>
    <row r="105" ht="15" customHeight="1">
      <c r="B105" s="339"/>
      <c r="C105" s="328" t="s">
        <v>4107</v>
      </c>
      <c r="D105" s="328"/>
      <c r="E105" s="328"/>
      <c r="F105" s="349" t="s">
        <v>4104</v>
      </c>
      <c r="G105" s="328"/>
      <c r="H105" s="328" t="s">
        <v>4143</v>
      </c>
      <c r="I105" s="328" t="s">
        <v>4106</v>
      </c>
      <c r="J105" s="328">
        <v>120</v>
      </c>
      <c r="K105" s="341"/>
    </row>
    <row r="106" ht="15" customHeight="1">
      <c r="B106" s="350"/>
      <c r="C106" s="328" t="s">
        <v>4109</v>
      </c>
      <c r="D106" s="328"/>
      <c r="E106" s="328"/>
      <c r="F106" s="349" t="s">
        <v>4110</v>
      </c>
      <c r="G106" s="328"/>
      <c r="H106" s="328" t="s">
        <v>4143</v>
      </c>
      <c r="I106" s="328" t="s">
        <v>4106</v>
      </c>
      <c r="J106" s="328">
        <v>50</v>
      </c>
      <c r="K106" s="341"/>
    </row>
    <row r="107" ht="15" customHeight="1">
      <c r="B107" s="350"/>
      <c r="C107" s="328" t="s">
        <v>4112</v>
      </c>
      <c r="D107" s="328"/>
      <c r="E107" s="328"/>
      <c r="F107" s="349" t="s">
        <v>4104</v>
      </c>
      <c r="G107" s="328"/>
      <c r="H107" s="328" t="s">
        <v>4143</v>
      </c>
      <c r="I107" s="328" t="s">
        <v>4114</v>
      </c>
      <c r="J107" s="328"/>
      <c r="K107" s="341"/>
    </row>
    <row r="108" ht="15" customHeight="1">
      <c r="B108" s="350"/>
      <c r="C108" s="328" t="s">
        <v>4123</v>
      </c>
      <c r="D108" s="328"/>
      <c r="E108" s="328"/>
      <c r="F108" s="349" t="s">
        <v>4110</v>
      </c>
      <c r="G108" s="328"/>
      <c r="H108" s="328" t="s">
        <v>4143</v>
      </c>
      <c r="I108" s="328" t="s">
        <v>4106</v>
      </c>
      <c r="J108" s="328">
        <v>50</v>
      </c>
      <c r="K108" s="341"/>
    </row>
    <row r="109" ht="15" customHeight="1">
      <c r="B109" s="350"/>
      <c r="C109" s="328" t="s">
        <v>4131</v>
      </c>
      <c r="D109" s="328"/>
      <c r="E109" s="328"/>
      <c r="F109" s="349" t="s">
        <v>4110</v>
      </c>
      <c r="G109" s="328"/>
      <c r="H109" s="328" t="s">
        <v>4143</v>
      </c>
      <c r="I109" s="328" t="s">
        <v>4106</v>
      </c>
      <c r="J109" s="328">
        <v>50</v>
      </c>
      <c r="K109" s="341"/>
    </row>
    <row r="110" ht="15" customHeight="1">
      <c r="B110" s="350"/>
      <c r="C110" s="328" t="s">
        <v>4129</v>
      </c>
      <c r="D110" s="328"/>
      <c r="E110" s="328"/>
      <c r="F110" s="349" t="s">
        <v>4110</v>
      </c>
      <c r="G110" s="328"/>
      <c r="H110" s="328" t="s">
        <v>4143</v>
      </c>
      <c r="I110" s="328" t="s">
        <v>4106</v>
      </c>
      <c r="J110" s="328">
        <v>50</v>
      </c>
      <c r="K110" s="341"/>
    </row>
    <row r="111" ht="15" customHeight="1">
      <c r="B111" s="350"/>
      <c r="C111" s="328" t="s">
        <v>54</v>
      </c>
      <c r="D111" s="328"/>
      <c r="E111" s="328"/>
      <c r="F111" s="349" t="s">
        <v>4104</v>
      </c>
      <c r="G111" s="328"/>
      <c r="H111" s="328" t="s">
        <v>4144</v>
      </c>
      <c r="I111" s="328" t="s">
        <v>4106</v>
      </c>
      <c r="J111" s="328">
        <v>20</v>
      </c>
      <c r="K111" s="341"/>
    </row>
    <row r="112" ht="15" customHeight="1">
      <c r="B112" s="350"/>
      <c r="C112" s="328" t="s">
        <v>4145</v>
      </c>
      <c r="D112" s="328"/>
      <c r="E112" s="328"/>
      <c r="F112" s="349" t="s">
        <v>4104</v>
      </c>
      <c r="G112" s="328"/>
      <c r="H112" s="328" t="s">
        <v>4146</v>
      </c>
      <c r="I112" s="328" t="s">
        <v>4106</v>
      </c>
      <c r="J112" s="328">
        <v>120</v>
      </c>
      <c r="K112" s="341"/>
    </row>
    <row r="113" ht="15" customHeight="1">
      <c r="B113" s="350"/>
      <c r="C113" s="328" t="s">
        <v>39</v>
      </c>
      <c r="D113" s="328"/>
      <c r="E113" s="328"/>
      <c r="F113" s="349" t="s">
        <v>4104</v>
      </c>
      <c r="G113" s="328"/>
      <c r="H113" s="328" t="s">
        <v>4147</v>
      </c>
      <c r="I113" s="328" t="s">
        <v>4138</v>
      </c>
      <c r="J113" s="328"/>
      <c r="K113" s="341"/>
    </row>
    <row r="114" ht="15" customHeight="1">
      <c r="B114" s="350"/>
      <c r="C114" s="328" t="s">
        <v>49</v>
      </c>
      <c r="D114" s="328"/>
      <c r="E114" s="328"/>
      <c r="F114" s="349" t="s">
        <v>4104</v>
      </c>
      <c r="G114" s="328"/>
      <c r="H114" s="328" t="s">
        <v>4148</v>
      </c>
      <c r="I114" s="328" t="s">
        <v>4138</v>
      </c>
      <c r="J114" s="328"/>
      <c r="K114" s="341"/>
    </row>
    <row r="115" ht="15" customHeight="1">
      <c r="B115" s="350"/>
      <c r="C115" s="328" t="s">
        <v>58</v>
      </c>
      <c r="D115" s="328"/>
      <c r="E115" s="328"/>
      <c r="F115" s="349" t="s">
        <v>4104</v>
      </c>
      <c r="G115" s="328"/>
      <c r="H115" s="328" t="s">
        <v>4149</v>
      </c>
      <c r="I115" s="328" t="s">
        <v>4150</v>
      </c>
      <c r="J115" s="328"/>
      <c r="K115" s="341"/>
    </row>
    <row r="116" ht="15" customHeight="1">
      <c r="B116" s="353"/>
      <c r="C116" s="359"/>
      <c r="D116" s="359"/>
      <c r="E116" s="359"/>
      <c r="F116" s="359"/>
      <c r="G116" s="359"/>
      <c r="H116" s="359"/>
      <c r="I116" s="359"/>
      <c r="J116" s="359"/>
      <c r="K116" s="355"/>
    </row>
    <row r="117" ht="18.75" customHeight="1">
      <c r="B117" s="360"/>
      <c r="C117" s="324"/>
      <c r="D117" s="324"/>
      <c r="E117" s="324"/>
      <c r="F117" s="361"/>
      <c r="G117" s="324"/>
      <c r="H117" s="324"/>
      <c r="I117" s="324"/>
      <c r="J117" s="324"/>
      <c r="K117" s="360"/>
    </row>
    <row r="118" ht="18.75" customHeight="1"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</row>
    <row r="119" ht="7.5" customHeight="1">
      <c r="B119" s="362"/>
      <c r="C119" s="363"/>
      <c r="D119" s="363"/>
      <c r="E119" s="363"/>
      <c r="F119" s="363"/>
      <c r="G119" s="363"/>
      <c r="H119" s="363"/>
      <c r="I119" s="363"/>
      <c r="J119" s="363"/>
      <c r="K119" s="364"/>
    </row>
    <row r="120" ht="45" customHeight="1">
      <c r="B120" s="365"/>
      <c r="C120" s="318" t="s">
        <v>4151</v>
      </c>
      <c r="D120" s="318"/>
      <c r="E120" s="318"/>
      <c r="F120" s="318"/>
      <c r="G120" s="318"/>
      <c r="H120" s="318"/>
      <c r="I120" s="318"/>
      <c r="J120" s="318"/>
      <c r="K120" s="366"/>
    </row>
    <row r="121" ht="17.25" customHeight="1">
      <c r="B121" s="367"/>
      <c r="C121" s="342" t="s">
        <v>4098</v>
      </c>
      <c r="D121" s="342"/>
      <c r="E121" s="342"/>
      <c r="F121" s="342" t="s">
        <v>4099</v>
      </c>
      <c r="G121" s="343"/>
      <c r="H121" s="342" t="s">
        <v>201</v>
      </c>
      <c r="I121" s="342" t="s">
        <v>58</v>
      </c>
      <c r="J121" s="342" t="s">
        <v>4100</v>
      </c>
      <c r="K121" s="368"/>
    </row>
    <row r="122" ht="17.25" customHeight="1">
      <c r="B122" s="367"/>
      <c r="C122" s="344" t="s">
        <v>4101</v>
      </c>
      <c r="D122" s="344"/>
      <c r="E122" s="344"/>
      <c r="F122" s="345" t="s">
        <v>4102</v>
      </c>
      <c r="G122" s="346"/>
      <c r="H122" s="344"/>
      <c r="I122" s="344"/>
      <c r="J122" s="344" t="s">
        <v>4103</v>
      </c>
      <c r="K122" s="368"/>
    </row>
    <row r="123" ht="5.25" customHeight="1">
      <c r="B123" s="369"/>
      <c r="C123" s="347"/>
      <c r="D123" s="347"/>
      <c r="E123" s="347"/>
      <c r="F123" s="347"/>
      <c r="G123" s="328"/>
      <c r="H123" s="347"/>
      <c r="I123" s="347"/>
      <c r="J123" s="347"/>
      <c r="K123" s="370"/>
    </row>
    <row r="124" ht="15" customHeight="1">
      <c r="B124" s="369"/>
      <c r="C124" s="328" t="s">
        <v>4107</v>
      </c>
      <c r="D124" s="347"/>
      <c r="E124" s="347"/>
      <c r="F124" s="349" t="s">
        <v>4104</v>
      </c>
      <c r="G124" s="328"/>
      <c r="H124" s="328" t="s">
        <v>4143</v>
      </c>
      <c r="I124" s="328" t="s">
        <v>4106</v>
      </c>
      <c r="J124" s="328">
        <v>120</v>
      </c>
      <c r="K124" s="371"/>
    </row>
    <row r="125" ht="15" customHeight="1">
      <c r="B125" s="369"/>
      <c r="C125" s="328" t="s">
        <v>4152</v>
      </c>
      <c r="D125" s="328"/>
      <c r="E125" s="328"/>
      <c r="F125" s="349" t="s">
        <v>4104</v>
      </c>
      <c r="G125" s="328"/>
      <c r="H125" s="328" t="s">
        <v>4153</v>
      </c>
      <c r="I125" s="328" t="s">
        <v>4106</v>
      </c>
      <c r="J125" s="328" t="s">
        <v>4154</v>
      </c>
      <c r="K125" s="371"/>
    </row>
    <row r="126" ht="15" customHeight="1">
      <c r="B126" s="369"/>
      <c r="C126" s="328" t="s">
        <v>86</v>
      </c>
      <c r="D126" s="328"/>
      <c r="E126" s="328"/>
      <c r="F126" s="349" t="s">
        <v>4104</v>
      </c>
      <c r="G126" s="328"/>
      <c r="H126" s="328" t="s">
        <v>4155</v>
      </c>
      <c r="I126" s="328" t="s">
        <v>4106</v>
      </c>
      <c r="J126" s="328" t="s">
        <v>4154</v>
      </c>
      <c r="K126" s="371"/>
    </row>
    <row r="127" ht="15" customHeight="1">
      <c r="B127" s="369"/>
      <c r="C127" s="328" t="s">
        <v>4115</v>
      </c>
      <c r="D127" s="328"/>
      <c r="E127" s="328"/>
      <c r="F127" s="349" t="s">
        <v>4110</v>
      </c>
      <c r="G127" s="328"/>
      <c r="H127" s="328" t="s">
        <v>4116</v>
      </c>
      <c r="I127" s="328" t="s">
        <v>4106</v>
      </c>
      <c r="J127" s="328">
        <v>15</v>
      </c>
      <c r="K127" s="371"/>
    </row>
    <row r="128" ht="15" customHeight="1">
      <c r="B128" s="369"/>
      <c r="C128" s="351" t="s">
        <v>4117</v>
      </c>
      <c r="D128" s="351"/>
      <c r="E128" s="351"/>
      <c r="F128" s="352" t="s">
        <v>4110</v>
      </c>
      <c r="G128" s="351"/>
      <c r="H128" s="351" t="s">
        <v>4118</v>
      </c>
      <c r="I128" s="351" t="s">
        <v>4106</v>
      </c>
      <c r="J128" s="351">
        <v>15</v>
      </c>
      <c r="K128" s="371"/>
    </row>
    <row r="129" ht="15" customHeight="1">
      <c r="B129" s="369"/>
      <c r="C129" s="351" t="s">
        <v>4119</v>
      </c>
      <c r="D129" s="351"/>
      <c r="E129" s="351"/>
      <c r="F129" s="352" t="s">
        <v>4110</v>
      </c>
      <c r="G129" s="351"/>
      <c r="H129" s="351" t="s">
        <v>4120</v>
      </c>
      <c r="I129" s="351" t="s">
        <v>4106</v>
      </c>
      <c r="J129" s="351">
        <v>20</v>
      </c>
      <c r="K129" s="371"/>
    </row>
    <row r="130" ht="15" customHeight="1">
      <c r="B130" s="369"/>
      <c r="C130" s="351" t="s">
        <v>4121</v>
      </c>
      <c r="D130" s="351"/>
      <c r="E130" s="351"/>
      <c r="F130" s="352" t="s">
        <v>4110</v>
      </c>
      <c r="G130" s="351"/>
      <c r="H130" s="351" t="s">
        <v>4122</v>
      </c>
      <c r="I130" s="351" t="s">
        <v>4106</v>
      </c>
      <c r="J130" s="351">
        <v>20</v>
      </c>
      <c r="K130" s="371"/>
    </row>
    <row r="131" ht="15" customHeight="1">
      <c r="B131" s="369"/>
      <c r="C131" s="328" t="s">
        <v>4109</v>
      </c>
      <c r="D131" s="328"/>
      <c r="E131" s="328"/>
      <c r="F131" s="349" t="s">
        <v>4110</v>
      </c>
      <c r="G131" s="328"/>
      <c r="H131" s="328" t="s">
        <v>4143</v>
      </c>
      <c r="I131" s="328" t="s">
        <v>4106</v>
      </c>
      <c r="J131" s="328">
        <v>50</v>
      </c>
      <c r="K131" s="371"/>
    </row>
    <row r="132" ht="15" customHeight="1">
      <c r="B132" s="369"/>
      <c r="C132" s="328" t="s">
        <v>4123</v>
      </c>
      <c r="D132" s="328"/>
      <c r="E132" s="328"/>
      <c r="F132" s="349" t="s">
        <v>4110</v>
      </c>
      <c r="G132" s="328"/>
      <c r="H132" s="328" t="s">
        <v>4143</v>
      </c>
      <c r="I132" s="328" t="s">
        <v>4106</v>
      </c>
      <c r="J132" s="328">
        <v>50</v>
      </c>
      <c r="K132" s="371"/>
    </row>
    <row r="133" ht="15" customHeight="1">
      <c r="B133" s="369"/>
      <c r="C133" s="328" t="s">
        <v>4129</v>
      </c>
      <c r="D133" s="328"/>
      <c r="E133" s="328"/>
      <c r="F133" s="349" t="s">
        <v>4110</v>
      </c>
      <c r="G133" s="328"/>
      <c r="H133" s="328" t="s">
        <v>4143</v>
      </c>
      <c r="I133" s="328" t="s">
        <v>4106</v>
      </c>
      <c r="J133" s="328">
        <v>50</v>
      </c>
      <c r="K133" s="371"/>
    </row>
    <row r="134" ht="15" customHeight="1">
      <c r="B134" s="369"/>
      <c r="C134" s="328" t="s">
        <v>4131</v>
      </c>
      <c r="D134" s="328"/>
      <c r="E134" s="328"/>
      <c r="F134" s="349" t="s">
        <v>4110</v>
      </c>
      <c r="G134" s="328"/>
      <c r="H134" s="328" t="s">
        <v>4143</v>
      </c>
      <c r="I134" s="328" t="s">
        <v>4106</v>
      </c>
      <c r="J134" s="328">
        <v>50</v>
      </c>
      <c r="K134" s="371"/>
    </row>
    <row r="135" ht="15" customHeight="1">
      <c r="B135" s="369"/>
      <c r="C135" s="328" t="s">
        <v>206</v>
      </c>
      <c r="D135" s="328"/>
      <c r="E135" s="328"/>
      <c r="F135" s="349" t="s">
        <v>4110</v>
      </c>
      <c r="G135" s="328"/>
      <c r="H135" s="328" t="s">
        <v>4156</v>
      </c>
      <c r="I135" s="328" t="s">
        <v>4106</v>
      </c>
      <c r="J135" s="328">
        <v>255</v>
      </c>
      <c r="K135" s="371"/>
    </row>
    <row r="136" ht="15" customHeight="1">
      <c r="B136" s="369"/>
      <c r="C136" s="328" t="s">
        <v>4133</v>
      </c>
      <c r="D136" s="328"/>
      <c r="E136" s="328"/>
      <c r="F136" s="349" t="s">
        <v>4104</v>
      </c>
      <c r="G136" s="328"/>
      <c r="H136" s="328" t="s">
        <v>4157</v>
      </c>
      <c r="I136" s="328" t="s">
        <v>4135</v>
      </c>
      <c r="J136" s="328"/>
      <c r="K136" s="371"/>
    </row>
    <row r="137" ht="15" customHeight="1">
      <c r="B137" s="369"/>
      <c r="C137" s="328" t="s">
        <v>4136</v>
      </c>
      <c r="D137" s="328"/>
      <c r="E137" s="328"/>
      <c r="F137" s="349" t="s">
        <v>4104</v>
      </c>
      <c r="G137" s="328"/>
      <c r="H137" s="328" t="s">
        <v>4158</v>
      </c>
      <c r="I137" s="328" t="s">
        <v>4138</v>
      </c>
      <c r="J137" s="328"/>
      <c r="K137" s="371"/>
    </row>
    <row r="138" ht="15" customHeight="1">
      <c r="B138" s="369"/>
      <c r="C138" s="328" t="s">
        <v>4139</v>
      </c>
      <c r="D138" s="328"/>
      <c r="E138" s="328"/>
      <c r="F138" s="349" t="s">
        <v>4104</v>
      </c>
      <c r="G138" s="328"/>
      <c r="H138" s="328" t="s">
        <v>4139</v>
      </c>
      <c r="I138" s="328" t="s">
        <v>4138</v>
      </c>
      <c r="J138" s="328"/>
      <c r="K138" s="371"/>
    </row>
    <row r="139" ht="15" customHeight="1">
      <c r="B139" s="369"/>
      <c r="C139" s="328" t="s">
        <v>39</v>
      </c>
      <c r="D139" s="328"/>
      <c r="E139" s="328"/>
      <c r="F139" s="349" t="s">
        <v>4104</v>
      </c>
      <c r="G139" s="328"/>
      <c r="H139" s="328" t="s">
        <v>4159</v>
      </c>
      <c r="I139" s="328" t="s">
        <v>4138</v>
      </c>
      <c r="J139" s="328"/>
      <c r="K139" s="371"/>
    </row>
    <row r="140" ht="15" customHeight="1">
      <c r="B140" s="369"/>
      <c r="C140" s="328" t="s">
        <v>4160</v>
      </c>
      <c r="D140" s="328"/>
      <c r="E140" s="328"/>
      <c r="F140" s="349" t="s">
        <v>4104</v>
      </c>
      <c r="G140" s="328"/>
      <c r="H140" s="328" t="s">
        <v>4161</v>
      </c>
      <c r="I140" s="328" t="s">
        <v>4138</v>
      </c>
      <c r="J140" s="328"/>
      <c r="K140" s="371"/>
    </row>
    <row r="141" ht="15" customHeight="1">
      <c r="B141" s="372"/>
      <c r="C141" s="373"/>
      <c r="D141" s="373"/>
      <c r="E141" s="373"/>
      <c r="F141" s="373"/>
      <c r="G141" s="373"/>
      <c r="H141" s="373"/>
      <c r="I141" s="373"/>
      <c r="J141" s="373"/>
      <c r="K141" s="374"/>
    </row>
    <row r="142" ht="18.75" customHeight="1">
      <c r="B142" s="324"/>
      <c r="C142" s="324"/>
      <c r="D142" s="324"/>
      <c r="E142" s="324"/>
      <c r="F142" s="361"/>
      <c r="G142" s="324"/>
      <c r="H142" s="324"/>
      <c r="I142" s="324"/>
      <c r="J142" s="324"/>
      <c r="K142" s="324"/>
    </row>
    <row r="143" ht="18.75" customHeight="1"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</row>
    <row r="144" ht="7.5" customHeight="1">
      <c r="B144" s="336"/>
      <c r="C144" s="337"/>
      <c r="D144" s="337"/>
      <c r="E144" s="337"/>
      <c r="F144" s="337"/>
      <c r="G144" s="337"/>
      <c r="H144" s="337"/>
      <c r="I144" s="337"/>
      <c r="J144" s="337"/>
      <c r="K144" s="338"/>
    </row>
    <row r="145" ht="45" customHeight="1">
      <c r="B145" s="339"/>
      <c r="C145" s="340" t="s">
        <v>4162</v>
      </c>
      <c r="D145" s="340"/>
      <c r="E145" s="340"/>
      <c r="F145" s="340"/>
      <c r="G145" s="340"/>
      <c r="H145" s="340"/>
      <c r="I145" s="340"/>
      <c r="J145" s="340"/>
      <c r="K145" s="341"/>
    </row>
    <row r="146" ht="17.25" customHeight="1">
      <c r="B146" s="339"/>
      <c r="C146" s="342" t="s">
        <v>4098</v>
      </c>
      <c r="D146" s="342"/>
      <c r="E146" s="342"/>
      <c r="F146" s="342" t="s">
        <v>4099</v>
      </c>
      <c r="G146" s="343"/>
      <c r="H146" s="342" t="s">
        <v>201</v>
      </c>
      <c r="I146" s="342" t="s">
        <v>58</v>
      </c>
      <c r="J146" s="342" t="s">
        <v>4100</v>
      </c>
      <c r="K146" s="341"/>
    </row>
    <row r="147" ht="17.25" customHeight="1">
      <c r="B147" s="339"/>
      <c r="C147" s="344" t="s">
        <v>4101</v>
      </c>
      <c r="D147" s="344"/>
      <c r="E147" s="344"/>
      <c r="F147" s="345" t="s">
        <v>4102</v>
      </c>
      <c r="G147" s="346"/>
      <c r="H147" s="344"/>
      <c r="I147" s="344"/>
      <c r="J147" s="344" t="s">
        <v>4103</v>
      </c>
      <c r="K147" s="341"/>
    </row>
    <row r="148" ht="5.25" customHeight="1">
      <c r="B148" s="350"/>
      <c r="C148" s="347"/>
      <c r="D148" s="347"/>
      <c r="E148" s="347"/>
      <c r="F148" s="347"/>
      <c r="G148" s="348"/>
      <c r="H148" s="347"/>
      <c r="I148" s="347"/>
      <c r="J148" s="347"/>
      <c r="K148" s="371"/>
    </row>
    <row r="149" ht="15" customHeight="1">
      <c r="B149" s="350"/>
      <c r="C149" s="375" t="s">
        <v>4107</v>
      </c>
      <c r="D149" s="328"/>
      <c r="E149" s="328"/>
      <c r="F149" s="376" t="s">
        <v>4104</v>
      </c>
      <c r="G149" s="328"/>
      <c r="H149" s="375" t="s">
        <v>4143</v>
      </c>
      <c r="I149" s="375" t="s">
        <v>4106</v>
      </c>
      <c r="J149" s="375">
        <v>120</v>
      </c>
      <c r="K149" s="371"/>
    </row>
    <row r="150" ht="15" customHeight="1">
      <c r="B150" s="350"/>
      <c r="C150" s="375" t="s">
        <v>4152</v>
      </c>
      <c r="D150" s="328"/>
      <c r="E150" s="328"/>
      <c r="F150" s="376" t="s">
        <v>4104</v>
      </c>
      <c r="G150" s="328"/>
      <c r="H150" s="375" t="s">
        <v>4163</v>
      </c>
      <c r="I150" s="375" t="s">
        <v>4106</v>
      </c>
      <c r="J150" s="375" t="s">
        <v>4154</v>
      </c>
      <c r="K150" s="371"/>
    </row>
    <row r="151" ht="15" customHeight="1">
      <c r="B151" s="350"/>
      <c r="C151" s="375" t="s">
        <v>86</v>
      </c>
      <c r="D151" s="328"/>
      <c r="E151" s="328"/>
      <c r="F151" s="376" t="s">
        <v>4104</v>
      </c>
      <c r="G151" s="328"/>
      <c r="H151" s="375" t="s">
        <v>4164</v>
      </c>
      <c r="I151" s="375" t="s">
        <v>4106</v>
      </c>
      <c r="J151" s="375" t="s">
        <v>4154</v>
      </c>
      <c r="K151" s="371"/>
    </row>
    <row r="152" ht="15" customHeight="1">
      <c r="B152" s="350"/>
      <c r="C152" s="375" t="s">
        <v>4109</v>
      </c>
      <c r="D152" s="328"/>
      <c r="E152" s="328"/>
      <c r="F152" s="376" t="s">
        <v>4110</v>
      </c>
      <c r="G152" s="328"/>
      <c r="H152" s="375" t="s">
        <v>4143</v>
      </c>
      <c r="I152" s="375" t="s">
        <v>4106</v>
      </c>
      <c r="J152" s="375">
        <v>50</v>
      </c>
      <c r="K152" s="371"/>
    </row>
    <row r="153" ht="15" customHeight="1">
      <c r="B153" s="350"/>
      <c r="C153" s="375" t="s">
        <v>4112</v>
      </c>
      <c r="D153" s="328"/>
      <c r="E153" s="328"/>
      <c r="F153" s="376" t="s">
        <v>4104</v>
      </c>
      <c r="G153" s="328"/>
      <c r="H153" s="375" t="s">
        <v>4143</v>
      </c>
      <c r="I153" s="375" t="s">
        <v>4114</v>
      </c>
      <c r="J153" s="375"/>
      <c r="K153" s="371"/>
    </row>
    <row r="154" ht="15" customHeight="1">
      <c r="B154" s="350"/>
      <c r="C154" s="375" t="s">
        <v>4123</v>
      </c>
      <c r="D154" s="328"/>
      <c r="E154" s="328"/>
      <c r="F154" s="376" t="s">
        <v>4110</v>
      </c>
      <c r="G154" s="328"/>
      <c r="H154" s="375" t="s">
        <v>4143</v>
      </c>
      <c r="I154" s="375" t="s">
        <v>4106</v>
      </c>
      <c r="J154" s="375">
        <v>50</v>
      </c>
      <c r="K154" s="371"/>
    </row>
    <row r="155" ht="15" customHeight="1">
      <c r="B155" s="350"/>
      <c r="C155" s="375" t="s">
        <v>4131</v>
      </c>
      <c r="D155" s="328"/>
      <c r="E155" s="328"/>
      <c r="F155" s="376" t="s">
        <v>4110</v>
      </c>
      <c r="G155" s="328"/>
      <c r="H155" s="375" t="s">
        <v>4143</v>
      </c>
      <c r="I155" s="375" t="s">
        <v>4106</v>
      </c>
      <c r="J155" s="375">
        <v>50</v>
      </c>
      <c r="K155" s="371"/>
    </row>
    <row r="156" ht="15" customHeight="1">
      <c r="B156" s="350"/>
      <c r="C156" s="375" t="s">
        <v>4129</v>
      </c>
      <c r="D156" s="328"/>
      <c r="E156" s="328"/>
      <c r="F156" s="376" t="s">
        <v>4110</v>
      </c>
      <c r="G156" s="328"/>
      <c r="H156" s="375" t="s">
        <v>4143</v>
      </c>
      <c r="I156" s="375" t="s">
        <v>4106</v>
      </c>
      <c r="J156" s="375">
        <v>50</v>
      </c>
      <c r="K156" s="371"/>
    </row>
    <row r="157" ht="15" customHeight="1">
      <c r="B157" s="350"/>
      <c r="C157" s="375" t="s">
        <v>174</v>
      </c>
      <c r="D157" s="328"/>
      <c r="E157" s="328"/>
      <c r="F157" s="376" t="s">
        <v>4104</v>
      </c>
      <c r="G157" s="328"/>
      <c r="H157" s="375" t="s">
        <v>4165</v>
      </c>
      <c r="I157" s="375" t="s">
        <v>4106</v>
      </c>
      <c r="J157" s="375" t="s">
        <v>4166</v>
      </c>
      <c r="K157" s="371"/>
    </row>
    <row r="158" ht="15" customHeight="1">
      <c r="B158" s="350"/>
      <c r="C158" s="375" t="s">
        <v>4167</v>
      </c>
      <c r="D158" s="328"/>
      <c r="E158" s="328"/>
      <c r="F158" s="376" t="s">
        <v>4104</v>
      </c>
      <c r="G158" s="328"/>
      <c r="H158" s="375" t="s">
        <v>4168</v>
      </c>
      <c r="I158" s="375" t="s">
        <v>4138</v>
      </c>
      <c r="J158" s="375"/>
      <c r="K158" s="371"/>
    </row>
    <row r="159" ht="15" customHeight="1">
      <c r="B159" s="377"/>
      <c r="C159" s="359"/>
      <c r="D159" s="359"/>
      <c r="E159" s="359"/>
      <c r="F159" s="359"/>
      <c r="G159" s="359"/>
      <c r="H159" s="359"/>
      <c r="I159" s="359"/>
      <c r="J159" s="359"/>
      <c r="K159" s="378"/>
    </row>
    <row r="160" ht="18.75" customHeight="1">
      <c r="B160" s="324"/>
      <c r="C160" s="328"/>
      <c r="D160" s="328"/>
      <c r="E160" s="328"/>
      <c r="F160" s="349"/>
      <c r="G160" s="328"/>
      <c r="H160" s="328"/>
      <c r="I160" s="328"/>
      <c r="J160" s="328"/>
      <c r="K160" s="324"/>
    </row>
    <row r="161" ht="18.75" customHeight="1"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</row>
    <row r="162" ht="7.5" customHeight="1">
      <c r="B162" s="314"/>
      <c r="C162" s="315"/>
      <c r="D162" s="315"/>
      <c r="E162" s="315"/>
      <c r="F162" s="315"/>
      <c r="G162" s="315"/>
      <c r="H162" s="315"/>
      <c r="I162" s="315"/>
      <c r="J162" s="315"/>
      <c r="K162" s="316"/>
    </row>
    <row r="163" ht="45" customHeight="1">
      <c r="B163" s="317"/>
      <c r="C163" s="318" t="s">
        <v>4169</v>
      </c>
      <c r="D163" s="318"/>
      <c r="E163" s="318"/>
      <c r="F163" s="318"/>
      <c r="G163" s="318"/>
      <c r="H163" s="318"/>
      <c r="I163" s="318"/>
      <c r="J163" s="318"/>
      <c r="K163" s="319"/>
    </row>
    <row r="164" ht="17.25" customHeight="1">
      <c r="B164" s="317"/>
      <c r="C164" s="342" t="s">
        <v>4098</v>
      </c>
      <c r="D164" s="342"/>
      <c r="E164" s="342"/>
      <c r="F164" s="342" t="s">
        <v>4099</v>
      </c>
      <c r="G164" s="379"/>
      <c r="H164" s="380" t="s">
        <v>201</v>
      </c>
      <c r="I164" s="380" t="s">
        <v>58</v>
      </c>
      <c r="J164" s="342" t="s">
        <v>4100</v>
      </c>
      <c r="K164" s="319"/>
    </row>
    <row r="165" ht="17.25" customHeight="1">
      <c r="B165" s="320"/>
      <c r="C165" s="344" t="s">
        <v>4101</v>
      </c>
      <c r="D165" s="344"/>
      <c r="E165" s="344"/>
      <c r="F165" s="345" t="s">
        <v>4102</v>
      </c>
      <c r="G165" s="381"/>
      <c r="H165" s="382"/>
      <c r="I165" s="382"/>
      <c r="J165" s="344" t="s">
        <v>4103</v>
      </c>
      <c r="K165" s="322"/>
    </row>
    <row r="166" ht="5.25" customHeight="1">
      <c r="B166" s="350"/>
      <c r="C166" s="347"/>
      <c r="D166" s="347"/>
      <c r="E166" s="347"/>
      <c r="F166" s="347"/>
      <c r="G166" s="348"/>
      <c r="H166" s="347"/>
      <c r="I166" s="347"/>
      <c r="J166" s="347"/>
      <c r="K166" s="371"/>
    </row>
    <row r="167" ht="15" customHeight="1">
      <c r="B167" s="350"/>
      <c r="C167" s="328" t="s">
        <v>4107</v>
      </c>
      <c r="D167" s="328"/>
      <c r="E167" s="328"/>
      <c r="F167" s="349" t="s">
        <v>4104</v>
      </c>
      <c r="G167" s="328"/>
      <c r="H167" s="328" t="s">
        <v>4143</v>
      </c>
      <c r="I167" s="328" t="s">
        <v>4106</v>
      </c>
      <c r="J167" s="328">
        <v>120</v>
      </c>
      <c r="K167" s="371"/>
    </row>
    <row r="168" ht="15" customHeight="1">
      <c r="B168" s="350"/>
      <c r="C168" s="328" t="s">
        <v>4152</v>
      </c>
      <c r="D168" s="328"/>
      <c r="E168" s="328"/>
      <c r="F168" s="349" t="s">
        <v>4104</v>
      </c>
      <c r="G168" s="328"/>
      <c r="H168" s="328" t="s">
        <v>4153</v>
      </c>
      <c r="I168" s="328" t="s">
        <v>4106</v>
      </c>
      <c r="J168" s="328" t="s">
        <v>4154</v>
      </c>
      <c r="K168" s="371"/>
    </row>
    <row r="169" ht="15" customHeight="1">
      <c r="B169" s="350"/>
      <c r="C169" s="328" t="s">
        <v>86</v>
      </c>
      <c r="D169" s="328"/>
      <c r="E169" s="328"/>
      <c r="F169" s="349" t="s">
        <v>4104</v>
      </c>
      <c r="G169" s="328"/>
      <c r="H169" s="328" t="s">
        <v>4170</v>
      </c>
      <c r="I169" s="328" t="s">
        <v>4106</v>
      </c>
      <c r="J169" s="328" t="s">
        <v>4154</v>
      </c>
      <c r="K169" s="371"/>
    </row>
    <row r="170" ht="15" customHeight="1">
      <c r="B170" s="350"/>
      <c r="C170" s="328" t="s">
        <v>4109</v>
      </c>
      <c r="D170" s="328"/>
      <c r="E170" s="328"/>
      <c r="F170" s="349" t="s">
        <v>4110</v>
      </c>
      <c r="G170" s="328"/>
      <c r="H170" s="328" t="s">
        <v>4170</v>
      </c>
      <c r="I170" s="328" t="s">
        <v>4106</v>
      </c>
      <c r="J170" s="328">
        <v>50</v>
      </c>
      <c r="K170" s="371"/>
    </row>
    <row r="171" ht="15" customHeight="1">
      <c r="B171" s="350"/>
      <c r="C171" s="328" t="s">
        <v>4112</v>
      </c>
      <c r="D171" s="328"/>
      <c r="E171" s="328"/>
      <c r="F171" s="349" t="s">
        <v>4104</v>
      </c>
      <c r="G171" s="328"/>
      <c r="H171" s="328" t="s">
        <v>4170</v>
      </c>
      <c r="I171" s="328" t="s">
        <v>4114</v>
      </c>
      <c r="J171" s="328"/>
      <c r="K171" s="371"/>
    </row>
    <row r="172" ht="15" customHeight="1">
      <c r="B172" s="350"/>
      <c r="C172" s="328" t="s">
        <v>4123</v>
      </c>
      <c r="D172" s="328"/>
      <c r="E172" s="328"/>
      <c r="F172" s="349" t="s">
        <v>4110</v>
      </c>
      <c r="G172" s="328"/>
      <c r="H172" s="328" t="s">
        <v>4170</v>
      </c>
      <c r="I172" s="328" t="s">
        <v>4106</v>
      </c>
      <c r="J172" s="328">
        <v>50</v>
      </c>
      <c r="K172" s="371"/>
    </row>
    <row r="173" ht="15" customHeight="1">
      <c r="B173" s="350"/>
      <c r="C173" s="328" t="s">
        <v>4131</v>
      </c>
      <c r="D173" s="328"/>
      <c r="E173" s="328"/>
      <c r="F173" s="349" t="s">
        <v>4110</v>
      </c>
      <c r="G173" s="328"/>
      <c r="H173" s="328" t="s">
        <v>4170</v>
      </c>
      <c r="I173" s="328" t="s">
        <v>4106</v>
      </c>
      <c r="J173" s="328">
        <v>50</v>
      </c>
      <c r="K173" s="371"/>
    </row>
    <row r="174" ht="15" customHeight="1">
      <c r="B174" s="350"/>
      <c r="C174" s="328" t="s">
        <v>4129</v>
      </c>
      <c r="D174" s="328"/>
      <c r="E174" s="328"/>
      <c r="F174" s="349" t="s">
        <v>4110</v>
      </c>
      <c r="G174" s="328"/>
      <c r="H174" s="328" t="s">
        <v>4170</v>
      </c>
      <c r="I174" s="328" t="s">
        <v>4106</v>
      </c>
      <c r="J174" s="328">
        <v>50</v>
      </c>
      <c r="K174" s="371"/>
    </row>
    <row r="175" ht="15" customHeight="1">
      <c r="B175" s="350"/>
      <c r="C175" s="328" t="s">
        <v>200</v>
      </c>
      <c r="D175" s="328"/>
      <c r="E175" s="328"/>
      <c r="F175" s="349" t="s">
        <v>4104</v>
      </c>
      <c r="G175" s="328"/>
      <c r="H175" s="328" t="s">
        <v>4171</v>
      </c>
      <c r="I175" s="328" t="s">
        <v>4172</v>
      </c>
      <c r="J175" s="328"/>
      <c r="K175" s="371"/>
    </row>
    <row r="176" ht="15" customHeight="1">
      <c r="B176" s="350"/>
      <c r="C176" s="328" t="s">
        <v>58</v>
      </c>
      <c r="D176" s="328"/>
      <c r="E176" s="328"/>
      <c r="F176" s="349" t="s">
        <v>4104</v>
      </c>
      <c r="G176" s="328"/>
      <c r="H176" s="328" t="s">
        <v>4173</v>
      </c>
      <c r="I176" s="328" t="s">
        <v>4174</v>
      </c>
      <c r="J176" s="328">
        <v>1</v>
      </c>
      <c r="K176" s="371"/>
    </row>
    <row r="177" ht="15" customHeight="1">
      <c r="B177" s="350"/>
      <c r="C177" s="328" t="s">
        <v>54</v>
      </c>
      <c r="D177" s="328"/>
      <c r="E177" s="328"/>
      <c r="F177" s="349" t="s">
        <v>4104</v>
      </c>
      <c r="G177" s="328"/>
      <c r="H177" s="328" t="s">
        <v>4175</v>
      </c>
      <c r="I177" s="328" t="s">
        <v>4106</v>
      </c>
      <c r="J177" s="328">
        <v>20</v>
      </c>
      <c r="K177" s="371"/>
    </row>
    <row r="178" ht="15" customHeight="1">
      <c r="B178" s="350"/>
      <c r="C178" s="328" t="s">
        <v>201</v>
      </c>
      <c r="D178" s="328"/>
      <c r="E178" s="328"/>
      <c r="F178" s="349" t="s">
        <v>4104</v>
      </c>
      <c r="G178" s="328"/>
      <c r="H178" s="328" t="s">
        <v>4176</v>
      </c>
      <c r="I178" s="328" t="s">
        <v>4106</v>
      </c>
      <c r="J178" s="328">
        <v>255</v>
      </c>
      <c r="K178" s="371"/>
    </row>
    <row r="179" ht="15" customHeight="1">
      <c r="B179" s="350"/>
      <c r="C179" s="328" t="s">
        <v>202</v>
      </c>
      <c r="D179" s="328"/>
      <c r="E179" s="328"/>
      <c r="F179" s="349" t="s">
        <v>4104</v>
      </c>
      <c r="G179" s="328"/>
      <c r="H179" s="328" t="s">
        <v>4069</v>
      </c>
      <c r="I179" s="328" t="s">
        <v>4106</v>
      </c>
      <c r="J179" s="328">
        <v>10</v>
      </c>
      <c r="K179" s="371"/>
    </row>
    <row r="180" ht="15" customHeight="1">
      <c r="B180" s="350"/>
      <c r="C180" s="328" t="s">
        <v>203</v>
      </c>
      <c r="D180" s="328"/>
      <c r="E180" s="328"/>
      <c r="F180" s="349" t="s">
        <v>4104</v>
      </c>
      <c r="G180" s="328"/>
      <c r="H180" s="328" t="s">
        <v>4177</v>
      </c>
      <c r="I180" s="328" t="s">
        <v>4138</v>
      </c>
      <c r="J180" s="328"/>
      <c r="K180" s="371"/>
    </row>
    <row r="181" ht="15" customHeight="1">
      <c r="B181" s="350"/>
      <c r="C181" s="328" t="s">
        <v>4178</v>
      </c>
      <c r="D181" s="328"/>
      <c r="E181" s="328"/>
      <c r="F181" s="349" t="s">
        <v>4104</v>
      </c>
      <c r="G181" s="328"/>
      <c r="H181" s="328" t="s">
        <v>4179</v>
      </c>
      <c r="I181" s="328" t="s">
        <v>4138</v>
      </c>
      <c r="J181" s="328"/>
      <c r="K181" s="371"/>
    </row>
    <row r="182" ht="15" customHeight="1">
      <c r="B182" s="350"/>
      <c r="C182" s="328" t="s">
        <v>4167</v>
      </c>
      <c r="D182" s="328"/>
      <c r="E182" s="328"/>
      <c r="F182" s="349" t="s">
        <v>4104</v>
      </c>
      <c r="G182" s="328"/>
      <c r="H182" s="328" t="s">
        <v>4180</v>
      </c>
      <c r="I182" s="328" t="s">
        <v>4138</v>
      </c>
      <c r="J182" s="328"/>
      <c r="K182" s="371"/>
    </row>
    <row r="183" ht="15" customHeight="1">
      <c r="B183" s="350"/>
      <c r="C183" s="328" t="s">
        <v>205</v>
      </c>
      <c r="D183" s="328"/>
      <c r="E183" s="328"/>
      <c r="F183" s="349" t="s">
        <v>4110</v>
      </c>
      <c r="G183" s="328"/>
      <c r="H183" s="328" t="s">
        <v>4181</v>
      </c>
      <c r="I183" s="328" t="s">
        <v>4106</v>
      </c>
      <c r="J183" s="328">
        <v>50</v>
      </c>
      <c r="K183" s="371"/>
    </row>
    <row r="184" ht="15" customHeight="1">
      <c r="B184" s="350"/>
      <c r="C184" s="328" t="s">
        <v>4182</v>
      </c>
      <c r="D184" s="328"/>
      <c r="E184" s="328"/>
      <c r="F184" s="349" t="s">
        <v>4110</v>
      </c>
      <c r="G184" s="328"/>
      <c r="H184" s="328" t="s">
        <v>4183</v>
      </c>
      <c r="I184" s="328" t="s">
        <v>4184</v>
      </c>
      <c r="J184" s="328"/>
      <c r="K184" s="371"/>
    </row>
    <row r="185" ht="15" customHeight="1">
      <c r="B185" s="350"/>
      <c r="C185" s="328" t="s">
        <v>4185</v>
      </c>
      <c r="D185" s="328"/>
      <c r="E185" s="328"/>
      <c r="F185" s="349" t="s">
        <v>4110</v>
      </c>
      <c r="G185" s="328"/>
      <c r="H185" s="328" t="s">
        <v>4186</v>
      </c>
      <c r="I185" s="328" t="s">
        <v>4184</v>
      </c>
      <c r="J185" s="328"/>
      <c r="K185" s="371"/>
    </row>
    <row r="186" ht="15" customHeight="1">
      <c r="B186" s="350"/>
      <c r="C186" s="328" t="s">
        <v>2823</v>
      </c>
      <c r="D186" s="328"/>
      <c r="E186" s="328"/>
      <c r="F186" s="349" t="s">
        <v>4110</v>
      </c>
      <c r="G186" s="328"/>
      <c r="H186" s="328" t="s">
        <v>4187</v>
      </c>
      <c r="I186" s="328" t="s">
        <v>4184</v>
      </c>
      <c r="J186" s="328"/>
      <c r="K186" s="371"/>
    </row>
    <row r="187" ht="15" customHeight="1">
      <c r="B187" s="350"/>
      <c r="C187" s="383" t="s">
        <v>4188</v>
      </c>
      <c r="D187" s="328"/>
      <c r="E187" s="328"/>
      <c r="F187" s="349" t="s">
        <v>4110</v>
      </c>
      <c r="G187" s="328"/>
      <c r="H187" s="328" t="s">
        <v>4189</v>
      </c>
      <c r="I187" s="328" t="s">
        <v>4190</v>
      </c>
      <c r="J187" s="384" t="s">
        <v>4191</v>
      </c>
      <c r="K187" s="371"/>
    </row>
    <row r="188" ht="15" customHeight="1">
      <c r="B188" s="350"/>
      <c r="C188" s="334" t="s">
        <v>43</v>
      </c>
      <c r="D188" s="328"/>
      <c r="E188" s="328"/>
      <c r="F188" s="349" t="s">
        <v>4104</v>
      </c>
      <c r="G188" s="328"/>
      <c r="H188" s="324" t="s">
        <v>4192</v>
      </c>
      <c r="I188" s="328" t="s">
        <v>4193</v>
      </c>
      <c r="J188" s="328"/>
      <c r="K188" s="371"/>
    </row>
    <row r="189" ht="15" customHeight="1">
      <c r="B189" s="350"/>
      <c r="C189" s="334" t="s">
        <v>4194</v>
      </c>
      <c r="D189" s="328"/>
      <c r="E189" s="328"/>
      <c r="F189" s="349" t="s">
        <v>4104</v>
      </c>
      <c r="G189" s="328"/>
      <c r="H189" s="328" t="s">
        <v>4195</v>
      </c>
      <c r="I189" s="328" t="s">
        <v>4138</v>
      </c>
      <c r="J189" s="328"/>
      <c r="K189" s="371"/>
    </row>
    <row r="190" ht="15" customHeight="1">
      <c r="B190" s="350"/>
      <c r="C190" s="334" t="s">
        <v>4196</v>
      </c>
      <c r="D190" s="328"/>
      <c r="E190" s="328"/>
      <c r="F190" s="349" t="s">
        <v>4104</v>
      </c>
      <c r="G190" s="328"/>
      <c r="H190" s="328" t="s">
        <v>4197</v>
      </c>
      <c r="I190" s="328" t="s">
        <v>4138</v>
      </c>
      <c r="J190" s="328"/>
      <c r="K190" s="371"/>
    </row>
    <row r="191" ht="15" customHeight="1">
      <c r="B191" s="350"/>
      <c r="C191" s="334" t="s">
        <v>4198</v>
      </c>
      <c r="D191" s="328"/>
      <c r="E191" s="328"/>
      <c r="F191" s="349" t="s">
        <v>4110</v>
      </c>
      <c r="G191" s="328"/>
      <c r="H191" s="328" t="s">
        <v>4199</v>
      </c>
      <c r="I191" s="328" t="s">
        <v>4138</v>
      </c>
      <c r="J191" s="328"/>
      <c r="K191" s="371"/>
    </row>
    <row r="192" ht="15" customHeight="1">
      <c r="B192" s="377"/>
      <c r="C192" s="385"/>
      <c r="D192" s="359"/>
      <c r="E192" s="359"/>
      <c r="F192" s="359"/>
      <c r="G192" s="359"/>
      <c r="H192" s="359"/>
      <c r="I192" s="359"/>
      <c r="J192" s="359"/>
      <c r="K192" s="378"/>
    </row>
    <row r="193" ht="18.75" customHeight="1">
      <c r="B193" s="324"/>
      <c r="C193" s="328"/>
      <c r="D193" s="328"/>
      <c r="E193" s="328"/>
      <c r="F193" s="349"/>
      <c r="G193" s="328"/>
      <c r="H193" s="328"/>
      <c r="I193" s="328"/>
      <c r="J193" s="328"/>
      <c r="K193" s="324"/>
    </row>
    <row r="194" ht="18.75" customHeight="1">
      <c r="B194" s="324"/>
      <c r="C194" s="328"/>
      <c r="D194" s="328"/>
      <c r="E194" s="328"/>
      <c r="F194" s="349"/>
      <c r="G194" s="328"/>
      <c r="H194" s="328"/>
      <c r="I194" s="328"/>
      <c r="J194" s="328"/>
      <c r="K194" s="324"/>
    </row>
    <row r="195" ht="18.75" customHeight="1"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</row>
    <row r="196" ht="13.5">
      <c r="B196" s="314"/>
      <c r="C196" s="315"/>
      <c r="D196" s="315"/>
      <c r="E196" s="315"/>
      <c r="F196" s="315"/>
      <c r="G196" s="315"/>
      <c r="H196" s="315"/>
      <c r="I196" s="315"/>
      <c r="J196" s="315"/>
      <c r="K196" s="316"/>
    </row>
    <row r="197" ht="21">
      <c r="B197" s="317"/>
      <c r="C197" s="318" t="s">
        <v>4200</v>
      </c>
      <c r="D197" s="318"/>
      <c r="E197" s="318"/>
      <c r="F197" s="318"/>
      <c r="G197" s="318"/>
      <c r="H197" s="318"/>
      <c r="I197" s="318"/>
      <c r="J197" s="318"/>
      <c r="K197" s="319"/>
    </row>
    <row r="198" ht="25.5" customHeight="1">
      <c r="B198" s="317"/>
      <c r="C198" s="386" t="s">
        <v>4201</v>
      </c>
      <c r="D198" s="386"/>
      <c r="E198" s="386"/>
      <c r="F198" s="386" t="s">
        <v>4202</v>
      </c>
      <c r="G198" s="387"/>
      <c r="H198" s="386" t="s">
        <v>4203</v>
      </c>
      <c r="I198" s="386"/>
      <c r="J198" s="386"/>
      <c r="K198" s="319"/>
    </row>
    <row r="199" ht="5.25" customHeight="1">
      <c r="B199" s="350"/>
      <c r="C199" s="347"/>
      <c r="D199" s="347"/>
      <c r="E199" s="347"/>
      <c r="F199" s="347"/>
      <c r="G199" s="328"/>
      <c r="H199" s="347"/>
      <c r="I199" s="347"/>
      <c r="J199" s="347"/>
      <c r="K199" s="371"/>
    </row>
    <row r="200" ht="15" customHeight="1">
      <c r="B200" s="350"/>
      <c r="C200" s="328" t="s">
        <v>4193</v>
      </c>
      <c r="D200" s="328"/>
      <c r="E200" s="328"/>
      <c r="F200" s="349" t="s">
        <v>44</v>
      </c>
      <c r="G200" s="328"/>
      <c r="H200" s="328" t="s">
        <v>4204</v>
      </c>
      <c r="I200" s="328"/>
      <c r="J200" s="328"/>
      <c r="K200" s="371"/>
    </row>
    <row r="201" ht="15" customHeight="1">
      <c r="B201" s="350"/>
      <c r="C201" s="356"/>
      <c r="D201" s="328"/>
      <c r="E201" s="328"/>
      <c r="F201" s="349" t="s">
        <v>45</v>
      </c>
      <c r="G201" s="328"/>
      <c r="H201" s="328" t="s">
        <v>4205</v>
      </c>
      <c r="I201" s="328"/>
      <c r="J201" s="328"/>
      <c r="K201" s="371"/>
    </row>
    <row r="202" ht="15" customHeight="1">
      <c r="B202" s="350"/>
      <c r="C202" s="356"/>
      <c r="D202" s="328"/>
      <c r="E202" s="328"/>
      <c r="F202" s="349" t="s">
        <v>48</v>
      </c>
      <c r="G202" s="328"/>
      <c r="H202" s="328" t="s">
        <v>4206</v>
      </c>
      <c r="I202" s="328"/>
      <c r="J202" s="328"/>
      <c r="K202" s="371"/>
    </row>
    <row r="203" ht="15" customHeight="1">
      <c r="B203" s="350"/>
      <c r="C203" s="328"/>
      <c r="D203" s="328"/>
      <c r="E203" s="328"/>
      <c r="F203" s="349" t="s">
        <v>46</v>
      </c>
      <c r="G203" s="328"/>
      <c r="H203" s="328" t="s">
        <v>4207</v>
      </c>
      <c r="I203" s="328"/>
      <c r="J203" s="328"/>
      <c r="K203" s="371"/>
    </row>
    <row r="204" ht="15" customHeight="1">
      <c r="B204" s="350"/>
      <c r="C204" s="328"/>
      <c r="D204" s="328"/>
      <c r="E204" s="328"/>
      <c r="F204" s="349" t="s">
        <v>47</v>
      </c>
      <c r="G204" s="328"/>
      <c r="H204" s="328" t="s">
        <v>4208</v>
      </c>
      <c r="I204" s="328"/>
      <c r="J204" s="328"/>
      <c r="K204" s="371"/>
    </row>
    <row r="205" ht="15" customHeight="1">
      <c r="B205" s="350"/>
      <c r="C205" s="328"/>
      <c r="D205" s="328"/>
      <c r="E205" s="328"/>
      <c r="F205" s="349"/>
      <c r="G205" s="328"/>
      <c r="H205" s="328"/>
      <c r="I205" s="328"/>
      <c r="J205" s="328"/>
      <c r="K205" s="371"/>
    </row>
    <row r="206" ht="15" customHeight="1">
      <c r="B206" s="350"/>
      <c r="C206" s="328" t="s">
        <v>4150</v>
      </c>
      <c r="D206" s="328"/>
      <c r="E206" s="328"/>
      <c r="F206" s="349" t="s">
        <v>79</v>
      </c>
      <c r="G206" s="328"/>
      <c r="H206" s="328" t="s">
        <v>4209</v>
      </c>
      <c r="I206" s="328"/>
      <c r="J206" s="328"/>
      <c r="K206" s="371"/>
    </row>
    <row r="207" ht="15" customHeight="1">
      <c r="B207" s="350"/>
      <c r="C207" s="356"/>
      <c r="D207" s="328"/>
      <c r="E207" s="328"/>
      <c r="F207" s="349" t="s">
        <v>4050</v>
      </c>
      <c r="G207" s="328"/>
      <c r="H207" s="328" t="s">
        <v>4051</v>
      </c>
      <c r="I207" s="328"/>
      <c r="J207" s="328"/>
      <c r="K207" s="371"/>
    </row>
    <row r="208" ht="15" customHeight="1">
      <c r="B208" s="350"/>
      <c r="C208" s="328"/>
      <c r="D208" s="328"/>
      <c r="E208" s="328"/>
      <c r="F208" s="349" t="s">
        <v>4048</v>
      </c>
      <c r="G208" s="328"/>
      <c r="H208" s="328" t="s">
        <v>4210</v>
      </c>
      <c r="I208" s="328"/>
      <c r="J208" s="328"/>
      <c r="K208" s="371"/>
    </row>
    <row r="209" ht="15" customHeight="1">
      <c r="B209" s="388"/>
      <c r="C209" s="356"/>
      <c r="D209" s="356"/>
      <c r="E209" s="356"/>
      <c r="F209" s="349" t="s">
        <v>4052</v>
      </c>
      <c r="G209" s="334"/>
      <c r="H209" s="375" t="s">
        <v>4053</v>
      </c>
      <c r="I209" s="375"/>
      <c r="J209" s="375"/>
      <c r="K209" s="389"/>
    </row>
    <row r="210" ht="15" customHeight="1">
      <c r="B210" s="388"/>
      <c r="C210" s="356"/>
      <c r="D210" s="356"/>
      <c r="E210" s="356"/>
      <c r="F210" s="349" t="s">
        <v>2179</v>
      </c>
      <c r="G210" s="334"/>
      <c r="H210" s="375" t="s">
        <v>4211</v>
      </c>
      <c r="I210" s="375"/>
      <c r="J210" s="375"/>
      <c r="K210" s="389"/>
    </row>
    <row r="211" ht="15" customHeight="1">
      <c r="B211" s="388"/>
      <c r="C211" s="356"/>
      <c r="D211" s="356"/>
      <c r="E211" s="356"/>
      <c r="F211" s="390"/>
      <c r="G211" s="334"/>
      <c r="H211" s="391"/>
      <c r="I211" s="391"/>
      <c r="J211" s="391"/>
      <c r="K211" s="389"/>
    </row>
    <row r="212" ht="15" customHeight="1">
      <c r="B212" s="388"/>
      <c r="C212" s="328" t="s">
        <v>4174</v>
      </c>
      <c r="D212" s="356"/>
      <c r="E212" s="356"/>
      <c r="F212" s="349">
        <v>1</v>
      </c>
      <c r="G212" s="334"/>
      <c r="H212" s="375" t="s">
        <v>4212</v>
      </c>
      <c r="I212" s="375"/>
      <c r="J212" s="375"/>
      <c r="K212" s="389"/>
    </row>
    <row r="213" ht="15" customHeight="1">
      <c r="B213" s="388"/>
      <c r="C213" s="356"/>
      <c r="D213" s="356"/>
      <c r="E213" s="356"/>
      <c r="F213" s="349">
        <v>2</v>
      </c>
      <c r="G213" s="334"/>
      <c r="H213" s="375" t="s">
        <v>4213</v>
      </c>
      <c r="I213" s="375"/>
      <c r="J213" s="375"/>
      <c r="K213" s="389"/>
    </row>
    <row r="214" ht="15" customHeight="1">
      <c r="B214" s="388"/>
      <c r="C214" s="356"/>
      <c r="D214" s="356"/>
      <c r="E214" s="356"/>
      <c r="F214" s="349">
        <v>3</v>
      </c>
      <c r="G214" s="334"/>
      <c r="H214" s="375" t="s">
        <v>4214</v>
      </c>
      <c r="I214" s="375"/>
      <c r="J214" s="375"/>
      <c r="K214" s="389"/>
    </row>
    <row r="215" ht="15" customHeight="1">
      <c r="B215" s="388"/>
      <c r="C215" s="356"/>
      <c r="D215" s="356"/>
      <c r="E215" s="356"/>
      <c r="F215" s="349">
        <v>4</v>
      </c>
      <c r="G215" s="334"/>
      <c r="H215" s="375" t="s">
        <v>4215</v>
      </c>
      <c r="I215" s="375"/>
      <c r="J215" s="375"/>
      <c r="K215" s="389"/>
    </row>
    <row r="216" ht="12.75" customHeight="1">
      <c r="B216" s="392"/>
      <c r="C216" s="393"/>
      <c r="D216" s="393"/>
      <c r="E216" s="393"/>
      <c r="F216" s="393"/>
      <c r="G216" s="393"/>
      <c r="H216" s="393"/>
      <c r="I216" s="393"/>
      <c r="J216" s="393"/>
      <c r="K216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2018-12-18T16:52:01Z</dcterms:created>
  <dcterms:modified xsi:type="dcterms:W3CDTF">2018-12-18T16:53:04Z</dcterms:modified>
</cp:coreProperties>
</file>