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TEMNYDUL SO 01-SUTE - SO ..." sheetId="2" r:id="rId2"/>
    <sheet name="zzstemnydulUTČP241PP - VY..." sheetId="3" r:id="rId3"/>
    <sheet name="ZTI_cp24_1.PP-ZM1.1 - D.1..." sheetId="4" r:id="rId4"/>
    <sheet name="el_1pp - Elektroinstalace..." sheetId="5" r:id="rId5"/>
    <sheet name="SK_cp24_1PP - SK_cp24_1PP..." sheetId="6" r:id="rId6"/>
    <sheet name="STA_cp24_1PP - STA_cp24_1..." sheetId="7" r:id="rId7"/>
    <sheet name="VZD_cp24_1PP - kalkulace ..." sheetId="8" r:id="rId8"/>
    <sheet name="TEMDŮL SO 01-SUTERÉN - TE..." sheetId="9" r:id="rId9"/>
    <sheet name="TEMNYDUL SO01-I.NP - SO 0..." sheetId="10" r:id="rId10"/>
    <sheet name="ZTI_cp24_1.NP-ZM1.1 - D.1..." sheetId="11" r:id="rId11"/>
    <sheet name="zzstemnydulUTČP241NP - VY..." sheetId="12" r:id="rId12"/>
    <sheet name="el_1np - Elektroinstalace..." sheetId="13" r:id="rId13"/>
    <sheet name="SK_cp24_1NP - SK_cp24_1NP..." sheetId="14" r:id="rId14"/>
    <sheet name="STA_cp24_1NP - STA_cp24_1..." sheetId="15" r:id="rId15"/>
    <sheet name="VZD_cp_24 - VZD-č.p.24_1N..." sheetId="16" r:id="rId16"/>
    <sheet name="TEMNYDULSO 01- 2.NP - SO ..." sheetId="17" r:id="rId17"/>
    <sheet name="zzstemnydulUTČP242NP - VY..." sheetId="18" r:id="rId18"/>
    <sheet name="ZTI_cp24_2.NP - D.1.4  ZD..." sheetId="19" r:id="rId19"/>
    <sheet name="el - Elektroinstalace a b..." sheetId="20" r:id="rId20"/>
    <sheet name="SK_cp24_2NP - SK_cp24_2NP..." sheetId="21" r:id="rId21"/>
    <sheet name="STA_cp24_2NP - STA_cp24_2..." sheetId="22" r:id="rId22"/>
    <sheet name="VZD_cp_24 - kalkulace VZD..." sheetId="23" r:id="rId23"/>
    <sheet name="SO 01 STŘECHA - TEMNÝ DŮL..." sheetId="24" r:id="rId24"/>
    <sheet name="TEMDUL VRN - 1. VEDLEJŠÍ ..." sheetId="25" r:id="rId25"/>
  </sheets>
  <definedNames>
    <definedName name="_xlnm.Print_Area" localSheetId="0">'Rekapitulace stavby'!$D$4:$AO$36,'Rekapitulace stavby'!$C$42:$AQ$82</definedName>
    <definedName name="_xlnm.Print_Titles" localSheetId="0">'Rekapitulace stavby'!$52:$52</definedName>
    <definedName name="_xlnm._FilterDatabase" localSheetId="1" hidden="1">'TEMNYDUL SO 01-SUTE - SO ...'!$C$105:$K$620</definedName>
    <definedName name="_xlnm.Print_Area" localSheetId="1">'TEMNYDUL SO 01-SUTE - SO ...'!$C$4:$J$41,'TEMNYDUL SO 01-SUTE - SO ...'!$C$47:$J$85,'TEMNYDUL SO 01-SUTE - SO ...'!$C$91:$K$620</definedName>
    <definedName name="_xlnm.Print_Titles" localSheetId="1">'TEMNYDUL SO 01-SUTE - SO ...'!$105:$105</definedName>
    <definedName name="_xlnm._FilterDatabase" localSheetId="2" hidden="1">'zzstemnydulUTČP241PP - VY...'!$C$91:$K$176</definedName>
    <definedName name="_xlnm.Print_Area" localSheetId="2">'zzstemnydulUTČP241PP - VY...'!$C$4:$J$41,'zzstemnydulUTČP241PP - VY...'!$C$47:$J$71,'zzstemnydulUTČP241PP - VY...'!$C$77:$K$176</definedName>
    <definedName name="_xlnm.Print_Titles" localSheetId="2">'zzstemnydulUTČP241PP - VY...'!$91:$91</definedName>
    <definedName name="_xlnm._FilterDatabase" localSheetId="3" hidden="1">'ZTI_cp24_1.PP-ZM1.1 - D.1...'!$C$97:$K$326</definedName>
    <definedName name="_xlnm.Print_Area" localSheetId="3">'ZTI_cp24_1.PP-ZM1.1 - D.1...'!$C$4:$J$41,'ZTI_cp24_1.PP-ZM1.1 - D.1...'!$C$47:$J$77,'ZTI_cp24_1.PP-ZM1.1 - D.1...'!$C$83:$K$326</definedName>
    <definedName name="_xlnm.Print_Titles" localSheetId="3">'ZTI_cp24_1.PP-ZM1.1 - D.1...'!$97:$97</definedName>
    <definedName name="_xlnm._FilterDatabase" localSheetId="4" hidden="1">'el_1pp - Elektroinstalace...'!$C$85:$K$132</definedName>
    <definedName name="_xlnm.Print_Area" localSheetId="4">'el_1pp - Elektroinstalace...'!$C$4:$J$41,'el_1pp - Elektroinstalace...'!$C$47:$J$65,'el_1pp - Elektroinstalace...'!$C$71:$K$132</definedName>
    <definedName name="_xlnm.Print_Titles" localSheetId="4">'el_1pp - Elektroinstalace...'!$85:$85</definedName>
    <definedName name="_xlnm._FilterDatabase" localSheetId="5" hidden="1">'SK_cp24_1PP - SK_cp24_1PP...'!$C$84:$K$128</definedName>
    <definedName name="_xlnm.Print_Area" localSheetId="5">'SK_cp24_1PP - SK_cp24_1PP...'!$C$4:$J$41,'SK_cp24_1PP - SK_cp24_1PP...'!$C$47:$J$64,'SK_cp24_1PP - SK_cp24_1PP...'!$C$70:$K$128</definedName>
    <definedName name="_xlnm.Print_Titles" localSheetId="5">'SK_cp24_1PP - SK_cp24_1PP...'!$84:$84</definedName>
    <definedName name="_xlnm._FilterDatabase" localSheetId="6" hidden="1">'STA_cp24_1PP - STA_cp24_1...'!$C$84:$K$108</definedName>
    <definedName name="_xlnm.Print_Area" localSheetId="6">'STA_cp24_1PP - STA_cp24_1...'!$C$4:$J$41,'STA_cp24_1PP - STA_cp24_1...'!$C$47:$J$64,'STA_cp24_1PP - STA_cp24_1...'!$C$70:$K$108</definedName>
    <definedName name="_xlnm.Print_Titles" localSheetId="6">'STA_cp24_1PP - STA_cp24_1...'!$84:$84</definedName>
    <definedName name="_xlnm._FilterDatabase" localSheetId="7" hidden="1">'VZD_cp24_1PP - kalkulace ...'!$C$89:$K$116</definedName>
    <definedName name="_xlnm.Print_Area" localSheetId="7">'VZD_cp24_1PP - kalkulace ...'!$C$4:$J$41,'VZD_cp24_1PP - kalkulace ...'!$C$47:$J$69,'VZD_cp24_1PP - kalkulace ...'!$C$75:$K$116</definedName>
    <definedName name="_xlnm.Print_Titles" localSheetId="7">'VZD_cp24_1PP - kalkulace ...'!$89:$89</definedName>
    <definedName name="_xlnm._FilterDatabase" localSheetId="8" hidden="1">'TEMDŮL SO 01-SUTERÉN - TE...'!$C$81:$K$89</definedName>
    <definedName name="_xlnm.Print_Area" localSheetId="8">'TEMDŮL SO 01-SUTERÉN - TE...'!$C$4:$J$39,'TEMDŮL SO 01-SUTERÉN - TE...'!$C$45:$J$63,'TEMDŮL SO 01-SUTERÉN - TE...'!$C$69:$K$89</definedName>
    <definedName name="_xlnm.Print_Titles" localSheetId="8">'TEMDŮL SO 01-SUTERÉN - TE...'!$81:$81</definedName>
    <definedName name="_xlnm._FilterDatabase" localSheetId="9" hidden="1">'TEMNYDUL SO01-I.NP - SO 0...'!$C$105:$K$639</definedName>
    <definedName name="_xlnm.Print_Area" localSheetId="9">'TEMNYDUL SO01-I.NP - SO 0...'!$C$4:$J$41,'TEMNYDUL SO01-I.NP - SO 0...'!$C$47:$J$85,'TEMNYDUL SO01-I.NP - SO 0...'!$C$91:$K$639</definedName>
    <definedName name="_xlnm.Print_Titles" localSheetId="9">'TEMNYDUL SO01-I.NP - SO 0...'!$105:$105</definedName>
    <definedName name="_xlnm._FilterDatabase" localSheetId="10" hidden="1">'ZTI_cp24_1.NP-ZM1.1 - D.1...'!$C$91:$K$179</definedName>
    <definedName name="_xlnm.Print_Area" localSheetId="10">'ZTI_cp24_1.NP-ZM1.1 - D.1...'!$C$4:$J$41,'ZTI_cp24_1.NP-ZM1.1 - D.1...'!$C$47:$J$71,'ZTI_cp24_1.NP-ZM1.1 - D.1...'!$C$77:$K$179</definedName>
    <definedName name="_xlnm.Print_Titles" localSheetId="10">'ZTI_cp24_1.NP-ZM1.1 - D.1...'!$91:$91</definedName>
    <definedName name="_xlnm._FilterDatabase" localSheetId="11" hidden="1">'zzstemnydulUTČP241NP - VY...'!$C$87:$K$109</definedName>
    <definedName name="_xlnm.Print_Area" localSheetId="11">'zzstemnydulUTČP241NP - VY...'!$C$4:$J$41,'zzstemnydulUTČP241NP - VY...'!$C$47:$J$67,'zzstemnydulUTČP241NP - VY...'!$C$73:$K$109</definedName>
    <definedName name="_xlnm.Print_Titles" localSheetId="11">'zzstemnydulUTČP241NP - VY...'!$87:$87</definedName>
    <definedName name="_xlnm._FilterDatabase" localSheetId="12" hidden="1">'el_1np - Elektroinstalace...'!$C$86:$K$126</definedName>
    <definedName name="_xlnm.Print_Area" localSheetId="12">'el_1np - Elektroinstalace...'!$C$4:$J$41,'el_1np - Elektroinstalace...'!$C$47:$J$66,'el_1np - Elektroinstalace...'!$C$72:$K$126</definedName>
    <definedName name="_xlnm.Print_Titles" localSheetId="12">'el_1np - Elektroinstalace...'!$86:$86</definedName>
    <definedName name="_xlnm._FilterDatabase" localSheetId="13" hidden="1">'SK_cp24_1NP - SK_cp24_1NP...'!$C$86:$K$151</definedName>
    <definedName name="_xlnm.Print_Area" localSheetId="13">'SK_cp24_1NP - SK_cp24_1NP...'!$C$4:$J$41,'SK_cp24_1NP - SK_cp24_1NP...'!$C$47:$J$66,'SK_cp24_1NP - SK_cp24_1NP...'!$C$72:$K$151</definedName>
    <definedName name="_xlnm.Print_Titles" localSheetId="13">'SK_cp24_1NP - SK_cp24_1NP...'!$86:$86</definedName>
    <definedName name="_xlnm._FilterDatabase" localSheetId="14" hidden="1">'STA_cp24_1NP - STA_cp24_1...'!$C$85:$K$112</definedName>
    <definedName name="_xlnm.Print_Area" localSheetId="14">'STA_cp24_1NP - STA_cp24_1...'!$C$4:$J$41,'STA_cp24_1NP - STA_cp24_1...'!$C$47:$J$65,'STA_cp24_1NP - STA_cp24_1...'!$C$71:$K$112</definedName>
    <definedName name="_xlnm.Print_Titles" localSheetId="14">'STA_cp24_1NP - STA_cp24_1...'!$85:$85</definedName>
    <definedName name="_xlnm._FilterDatabase" localSheetId="15" hidden="1">'VZD_cp_24 - VZD-č.p.24_1N...'!$C$86:$K$94</definedName>
    <definedName name="_xlnm.Print_Area" localSheetId="15">'VZD_cp_24 - VZD-č.p.24_1N...'!$C$4:$J$41,'VZD_cp_24 - VZD-č.p.24_1N...'!$C$47:$J$66,'VZD_cp_24 - VZD-č.p.24_1N...'!$C$72:$K$94</definedName>
    <definedName name="_xlnm.Print_Titles" localSheetId="15">'VZD_cp_24 - VZD-č.p.24_1N...'!$86:$86</definedName>
    <definedName name="_xlnm._FilterDatabase" localSheetId="16" hidden="1">'TEMNYDULSO 01- 2.NP - SO ...'!$C$99:$K$533</definedName>
    <definedName name="_xlnm.Print_Area" localSheetId="16">'TEMNYDULSO 01- 2.NP - SO ...'!$C$4:$J$41,'TEMNYDULSO 01- 2.NP - SO ...'!$C$47:$J$79,'TEMNYDULSO 01- 2.NP - SO ...'!$C$85:$K$533</definedName>
    <definedName name="_xlnm.Print_Titles" localSheetId="16">'TEMNYDULSO 01- 2.NP - SO ...'!$99:$99</definedName>
    <definedName name="_xlnm._FilterDatabase" localSheetId="17" hidden="1">'zzstemnydulUTČP242NP - VY...'!$C$89:$K$136</definedName>
    <definedName name="_xlnm.Print_Area" localSheetId="17">'zzstemnydulUTČP242NP - VY...'!$C$4:$J$41,'zzstemnydulUTČP242NP - VY...'!$C$47:$J$69,'zzstemnydulUTČP242NP - VY...'!$C$75:$K$136</definedName>
    <definedName name="_xlnm.Print_Titles" localSheetId="17">'zzstemnydulUTČP242NP - VY...'!$89:$89</definedName>
    <definedName name="_xlnm._FilterDatabase" localSheetId="18" hidden="1">'ZTI_cp24_2.NP - D.1.4  ZD...'!$C$91:$K$182</definedName>
    <definedName name="_xlnm.Print_Area" localSheetId="18">'ZTI_cp24_2.NP - D.1.4  ZD...'!$C$4:$J$41,'ZTI_cp24_2.NP - D.1.4  ZD...'!$C$47:$J$71,'ZTI_cp24_2.NP - D.1.4  ZD...'!$C$77:$K$182</definedName>
    <definedName name="_xlnm.Print_Titles" localSheetId="18">'ZTI_cp24_2.NP - D.1.4  ZD...'!$91:$91</definedName>
    <definedName name="_xlnm._FilterDatabase" localSheetId="19" hidden="1">'el - Elektroinstalace a b...'!$C$87:$K$138</definedName>
    <definedName name="_xlnm.Print_Area" localSheetId="19">'el - Elektroinstalace a b...'!$C$4:$J$41,'el - Elektroinstalace a b...'!$C$47:$J$67,'el - Elektroinstalace a b...'!$C$73:$K$138</definedName>
    <definedName name="_xlnm.Print_Titles" localSheetId="19">'el - Elektroinstalace a b...'!$87:$87</definedName>
    <definedName name="_xlnm._FilterDatabase" localSheetId="20" hidden="1">'SK_cp24_2NP - SK_cp24_2NP...'!$C$85:$K$117</definedName>
    <definedName name="_xlnm.Print_Area" localSheetId="20">'SK_cp24_2NP - SK_cp24_2NP...'!$C$4:$J$41,'SK_cp24_2NP - SK_cp24_2NP...'!$C$47:$J$65,'SK_cp24_2NP - SK_cp24_2NP...'!$C$71:$K$117</definedName>
    <definedName name="_xlnm.Print_Titles" localSheetId="20">'SK_cp24_2NP - SK_cp24_2NP...'!$85:$85</definedName>
    <definedName name="_xlnm._FilterDatabase" localSheetId="21" hidden="1">'STA_cp24_2NP - STA_cp24_2...'!$C$85:$K$111</definedName>
    <definedName name="_xlnm.Print_Area" localSheetId="21">'STA_cp24_2NP - STA_cp24_2...'!$C$4:$J$41,'STA_cp24_2NP - STA_cp24_2...'!$C$47:$J$65,'STA_cp24_2NP - STA_cp24_2...'!$C$71:$K$111</definedName>
    <definedName name="_xlnm.Print_Titles" localSheetId="21">'STA_cp24_2NP - STA_cp24_2...'!$85:$85</definedName>
    <definedName name="_xlnm._FilterDatabase" localSheetId="22" hidden="1">'VZD_cp_24 - kalkulace VZD...'!$C$87:$K$108</definedName>
    <definedName name="_xlnm.Print_Area" localSheetId="22">'VZD_cp_24 - kalkulace VZD...'!$C$4:$J$41,'VZD_cp_24 - kalkulace VZD...'!$C$47:$J$67,'VZD_cp_24 - kalkulace VZD...'!$C$73:$K$108</definedName>
    <definedName name="_xlnm.Print_Titles" localSheetId="22">'VZD_cp_24 - kalkulace VZD...'!$87:$87</definedName>
    <definedName name="_xlnm._FilterDatabase" localSheetId="23" hidden="1">'SO 01 STŘECHA - TEMNÝ DŮL...'!$C$81:$K$103</definedName>
    <definedName name="_xlnm.Print_Area" localSheetId="23">'SO 01 STŘECHA - TEMNÝ DŮL...'!$C$4:$J$39,'SO 01 STŘECHA - TEMNÝ DŮL...'!$C$45:$J$63,'SO 01 STŘECHA - TEMNÝ DŮL...'!$C$69:$K$103</definedName>
    <definedName name="_xlnm.Print_Titles" localSheetId="23">'SO 01 STŘECHA - TEMNÝ DŮL...'!$81:$81</definedName>
    <definedName name="_xlnm._FilterDatabase" localSheetId="24" hidden="1">'TEMDUL VRN - 1. VEDLEJŠÍ ...'!$C$79:$K$110</definedName>
    <definedName name="_xlnm.Print_Area" localSheetId="24">'TEMDUL VRN - 1. VEDLEJŠÍ ...'!$C$4:$J$39,'TEMDUL VRN - 1. VEDLEJŠÍ ...'!$C$45:$J$61,'TEMDUL VRN - 1. VEDLEJŠÍ ...'!$C$67:$K$110</definedName>
    <definedName name="_xlnm.Print_Titles" localSheetId="24">'TEMDUL VRN - 1. VEDLEJŠÍ ...'!$79:$79</definedName>
  </definedNames>
  <calcPr/>
</workbook>
</file>

<file path=xl/calcChain.xml><?xml version="1.0" encoding="utf-8"?>
<calcChain xmlns="http://schemas.openxmlformats.org/spreadsheetml/2006/main">
  <c i="25" r="J37"/>
  <c r="J36"/>
  <c i="1" r="AY81"/>
  <c i="25" r="J35"/>
  <c i="1" r="AX81"/>
  <c i="25"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3"/>
  <c r="BH83"/>
  <c r="BG83"/>
  <c r="BF83"/>
  <c r="T83"/>
  <c r="R83"/>
  <c r="P83"/>
  <c r="BK83"/>
  <c r="J83"/>
  <c r="BE83"/>
  <c r="BI82"/>
  <c r="F37"/>
  <c i="1" r="BD81"/>
  <c i="25" r="BH82"/>
  <c r="F36"/>
  <c i="1" r="BC81"/>
  <c i="25" r="BG82"/>
  <c r="F35"/>
  <c i="1" r="BB81"/>
  <c i="25" r="BF82"/>
  <c r="J34"/>
  <c i="1" r="AW81"/>
  <c i="25" r="F34"/>
  <c i="1" r="BA81"/>
  <c i="25" r="T82"/>
  <c r="T81"/>
  <c r="T80"/>
  <c r="R82"/>
  <c r="R81"/>
  <c r="R80"/>
  <c r="P82"/>
  <c r="P81"/>
  <c r="P80"/>
  <c i="1" r="AU81"/>
  <c i="25" r="BK82"/>
  <c r="BK81"/>
  <c r="J81"/>
  <c r="BK80"/>
  <c r="J80"/>
  <c r="J59"/>
  <c r="J30"/>
  <c i="1" r="AG81"/>
  <c i="25" r="J82"/>
  <c r="BE82"/>
  <c r="J33"/>
  <c i="1" r="AV81"/>
  <c i="25" r="F33"/>
  <c i="1" r="AZ81"/>
  <c i="25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24" r="J37"/>
  <c r="J36"/>
  <c i="1" r="AY80"/>
  <c i="24" r="J35"/>
  <c i="1" r="AX80"/>
  <c i="24"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99"/>
  <c r="BH99"/>
  <c r="BG99"/>
  <c r="BF99"/>
  <c r="T99"/>
  <c r="T98"/>
  <c r="R99"/>
  <c r="R98"/>
  <c r="P99"/>
  <c r="P98"/>
  <c r="BK99"/>
  <c r="BK98"/>
  <c r="J98"/>
  <c r="J99"/>
  <c r="BE99"/>
  <c r="J62"/>
  <c r="BI97"/>
  <c r="BH97"/>
  <c r="BG97"/>
  <c r="BF97"/>
  <c r="T97"/>
  <c r="R97"/>
  <c r="P97"/>
  <c r="BK97"/>
  <c r="J97"/>
  <c r="BE97"/>
  <c r="BI95"/>
  <c r="BH95"/>
  <c r="BG95"/>
  <c r="BF95"/>
  <c r="T95"/>
  <c r="R95"/>
  <c r="P95"/>
  <c r="BK95"/>
  <c r="J95"/>
  <c r="BE95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F37"/>
  <c i="1" r="BD80"/>
  <c i="24" r="BH85"/>
  <c r="F36"/>
  <c i="1" r="BC80"/>
  <c i="24" r="BG85"/>
  <c r="F35"/>
  <c i="1" r="BB80"/>
  <c i="24" r="BF85"/>
  <c r="J34"/>
  <c i="1" r="AW80"/>
  <c i="24" r="F34"/>
  <c i="1" r="BA80"/>
  <c i="24" r="T85"/>
  <c r="T84"/>
  <c r="T83"/>
  <c r="T82"/>
  <c r="R85"/>
  <c r="R84"/>
  <c r="R83"/>
  <c r="R82"/>
  <c r="P85"/>
  <c r="P84"/>
  <c r="P83"/>
  <c r="P82"/>
  <c i="1" r="AU80"/>
  <c i="24" r="BK85"/>
  <c r="BK84"/>
  <c r="J84"/>
  <c r="BK83"/>
  <c r="J83"/>
  <c r="BK82"/>
  <c r="J82"/>
  <c r="J59"/>
  <c r="J30"/>
  <c i="1" r="AG80"/>
  <c i="24" r="J85"/>
  <c r="BE85"/>
  <c r="J33"/>
  <c i="1" r="AV80"/>
  <c i="24" r="F33"/>
  <c i="1" r="AZ80"/>
  <c i="24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23" r="J39"/>
  <c r="J38"/>
  <c i="1" r="AY79"/>
  <c i="23" r="J37"/>
  <c i="1" r="AX79"/>
  <c i="23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6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5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9"/>
  <c i="1" r="BD79"/>
  <c i="23" r="BH90"/>
  <c r="F38"/>
  <c i="1" r="BC79"/>
  <c i="23" r="BG90"/>
  <c r="F37"/>
  <c i="1" r="BB79"/>
  <c i="23" r="BF90"/>
  <c r="J36"/>
  <c i="1" r="AW79"/>
  <c i="23" r="F36"/>
  <c i="1" r="BA79"/>
  <c i="23" r="T90"/>
  <c r="T89"/>
  <c r="T88"/>
  <c r="R90"/>
  <c r="R89"/>
  <c r="R88"/>
  <c r="P90"/>
  <c r="P89"/>
  <c r="P88"/>
  <c i="1" r="AU79"/>
  <c i="23" r="BK90"/>
  <c r="BK89"/>
  <c r="J89"/>
  <c r="BK88"/>
  <c r="J88"/>
  <c r="J63"/>
  <c r="J32"/>
  <c i="1" r="AG79"/>
  <c i="23" r="J90"/>
  <c r="BE90"/>
  <c r="J35"/>
  <c i="1" r="AV79"/>
  <c i="23" r="F35"/>
  <c i="1" r="AZ79"/>
  <c i="23" r="J64"/>
  <c r="J84"/>
  <c r="F84"/>
  <c r="F82"/>
  <c r="E80"/>
  <c r="J58"/>
  <c r="F58"/>
  <c r="F56"/>
  <c r="E54"/>
  <c r="J41"/>
  <c r="J26"/>
  <c r="E26"/>
  <c r="J85"/>
  <c r="J59"/>
  <c r="J25"/>
  <c r="J20"/>
  <c r="E20"/>
  <c r="F85"/>
  <c r="F59"/>
  <c r="J19"/>
  <c r="J14"/>
  <c r="J82"/>
  <c r="J56"/>
  <c r="E7"/>
  <c r="E76"/>
  <c r="E50"/>
  <c i="22" r="J39"/>
  <c r="J38"/>
  <c i="1" r="AY78"/>
  <c i="22" r="J37"/>
  <c i="1" r="AX78"/>
  <c i="22"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9"/>
  <c i="1" r="BD78"/>
  <c i="22" r="BH88"/>
  <c r="F38"/>
  <c i="1" r="BC78"/>
  <c i="22" r="BG88"/>
  <c r="F37"/>
  <c i="1" r="BB78"/>
  <c i="22" r="BF88"/>
  <c r="J36"/>
  <c i="1" r="AW78"/>
  <c i="22" r="F36"/>
  <c i="1" r="BA78"/>
  <c i="22" r="T88"/>
  <c r="T87"/>
  <c r="T86"/>
  <c r="R88"/>
  <c r="R87"/>
  <c r="R86"/>
  <c r="P88"/>
  <c r="P87"/>
  <c r="P86"/>
  <c i="1" r="AU78"/>
  <c i="22" r="BK88"/>
  <c r="BK87"/>
  <c r="J87"/>
  <c r="BK86"/>
  <c r="J86"/>
  <c r="J63"/>
  <c r="J32"/>
  <c i="1" r="AG78"/>
  <c i="22" r="J88"/>
  <c r="BE88"/>
  <c r="J35"/>
  <c i="1" r="AV78"/>
  <c i="22" r="F35"/>
  <c i="1" r="AZ78"/>
  <c i="22" r="J64"/>
  <c r="J82"/>
  <c r="F82"/>
  <c r="F80"/>
  <c r="E78"/>
  <c r="J58"/>
  <c r="F58"/>
  <c r="F56"/>
  <c r="E54"/>
  <c r="J41"/>
  <c r="J26"/>
  <c r="E26"/>
  <c r="J83"/>
  <c r="J59"/>
  <c r="J25"/>
  <c r="J20"/>
  <c r="E20"/>
  <c r="F83"/>
  <c r="F59"/>
  <c r="J19"/>
  <c r="J14"/>
  <c r="J80"/>
  <c r="J56"/>
  <c r="E7"/>
  <c r="E74"/>
  <c r="E50"/>
  <c i="21" r="J39"/>
  <c r="J38"/>
  <c i="1" r="AY77"/>
  <c i="21" r="J37"/>
  <c i="1" r="AX77"/>
  <c i="21"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9"/>
  <c i="1" r="BD77"/>
  <c i="21" r="BH88"/>
  <c r="F38"/>
  <c i="1" r="BC77"/>
  <c i="21" r="BG88"/>
  <c r="F37"/>
  <c i="1" r="BB77"/>
  <c i="21" r="BF88"/>
  <c r="J36"/>
  <c i="1" r="AW77"/>
  <c i="21" r="F36"/>
  <c i="1" r="BA77"/>
  <c i="21" r="T88"/>
  <c r="T87"/>
  <c r="T86"/>
  <c r="R88"/>
  <c r="R87"/>
  <c r="R86"/>
  <c r="P88"/>
  <c r="P87"/>
  <c r="P86"/>
  <c i="1" r="AU77"/>
  <c i="21" r="BK88"/>
  <c r="BK87"/>
  <c r="J87"/>
  <c r="BK86"/>
  <c r="J86"/>
  <c r="J63"/>
  <c r="J32"/>
  <c i="1" r="AG77"/>
  <c i="21" r="J88"/>
  <c r="BE88"/>
  <c r="J35"/>
  <c i="1" r="AV77"/>
  <c i="21" r="F35"/>
  <c i="1" r="AZ77"/>
  <c i="21" r="J64"/>
  <c r="J82"/>
  <c r="F82"/>
  <c r="F80"/>
  <c r="E78"/>
  <c r="J58"/>
  <c r="F58"/>
  <c r="F56"/>
  <c r="E54"/>
  <c r="J41"/>
  <c r="J26"/>
  <c r="E26"/>
  <c r="J83"/>
  <c r="J59"/>
  <c r="J25"/>
  <c r="J20"/>
  <c r="E20"/>
  <c r="F83"/>
  <c r="F59"/>
  <c r="J19"/>
  <c r="J14"/>
  <c r="J80"/>
  <c r="J56"/>
  <c r="E7"/>
  <c r="E74"/>
  <c r="E50"/>
  <c i="20" r="J39"/>
  <c r="J38"/>
  <c i="1" r="AY76"/>
  <c i="20" r="J37"/>
  <c i="1" r="AX76"/>
  <c i="20"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6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T118"/>
  <c r="R119"/>
  <c r="R118"/>
  <c r="P119"/>
  <c r="P118"/>
  <c r="BK119"/>
  <c r="BK118"/>
  <c r="J118"/>
  <c r="J119"/>
  <c r="BE119"/>
  <c r="J65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F39"/>
  <c i="1" r="BD76"/>
  <c i="20" r="BH90"/>
  <c r="F38"/>
  <c i="1" r="BC76"/>
  <c i="20" r="BG90"/>
  <c r="F37"/>
  <c i="1" r="BB76"/>
  <c i="20" r="BF90"/>
  <c r="J36"/>
  <c i="1" r="AW76"/>
  <c i="20" r="F36"/>
  <c i="1" r="BA76"/>
  <c i="20" r="T90"/>
  <c r="T89"/>
  <c r="T88"/>
  <c r="R90"/>
  <c r="R89"/>
  <c r="R88"/>
  <c r="P90"/>
  <c r="P89"/>
  <c r="P88"/>
  <c i="1" r="AU76"/>
  <c i="20" r="BK90"/>
  <c r="BK89"/>
  <c r="J89"/>
  <c r="BK88"/>
  <c r="J88"/>
  <c r="J63"/>
  <c r="J32"/>
  <c i="1" r="AG76"/>
  <c i="20" r="J90"/>
  <c r="BE90"/>
  <c r="J35"/>
  <c i="1" r="AV76"/>
  <c i="20" r="F35"/>
  <c i="1" r="AZ76"/>
  <c i="20" r="J64"/>
  <c r="J84"/>
  <c r="F84"/>
  <c r="F82"/>
  <c r="E80"/>
  <c r="J58"/>
  <c r="F58"/>
  <c r="F56"/>
  <c r="E54"/>
  <c r="J41"/>
  <c r="J26"/>
  <c r="E26"/>
  <c r="J85"/>
  <c r="J59"/>
  <c r="J25"/>
  <c r="J20"/>
  <c r="E20"/>
  <c r="F85"/>
  <c r="F59"/>
  <c r="J19"/>
  <c r="J14"/>
  <c r="J82"/>
  <c r="J56"/>
  <c r="E7"/>
  <c r="E76"/>
  <c r="E50"/>
  <c i="19" r="J39"/>
  <c r="J38"/>
  <c i="1" r="AY75"/>
  <c i="19" r="J37"/>
  <c i="1" r="AX75"/>
  <c i="19" r="BI182"/>
  <c r="BH182"/>
  <c r="BG182"/>
  <c r="BF182"/>
  <c r="T182"/>
  <c r="R182"/>
  <c r="P182"/>
  <c r="BK182"/>
  <c r="J182"/>
  <c r="BE182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T173"/>
  <c r="R174"/>
  <c r="R173"/>
  <c r="P174"/>
  <c r="P173"/>
  <c r="BK174"/>
  <c r="BK173"/>
  <c r="J173"/>
  <c r="J174"/>
  <c r="BE174"/>
  <c r="J70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R147"/>
  <c r="P147"/>
  <c r="BK147"/>
  <c r="J147"/>
  <c r="BE147"/>
  <c r="BI145"/>
  <c r="BH145"/>
  <c r="BG145"/>
  <c r="BF145"/>
  <c r="T145"/>
  <c r="T144"/>
  <c r="R145"/>
  <c r="R144"/>
  <c r="P145"/>
  <c r="P144"/>
  <c r="BK145"/>
  <c r="BK144"/>
  <c r="J144"/>
  <c r="J145"/>
  <c r="BE145"/>
  <c r="J69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T119"/>
  <c r="R120"/>
  <c r="R119"/>
  <c r="P120"/>
  <c r="P119"/>
  <c r="BK120"/>
  <c r="BK119"/>
  <c r="J119"/>
  <c r="J120"/>
  <c r="BE120"/>
  <c r="J68"/>
  <c r="BI118"/>
  <c r="BH118"/>
  <c r="BG118"/>
  <c r="BF118"/>
  <c r="T118"/>
  <c r="R118"/>
  <c r="P118"/>
  <c r="BK118"/>
  <c r="J118"/>
  <c r="BE118"/>
  <c r="BI116"/>
  <c r="BH116"/>
  <c r="BG116"/>
  <c r="BF116"/>
  <c r="T116"/>
  <c r="R116"/>
  <c r="P116"/>
  <c r="BK116"/>
  <c r="J116"/>
  <c r="BE116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T97"/>
  <c r="T96"/>
  <c r="R98"/>
  <c r="R97"/>
  <c r="R96"/>
  <c r="P98"/>
  <c r="P97"/>
  <c r="P96"/>
  <c r="BK98"/>
  <c r="BK97"/>
  <c r="J97"/>
  <c r="BK96"/>
  <c r="J96"/>
  <c r="J98"/>
  <c r="BE98"/>
  <c r="J67"/>
  <c r="J66"/>
  <c r="BI95"/>
  <c r="F39"/>
  <c i="1" r="BD75"/>
  <c i="19" r="BH95"/>
  <c r="F38"/>
  <c i="1" r="BC75"/>
  <c i="19" r="BG95"/>
  <c r="F37"/>
  <c i="1" r="BB75"/>
  <c i="19" r="BF95"/>
  <c r="J36"/>
  <c i="1" r="AW75"/>
  <c i="19" r="F36"/>
  <c i="1" r="BA75"/>
  <c i="19" r="T95"/>
  <c r="T94"/>
  <c r="T93"/>
  <c r="T92"/>
  <c r="R95"/>
  <c r="R94"/>
  <c r="R93"/>
  <c r="R92"/>
  <c r="P95"/>
  <c r="P94"/>
  <c r="P93"/>
  <c r="P92"/>
  <c i="1" r="AU75"/>
  <c i="19" r="BK95"/>
  <c r="BK94"/>
  <c r="J94"/>
  <c r="BK93"/>
  <c r="J93"/>
  <c r="BK92"/>
  <c r="J92"/>
  <c r="J63"/>
  <c r="J32"/>
  <c i="1" r="AG75"/>
  <c i="19" r="J95"/>
  <c r="BE95"/>
  <c r="J35"/>
  <c i="1" r="AV75"/>
  <c i="19" r="F35"/>
  <c i="1" r="AZ75"/>
  <c i="19" r="J65"/>
  <c r="J64"/>
  <c r="J88"/>
  <c r="F88"/>
  <c r="F86"/>
  <c r="E84"/>
  <c r="J58"/>
  <c r="F58"/>
  <c r="F56"/>
  <c r="E54"/>
  <c r="J41"/>
  <c r="J26"/>
  <c r="E26"/>
  <c r="J89"/>
  <c r="J59"/>
  <c r="J25"/>
  <c r="J20"/>
  <c r="E20"/>
  <c r="F89"/>
  <c r="F59"/>
  <c r="J19"/>
  <c r="J14"/>
  <c r="J86"/>
  <c r="J56"/>
  <c r="E7"/>
  <c r="E80"/>
  <c r="E50"/>
  <c i="18" r="J39"/>
  <c r="J38"/>
  <c i="1" r="AY74"/>
  <c i="18" r="J37"/>
  <c i="1" r="AX74"/>
  <c i="18"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T120"/>
  <c r="R121"/>
  <c r="R120"/>
  <c r="P121"/>
  <c r="P120"/>
  <c r="BK121"/>
  <c r="BK120"/>
  <c r="J120"/>
  <c r="J121"/>
  <c r="BE121"/>
  <c r="J68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T112"/>
  <c r="R113"/>
  <c r="R112"/>
  <c r="P113"/>
  <c r="P112"/>
  <c r="BK113"/>
  <c r="BK112"/>
  <c r="J112"/>
  <c r="J113"/>
  <c r="BE113"/>
  <c r="J67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T102"/>
  <c r="R103"/>
  <c r="R102"/>
  <c r="P103"/>
  <c r="P102"/>
  <c r="BK103"/>
  <c r="BK102"/>
  <c r="J102"/>
  <c r="J103"/>
  <c r="BE103"/>
  <c r="J66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F39"/>
  <c i="1" r="BD74"/>
  <c i="18" r="BH93"/>
  <c r="F38"/>
  <c i="1" r="BC74"/>
  <c i="18" r="BG93"/>
  <c r="F37"/>
  <c i="1" r="BB74"/>
  <c i="18" r="BF93"/>
  <c r="J36"/>
  <c i="1" r="AW74"/>
  <c i="18" r="F36"/>
  <c i="1" r="BA74"/>
  <c i="18" r="T93"/>
  <c r="T92"/>
  <c r="T91"/>
  <c r="T90"/>
  <c r="R93"/>
  <c r="R92"/>
  <c r="R91"/>
  <c r="R90"/>
  <c r="P93"/>
  <c r="P92"/>
  <c r="P91"/>
  <c r="P90"/>
  <c i="1" r="AU74"/>
  <c i="18" r="BK93"/>
  <c r="BK92"/>
  <c r="J92"/>
  <c r="BK91"/>
  <c r="J91"/>
  <c r="BK90"/>
  <c r="J90"/>
  <c r="J63"/>
  <c r="J32"/>
  <c i="1" r="AG74"/>
  <c i="18" r="J93"/>
  <c r="BE93"/>
  <c r="J35"/>
  <c i="1" r="AV74"/>
  <c i="18" r="F35"/>
  <c i="1" r="AZ74"/>
  <c i="18" r="J65"/>
  <c r="J64"/>
  <c r="J86"/>
  <c r="F86"/>
  <c r="F84"/>
  <c r="E82"/>
  <c r="J58"/>
  <c r="F58"/>
  <c r="F56"/>
  <c r="E54"/>
  <c r="J41"/>
  <c r="J26"/>
  <c r="E26"/>
  <c r="J87"/>
  <c r="J59"/>
  <c r="J25"/>
  <c r="J20"/>
  <c r="E20"/>
  <c r="F87"/>
  <c r="F59"/>
  <c r="J19"/>
  <c r="J14"/>
  <c r="J84"/>
  <c r="J56"/>
  <c r="E7"/>
  <c r="E78"/>
  <c r="E50"/>
  <c i="17" r="J39"/>
  <c r="J38"/>
  <c i="1" r="AY73"/>
  <c i="17" r="J37"/>
  <c i="1" r="AX73"/>
  <c i="17" r="BI526"/>
  <c r="BH526"/>
  <c r="BG526"/>
  <c r="BF526"/>
  <c r="T526"/>
  <c r="T525"/>
  <c r="R526"/>
  <c r="R525"/>
  <c r="P526"/>
  <c r="P525"/>
  <c r="BK526"/>
  <c r="BK525"/>
  <c r="J525"/>
  <c r="J526"/>
  <c r="BE526"/>
  <c r="J78"/>
  <c r="BI524"/>
  <c r="BH524"/>
  <c r="BG524"/>
  <c r="BF524"/>
  <c r="T524"/>
  <c r="R524"/>
  <c r="P524"/>
  <c r="BK524"/>
  <c r="J524"/>
  <c r="BE524"/>
  <c r="BI522"/>
  <c r="BH522"/>
  <c r="BG522"/>
  <c r="BF522"/>
  <c r="T522"/>
  <c r="R522"/>
  <c r="P522"/>
  <c r="BK522"/>
  <c r="J522"/>
  <c r="BE522"/>
  <c r="BI520"/>
  <c r="BH520"/>
  <c r="BG520"/>
  <c r="BF520"/>
  <c r="T520"/>
  <c r="R520"/>
  <c r="P520"/>
  <c r="BK520"/>
  <c r="J520"/>
  <c r="BE520"/>
  <c r="BI515"/>
  <c r="BH515"/>
  <c r="BG515"/>
  <c r="BF515"/>
  <c r="T515"/>
  <c r="T514"/>
  <c r="R515"/>
  <c r="R514"/>
  <c r="P515"/>
  <c r="P514"/>
  <c r="BK515"/>
  <c r="BK514"/>
  <c r="J514"/>
  <c r="J515"/>
  <c r="BE515"/>
  <c r="J77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4"/>
  <c r="BH494"/>
  <c r="BG494"/>
  <c r="BF494"/>
  <c r="T494"/>
  <c r="R494"/>
  <c r="P494"/>
  <c r="BK494"/>
  <c r="J494"/>
  <c r="BE494"/>
  <c r="BI492"/>
  <c r="BH492"/>
  <c r="BG492"/>
  <c r="BF492"/>
  <c r="T492"/>
  <c r="R492"/>
  <c r="P492"/>
  <c r="BK492"/>
  <c r="J492"/>
  <c r="BE492"/>
  <c r="BI490"/>
  <c r="BH490"/>
  <c r="BG490"/>
  <c r="BF490"/>
  <c r="T490"/>
  <c r="R490"/>
  <c r="P490"/>
  <c r="BK490"/>
  <c r="J490"/>
  <c r="BE490"/>
  <c r="BI484"/>
  <c r="BH484"/>
  <c r="BG484"/>
  <c r="BF484"/>
  <c r="T484"/>
  <c r="T483"/>
  <c r="R484"/>
  <c r="R483"/>
  <c r="P484"/>
  <c r="P483"/>
  <c r="BK484"/>
  <c r="BK483"/>
  <c r="J483"/>
  <c r="J484"/>
  <c r="BE484"/>
  <c r="J76"/>
  <c r="BI482"/>
  <c r="BH482"/>
  <c r="BG482"/>
  <c r="BF482"/>
  <c r="T482"/>
  <c r="R482"/>
  <c r="P482"/>
  <c r="BK482"/>
  <c r="J482"/>
  <c r="BE482"/>
  <c r="BI480"/>
  <c r="BH480"/>
  <c r="BG480"/>
  <c r="BF480"/>
  <c r="T480"/>
  <c r="R480"/>
  <c r="P480"/>
  <c r="BK480"/>
  <c r="J480"/>
  <c r="BE480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67"/>
  <c r="BH467"/>
  <c r="BG467"/>
  <c r="BF467"/>
  <c r="T467"/>
  <c r="R467"/>
  <c r="P467"/>
  <c r="BK467"/>
  <c r="J467"/>
  <c r="BE467"/>
  <c r="BI465"/>
  <c r="BH465"/>
  <c r="BG465"/>
  <c r="BF465"/>
  <c r="T465"/>
  <c r="R465"/>
  <c r="P465"/>
  <c r="BK465"/>
  <c r="J465"/>
  <c r="BE465"/>
  <c r="BI463"/>
  <c r="BH463"/>
  <c r="BG463"/>
  <c r="BF463"/>
  <c r="T463"/>
  <c r="T462"/>
  <c r="R463"/>
  <c r="R462"/>
  <c r="P463"/>
  <c r="P462"/>
  <c r="BK463"/>
  <c r="BK462"/>
  <c r="J462"/>
  <c r="J463"/>
  <c r="BE463"/>
  <c r="J75"/>
  <c r="BI461"/>
  <c r="BH461"/>
  <c r="BG461"/>
  <c r="BF461"/>
  <c r="T461"/>
  <c r="R461"/>
  <c r="P461"/>
  <c r="BK461"/>
  <c r="J461"/>
  <c r="BE461"/>
  <c r="BI458"/>
  <c r="BH458"/>
  <c r="BG458"/>
  <c r="BF458"/>
  <c r="T458"/>
  <c r="R458"/>
  <c r="P458"/>
  <c r="BK458"/>
  <c r="J458"/>
  <c r="BE458"/>
  <c r="BI452"/>
  <c r="BH452"/>
  <c r="BG452"/>
  <c r="BF452"/>
  <c r="T452"/>
  <c r="R452"/>
  <c r="P452"/>
  <c r="BK452"/>
  <c r="J452"/>
  <c r="BE452"/>
  <c r="BI446"/>
  <c r="BH446"/>
  <c r="BG446"/>
  <c r="BF446"/>
  <c r="T446"/>
  <c r="R446"/>
  <c r="P446"/>
  <c r="BK446"/>
  <c r="J446"/>
  <c r="BE446"/>
  <c r="BI444"/>
  <c r="BH444"/>
  <c r="BG444"/>
  <c r="BF444"/>
  <c r="T444"/>
  <c r="R444"/>
  <c r="P444"/>
  <c r="BK444"/>
  <c r="J444"/>
  <c r="BE444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5"/>
  <c r="BH435"/>
  <c r="BG435"/>
  <c r="BF435"/>
  <c r="T435"/>
  <c r="R435"/>
  <c r="P435"/>
  <c r="BK435"/>
  <c r="J435"/>
  <c r="BE435"/>
  <c r="BI432"/>
  <c r="BH432"/>
  <c r="BG432"/>
  <c r="BF432"/>
  <c r="T432"/>
  <c r="R432"/>
  <c r="P432"/>
  <c r="BK432"/>
  <c r="J432"/>
  <c r="BE432"/>
  <c r="BI429"/>
  <c r="BH429"/>
  <c r="BG429"/>
  <c r="BF429"/>
  <c r="T429"/>
  <c r="R429"/>
  <c r="P429"/>
  <c r="BK429"/>
  <c r="J429"/>
  <c r="BE429"/>
  <c r="BI426"/>
  <c r="BH426"/>
  <c r="BG426"/>
  <c r="BF426"/>
  <c r="T426"/>
  <c r="R426"/>
  <c r="P426"/>
  <c r="BK426"/>
  <c r="J426"/>
  <c r="BE426"/>
  <c r="BI424"/>
  <c r="BH424"/>
  <c r="BG424"/>
  <c r="BF424"/>
  <c r="T424"/>
  <c r="R424"/>
  <c r="P424"/>
  <c r="BK424"/>
  <c r="J424"/>
  <c r="BE424"/>
  <c r="BI422"/>
  <c r="BH422"/>
  <c r="BG422"/>
  <c r="BF422"/>
  <c r="T422"/>
  <c r="R422"/>
  <c r="P422"/>
  <c r="BK422"/>
  <c r="J422"/>
  <c r="BE422"/>
  <c r="BI420"/>
  <c r="BH420"/>
  <c r="BG420"/>
  <c r="BF420"/>
  <c r="T420"/>
  <c r="R420"/>
  <c r="P420"/>
  <c r="BK420"/>
  <c r="J420"/>
  <c r="BE420"/>
  <c r="BI418"/>
  <c r="BH418"/>
  <c r="BG418"/>
  <c r="BF418"/>
  <c r="T418"/>
  <c r="R418"/>
  <c r="P418"/>
  <c r="BK418"/>
  <c r="J418"/>
  <c r="BE418"/>
  <c r="BI416"/>
  <c r="BH416"/>
  <c r="BG416"/>
  <c r="BF416"/>
  <c r="T416"/>
  <c r="R416"/>
  <c r="P416"/>
  <c r="BK416"/>
  <c r="J416"/>
  <c r="BE416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4"/>
  <c r="BH404"/>
  <c r="BG404"/>
  <c r="BF404"/>
  <c r="T404"/>
  <c r="R404"/>
  <c r="P404"/>
  <c r="BK404"/>
  <c r="J404"/>
  <c r="BE404"/>
  <c r="BI402"/>
  <c r="BH402"/>
  <c r="BG402"/>
  <c r="BF402"/>
  <c r="T402"/>
  <c r="R402"/>
  <c r="P402"/>
  <c r="BK402"/>
  <c r="J402"/>
  <c r="BE402"/>
  <c r="BI377"/>
  <c r="BH377"/>
  <c r="BG377"/>
  <c r="BF377"/>
  <c r="T377"/>
  <c r="R377"/>
  <c r="P377"/>
  <c r="BK377"/>
  <c r="J377"/>
  <c r="BE377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69"/>
  <c r="BH369"/>
  <c r="BG369"/>
  <c r="BF369"/>
  <c r="T369"/>
  <c r="R369"/>
  <c r="P369"/>
  <c r="BK369"/>
  <c r="J369"/>
  <c r="BE369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45"/>
  <c r="BH345"/>
  <c r="BG345"/>
  <c r="BF345"/>
  <c r="T345"/>
  <c r="T344"/>
  <c r="R345"/>
  <c r="R344"/>
  <c r="P345"/>
  <c r="P344"/>
  <c r="BK345"/>
  <c r="BK344"/>
  <c r="J344"/>
  <c r="J345"/>
  <c r="BE345"/>
  <c r="J74"/>
  <c r="BI343"/>
  <c r="BH343"/>
  <c r="BG343"/>
  <c r="BF343"/>
  <c r="T343"/>
  <c r="R343"/>
  <c r="P343"/>
  <c r="BK343"/>
  <c r="J343"/>
  <c r="BE343"/>
  <c r="BI341"/>
  <c r="BH341"/>
  <c r="BG341"/>
  <c r="BF341"/>
  <c r="T341"/>
  <c r="T340"/>
  <c r="R341"/>
  <c r="R340"/>
  <c r="P341"/>
  <c r="P340"/>
  <c r="BK341"/>
  <c r="BK340"/>
  <c r="J340"/>
  <c r="J341"/>
  <c r="BE341"/>
  <c r="J73"/>
  <c r="BI339"/>
  <c r="BH339"/>
  <c r="BG339"/>
  <c r="BF339"/>
  <c r="T339"/>
  <c r="R339"/>
  <c r="P339"/>
  <c r="BK339"/>
  <c r="J339"/>
  <c r="BE339"/>
  <c r="BI334"/>
  <c r="BH334"/>
  <c r="BG334"/>
  <c r="BF334"/>
  <c r="T334"/>
  <c r="R334"/>
  <c r="P334"/>
  <c r="BK334"/>
  <c r="J334"/>
  <c r="BE334"/>
  <c r="BI332"/>
  <c r="BH332"/>
  <c r="BG332"/>
  <c r="BF332"/>
  <c r="T332"/>
  <c r="R332"/>
  <c r="P332"/>
  <c r="BK332"/>
  <c r="J332"/>
  <c r="BE332"/>
  <c r="BI330"/>
  <c r="BH330"/>
  <c r="BG330"/>
  <c r="BF330"/>
  <c r="T330"/>
  <c r="R330"/>
  <c r="P330"/>
  <c r="BK330"/>
  <c r="J330"/>
  <c r="BE330"/>
  <c r="BI328"/>
  <c r="BH328"/>
  <c r="BG328"/>
  <c r="BF328"/>
  <c r="T328"/>
  <c r="R328"/>
  <c r="P328"/>
  <c r="BK328"/>
  <c r="J328"/>
  <c r="BE328"/>
  <c r="BI326"/>
  <c r="BH326"/>
  <c r="BG326"/>
  <c r="BF326"/>
  <c r="T326"/>
  <c r="R326"/>
  <c r="P326"/>
  <c r="BK326"/>
  <c r="J326"/>
  <c r="BE326"/>
  <c r="BI320"/>
  <c r="BH320"/>
  <c r="BG320"/>
  <c r="BF320"/>
  <c r="T320"/>
  <c r="R320"/>
  <c r="P320"/>
  <c r="BK320"/>
  <c r="J320"/>
  <c r="BE320"/>
  <c r="BI316"/>
  <c r="BH316"/>
  <c r="BG316"/>
  <c r="BF316"/>
  <c r="T316"/>
  <c r="R316"/>
  <c r="P316"/>
  <c r="BK316"/>
  <c r="J316"/>
  <c r="BE316"/>
  <c r="BI312"/>
  <c r="BH312"/>
  <c r="BG312"/>
  <c r="BF312"/>
  <c r="T312"/>
  <c r="R312"/>
  <c r="P312"/>
  <c r="BK312"/>
  <c r="J312"/>
  <c r="BE312"/>
  <c r="BI310"/>
  <c r="BH310"/>
  <c r="BG310"/>
  <c r="BF310"/>
  <c r="T310"/>
  <c r="R310"/>
  <c r="P310"/>
  <c r="BK310"/>
  <c r="J310"/>
  <c r="BE310"/>
  <c r="BI308"/>
  <c r="BH308"/>
  <c r="BG308"/>
  <c r="BF308"/>
  <c r="T308"/>
  <c r="R308"/>
  <c r="P308"/>
  <c r="BK308"/>
  <c r="J308"/>
  <c r="BE308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292"/>
  <c r="BH292"/>
  <c r="BG292"/>
  <c r="BF292"/>
  <c r="T292"/>
  <c r="R292"/>
  <c r="P292"/>
  <c r="BK292"/>
  <c r="J292"/>
  <c r="BE292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7"/>
  <c r="BH277"/>
  <c r="BG277"/>
  <c r="BF277"/>
  <c r="T277"/>
  <c r="R277"/>
  <c r="P277"/>
  <c r="BK277"/>
  <c r="J277"/>
  <c r="BE277"/>
  <c r="BI272"/>
  <c r="BH272"/>
  <c r="BG272"/>
  <c r="BF272"/>
  <c r="T272"/>
  <c r="T271"/>
  <c r="R272"/>
  <c r="R271"/>
  <c r="P272"/>
  <c r="P271"/>
  <c r="BK272"/>
  <c r="BK271"/>
  <c r="J271"/>
  <c r="J272"/>
  <c r="BE272"/>
  <c r="J72"/>
  <c r="BI270"/>
  <c r="BH270"/>
  <c r="BG270"/>
  <c r="BF270"/>
  <c r="T270"/>
  <c r="R270"/>
  <c r="P270"/>
  <c r="BK270"/>
  <c r="J270"/>
  <c r="BE270"/>
  <c r="BI268"/>
  <c r="BH268"/>
  <c r="BG268"/>
  <c r="BF268"/>
  <c r="T268"/>
  <c r="R268"/>
  <c r="P268"/>
  <c r="BK268"/>
  <c r="J268"/>
  <c r="BE268"/>
  <c r="BI264"/>
  <c r="BH264"/>
  <c r="BG264"/>
  <c r="BF264"/>
  <c r="T264"/>
  <c r="R264"/>
  <c r="P264"/>
  <c r="BK264"/>
  <c r="J264"/>
  <c r="BE264"/>
  <c r="BI258"/>
  <c r="BH258"/>
  <c r="BG258"/>
  <c r="BF258"/>
  <c r="T258"/>
  <c r="R258"/>
  <c r="P258"/>
  <c r="BK258"/>
  <c r="J258"/>
  <c r="BE258"/>
  <c r="BI250"/>
  <c r="BH250"/>
  <c r="BG250"/>
  <c r="BF250"/>
  <c r="T250"/>
  <c r="R250"/>
  <c r="P250"/>
  <c r="BK250"/>
  <c r="J250"/>
  <c r="BE250"/>
  <c r="BI232"/>
  <c r="BH232"/>
  <c r="BG232"/>
  <c r="BF232"/>
  <c r="T232"/>
  <c r="R232"/>
  <c r="P232"/>
  <c r="BK232"/>
  <c r="J232"/>
  <c r="BE232"/>
  <c r="BI230"/>
  <c r="BH230"/>
  <c r="BG230"/>
  <c r="BF230"/>
  <c r="T230"/>
  <c r="T229"/>
  <c r="R230"/>
  <c r="R229"/>
  <c r="P230"/>
  <c r="P229"/>
  <c r="BK230"/>
  <c r="BK229"/>
  <c r="J229"/>
  <c r="J230"/>
  <c r="BE230"/>
  <c r="J71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1"/>
  <c r="BH221"/>
  <c r="BG221"/>
  <c r="BF221"/>
  <c r="T221"/>
  <c r="R221"/>
  <c r="P221"/>
  <c r="BK221"/>
  <c r="J221"/>
  <c r="BE221"/>
  <c r="BI219"/>
  <c r="BH219"/>
  <c r="BG219"/>
  <c r="BF219"/>
  <c r="T219"/>
  <c r="R219"/>
  <c r="P219"/>
  <c r="BK219"/>
  <c r="J219"/>
  <c r="BE219"/>
  <c r="BI210"/>
  <c r="BH210"/>
  <c r="BG210"/>
  <c r="BF210"/>
  <c r="T210"/>
  <c r="R210"/>
  <c r="P210"/>
  <c r="BK210"/>
  <c r="J210"/>
  <c r="BE210"/>
  <c r="BI208"/>
  <c r="BH208"/>
  <c r="BG208"/>
  <c r="BF208"/>
  <c r="T208"/>
  <c r="R208"/>
  <c r="P208"/>
  <c r="BK208"/>
  <c r="J208"/>
  <c r="BE208"/>
  <c r="BI197"/>
  <c r="BH197"/>
  <c r="BG197"/>
  <c r="BF197"/>
  <c r="T197"/>
  <c r="R197"/>
  <c r="P197"/>
  <c r="BK197"/>
  <c r="J197"/>
  <c r="BE197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T148"/>
  <c r="R149"/>
  <c r="R148"/>
  <c r="P149"/>
  <c r="P148"/>
  <c r="BK149"/>
  <c r="BK148"/>
  <c r="J148"/>
  <c r="J149"/>
  <c r="BE149"/>
  <c r="J70"/>
  <c r="BI147"/>
  <c r="BH147"/>
  <c r="BG147"/>
  <c r="BF147"/>
  <c r="T147"/>
  <c r="R147"/>
  <c r="P147"/>
  <c r="BK147"/>
  <c r="J147"/>
  <c r="BE147"/>
  <c r="BI145"/>
  <c r="BH145"/>
  <c r="BG145"/>
  <c r="BF145"/>
  <c r="T145"/>
  <c r="R145"/>
  <c r="P145"/>
  <c r="BK145"/>
  <c r="J145"/>
  <c r="BE145"/>
  <c r="BI143"/>
  <c r="BH143"/>
  <c r="BG143"/>
  <c r="BF143"/>
  <c r="T143"/>
  <c r="T142"/>
  <c r="T141"/>
  <c r="R143"/>
  <c r="R142"/>
  <c r="R141"/>
  <c r="P143"/>
  <c r="P142"/>
  <c r="P141"/>
  <c r="BK143"/>
  <c r="BK142"/>
  <c r="J142"/>
  <c r="BK141"/>
  <c r="J141"/>
  <c r="J143"/>
  <c r="BE143"/>
  <c r="J69"/>
  <c r="J68"/>
  <c r="BI140"/>
  <c r="BH140"/>
  <c r="BG140"/>
  <c r="BF140"/>
  <c r="T140"/>
  <c r="T139"/>
  <c r="R140"/>
  <c r="R139"/>
  <c r="P140"/>
  <c r="P139"/>
  <c r="BK140"/>
  <c r="BK139"/>
  <c r="J139"/>
  <c r="J140"/>
  <c r="BE140"/>
  <c r="J67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8"/>
  <c r="BH128"/>
  <c r="BG128"/>
  <c r="BF128"/>
  <c r="T128"/>
  <c r="T127"/>
  <c r="R128"/>
  <c r="R127"/>
  <c r="P128"/>
  <c r="P127"/>
  <c r="BK128"/>
  <c r="BK127"/>
  <c r="J127"/>
  <c r="J128"/>
  <c r="BE128"/>
  <c r="J66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7"/>
  <c r="BH107"/>
  <c r="BG107"/>
  <c r="BF107"/>
  <c r="T107"/>
  <c r="R107"/>
  <c r="P107"/>
  <c r="BK107"/>
  <c r="J107"/>
  <c r="BE107"/>
  <c r="BI105"/>
  <c r="BH105"/>
  <c r="BG105"/>
  <c r="BF105"/>
  <c r="T105"/>
  <c r="R105"/>
  <c r="P105"/>
  <c r="BK105"/>
  <c r="J105"/>
  <c r="BE105"/>
  <c r="BI103"/>
  <c r="F39"/>
  <c i="1" r="BD73"/>
  <c i="17" r="BH103"/>
  <c r="F38"/>
  <c i="1" r="BC73"/>
  <c i="17" r="BG103"/>
  <c r="F37"/>
  <c i="1" r="BB73"/>
  <c i="17" r="BF103"/>
  <c r="J36"/>
  <c i="1" r="AW73"/>
  <c i="17" r="F36"/>
  <c i="1" r="BA73"/>
  <c i="17" r="T103"/>
  <c r="T102"/>
  <c r="T101"/>
  <c r="T100"/>
  <c r="R103"/>
  <c r="R102"/>
  <c r="R101"/>
  <c r="R100"/>
  <c r="P103"/>
  <c r="P102"/>
  <c r="P101"/>
  <c r="P100"/>
  <c i="1" r="AU73"/>
  <c i="17" r="BK103"/>
  <c r="BK102"/>
  <c r="J102"/>
  <c r="BK101"/>
  <c r="J101"/>
  <c r="BK100"/>
  <c r="J100"/>
  <c r="J63"/>
  <c r="J32"/>
  <c i="1" r="AG73"/>
  <c i="17" r="J103"/>
  <c r="BE103"/>
  <c r="J35"/>
  <c i="1" r="AV73"/>
  <c i="17" r="F35"/>
  <c i="1" r="AZ73"/>
  <c i="17" r="J65"/>
  <c r="J64"/>
  <c r="J96"/>
  <c r="F96"/>
  <c r="F94"/>
  <c r="E92"/>
  <c r="J58"/>
  <c r="F58"/>
  <c r="F56"/>
  <c r="E54"/>
  <c r="J41"/>
  <c r="J26"/>
  <c r="E26"/>
  <c r="J97"/>
  <c r="J59"/>
  <c r="J25"/>
  <c r="J20"/>
  <c r="E20"/>
  <c r="F97"/>
  <c r="F59"/>
  <c r="J19"/>
  <c r="J14"/>
  <c r="J94"/>
  <c r="J56"/>
  <c r="E7"/>
  <c r="E88"/>
  <c r="E50"/>
  <c i="16" r="J39"/>
  <c r="J38"/>
  <c i="1" r="AY71"/>
  <c i="16" r="J37"/>
  <c i="1" r="AX71"/>
  <c i="16" r="BI94"/>
  <c r="BH94"/>
  <c r="BG94"/>
  <c r="BF94"/>
  <c r="T94"/>
  <c r="R94"/>
  <c r="P94"/>
  <c r="BK94"/>
  <c r="J94"/>
  <c r="BE94"/>
  <c r="BI93"/>
  <c r="BH93"/>
  <c r="BG93"/>
  <c r="BF93"/>
  <c r="T93"/>
  <c r="T92"/>
  <c r="R93"/>
  <c r="R92"/>
  <c r="P93"/>
  <c r="P92"/>
  <c r="BK93"/>
  <c r="BK92"/>
  <c r="J92"/>
  <c r="J93"/>
  <c r="BE93"/>
  <c r="J65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9"/>
  <c i="1" r="BD71"/>
  <c i="16" r="BH89"/>
  <c r="F38"/>
  <c i="1" r="BC71"/>
  <c i="16" r="BG89"/>
  <c r="F37"/>
  <c i="1" r="BB71"/>
  <c i="16" r="BF89"/>
  <c r="J36"/>
  <c i="1" r="AW71"/>
  <c i="16" r="F36"/>
  <c i="1" r="BA71"/>
  <c i="16" r="T89"/>
  <c r="T88"/>
  <c r="T87"/>
  <c r="R89"/>
  <c r="R88"/>
  <c r="R87"/>
  <c r="P89"/>
  <c r="P88"/>
  <c r="P87"/>
  <c i="1" r="AU71"/>
  <c i="16" r="BK89"/>
  <c r="BK88"/>
  <c r="J88"/>
  <c r="BK87"/>
  <c r="J87"/>
  <c r="J63"/>
  <c r="J32"/>
  <c i="1" r="AG71"/>
  <c i="16" r="J89"/>
  <c r="BE89"/>
  <c r="J35"/>
  <c i="1" r="AV71"/>
  <c i="16" r="F35"/>
  <c i="1" r="AZ71"/>
  <c i="16"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15" r="J39"/>
  <c r="J38"/>
  <c i="1" r="AY70"/>
  <c i="15" r="J37"/>
  <c i="1" r="AX70"/>
  <c i="15"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F39"/>
  <c i="1" r="BD70"/>
  <c i="15" r="BH88"/>
  <c r="F38"/>
  <c i="1" r="BC70"/>
  <c i="15" r="BG88"/>
  <c r="F37"/>
  <c i="1" r="BB70"/>
  <c i="15" r="BF88"/>
  <c r="J36"/>
  <c i="1" r="AW70"/>
  <c i="15" r="F36"/>
  <c i="1" r="BA70"/>
  <c i="15" r="T88"/>
  <c r="T87"/>
  <c r="T86"/>
  <c r="R88"/>
  <c r="R87"/>
  <c r="R86"/>
  <c r="P88"/>
  <c r="P87"/>
  <c r="P86"/>
  <c i="1" r="AU70"/>
  <c i="15" r="BK88"/>
  <c r="BK87"/>
  <c r="J87"/>
  <c r="BK86"/>
  <c r="J86"/>
  <c r="J63"/>
  <c r="J32"/>
  <c i="1" r="AG70"/>
  <c i="15" r="J88"/>
  <c r="BE88"/>
  <c r="J35"/>
  <c i="1" r="AV70"/>
  <c i="15" r="F35"/>
  <c i="1" r="AZ70"/>
  <c i="15" r="J64"/>
  <c r="J82"/>
  <c r="F82"/>
  <c r="F80"/>
  <c r="E78"/>
  <c r="J58"/>
  <c r="F58"/>
  <c r="F56"/>
  <c r="E54"/>
  <c r="J41"/>
  <c r="J26"/>
  <c r="E26"/>
  <c r="J83"/>
  <c r="J59"/>
  <c r="J25"/>
  <c r="J20"/>
  <c r="E20"/>
  <c r="F83"/>
  <c r="F59"/>
  <c r="J19"/>
  <c r="J14"/>
  <c r="J80"/>
  <c r="J56"/>
  <c r="E7"/>
  <c r="E74"/>
  <c r="E50"/>
  <c i="14" r="J39"/>
  <c r="J38"/>
  <c i="1" r="AY69"/>
  <c i="14" r="J37"/>
  <c i="1" r="AX69"/>
  <c i="14"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5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9"/>
  <c i="1" r="BD69"/>
  <c i="14" r="BH89"/>
  <c r="F38"/>
  <c i="1" r="BC69"/>
  <c i="14" r="BG89"/>
  <c r="F37"/>
  <c i="1" r="BB69"/>
  <c i="14" r="BF89"/>
  <c r="J36"/>
  <c i="1" r="AW69"/>
  <c i="14" r="F36"/>
  <c i="1" r="BA69"/>
  <c i="14" r="T89"/>
  <c r="T88"/>
  <c r="T87"/>
  <c r="R89"/>
  <c r="R88"/>
  <c r="R87"/>
  <c r="P89"/>
  <c r="P88"/>
  <c r="P87"/>
  <c i="1" r="AU69"/>
  <c i="14" r="BK89"/>
  <c r="BK88"/>
  <c r="J88"/>
  <c r="BK87"/>
  <c r="J87"/>
  <c r="J63"/>
  <c r="J32"/>
  <c i="1" r="AG69"/>
  <c i="14" r="J89"/>
  <c r="BE89"/>
  <c r="J35"/>
  <c i="1" r="AV69"/>
  <c i="14" r="F35"/>
  <c i="1" r="AZ69"/>
  <c i="14"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13" r="J39"/>
  <c r="J38"/>
  <c i="1" r="AY68"/>
  <c i="13" r="J37"/>
  <c i="1" r="AX68"/>
  <c i="13"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T123"/>
  <c r="R124"/>
  <c r="R123"/>
  <c r="P124"/>
  <c r="P123"/>
  <c r="BK124"/>
  <c r="BK123"/>
  <c r="J123"/>
  <c r="J124"/>
  <c r="BE124"/>
  <c r="J65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F39"/>
  <c i="1" r="BD68"/>
  <c i="13" r="BH89"/>
  <c r="F38"/>
  <c i="1" r="BC68"/>
  <c i="13" r="BG89"/>
  <c r="F37"/>
  <c i="1" r="BB68"/>
  <c i="13" r="BF89"/>
  <c r="J36"/>
  <c i="1" r="AW68"/>
  <c i="13" r="F36"/>
  <c i="1" r="BA68"/>
  <c i="13" r="T89"/>
  <c r="T88"/>
  <c r="T87"/>
  <c r="R89"/>
  <c r="R88"/>
  <c r="R87"/>
  <c r="P89"/>
  <c r="P88"/>
  <c r="P87"/>
  <c i="1" r="AU68"/>
  <c i="13" r="BK89"/>
  <c r="BK88"/>
  <c r="J88"/>
  <c r="BK87"/>
  <c r="J87"/>
  <c r="J63"/>
  <c r="J32"/>
  <c i="1" r="AG68"/>
  <c i="13" r="J89"/>
  <c r="BE89"/>
  <c r="J35"/>
  <c i="1" r="AV68"/>
  <c i="13" r="F35"/>
  <c i="1" r="AZ68"/>
  <c i="13" r="J64"/>
  <c r="J83"/>
  <c r="F83"/>
  <c r="F81"/>
  <c r="E79"/>
  <c r="J58"/>
  <c r="F58"/>
  <c r="F56"/>
  <c r="E54"/>
  <c r="J41"/>
  <c r="J26"/>
  <c r="E26"/>
  <c r="J84"/>
  <c r="J59"/>
  <c r="J25"/>
  <c r="J20"/>
  <c r="E20"/>
  <c r="F84"/>
  <c r="F59"/>
  <c r="J19"/>
  <c r="J14"/>
  <c r="J81"/>
  <c r="J56"/>
  <c r="E7"/>
  <c r="E75"/>
  <c r="E50"/>
  <c i="12" r="J39"/>
  <c r="J38"/>
  <c i="1" r="AY67"/>
  <c i="12" r="J37"/>
  <c i="1" r="AX67"/>
  <c i="12"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T97"/>
  <c r="R98"/>
  <c r="R97"/>
  <c r="P98"/>
  <c r="P97"/>
  <c r="BK98"/>
  <c r="BK97"/>
  <c r="J97"/>
  <c r="J98"/>
  <c r="BE98"/>
  <c r="J66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F39"/>
  <c i="1" r="BD67"/>
  <c i="12" r="BH91"/>
  <c r="F38"/>
  <c i="1" r="BC67"/>
  <c i="12" r="BG91"/>
  <c r="F37"/>
  <c i="1" r="BB67"/>
  <c i="12" r="BF91"/>
  <c r="J36"/>
  <c i="1" r="AW67"/>
  <c i="12" r="F36"/>
  <c i="1" r="BA67"/>
  <c i="12" r="T91"/>
  <c r="T90"/>
  <c r="T89"/>
  <c r="T88"/>
  <c r="R91"/>
  <c r="R90"/>
  <c r="R89"/>
  <c r="R88"/>
  <c r="P91"/>
  <c r="P90"/>
  <c r="P89"/>
  <c r="P88"/>
  <c i="1" r="AU67"/>
  <c i="12" r="BK91"/>
  <c r="BK90"/>
  <c r="J90"/>
  <c r="BK89"/>
  <c r="J89"/>
  <c r="BK88"/>
  <c r="J88"/>
  <c r="J63"/>
  <c r="J32"/>
  <c i="1" r="AG67"/>
  <c i="12" r="J91"/>
  <c r="BE91"/>
  <c r="J35"/>
  <c i="1" r="AV67"/>
  <c i="12" r="F35"/>
  <c i="1" r="AZ67"/>
  <c i="12" r="J65"/>
  <c r="J64"/>
  <c r="J84"/>
  <c r="F84"/>
  <c r="F82"/>
  <c r="E80"/>
  <c r="J58"/>
  <c r="F58"/>
  <c r="F56"/>
  <c r="E54"/>
  <c r="J41"/>
  <c r="J26"/>
  <c r="E26"/>
  <c r="J85"/>
  <c r="J59"/>
  <c r="J25"/>
  <c r="J20"/>
  <c r="E20"/>
  <c r="F85"/>
  <c r="F59"/>
  <c r="J19"/>
  <c r="J14"/>
  <c r="J82"/>
  <c r="J56"/>
  <c r="E7"/>
  <c r="E76"/>
  <c r="E50"/>
  <c i="11" r="J39"/>
  <c r="J38"/>
  <c i="1" r="AY66"/>
  <c i="11" r="J37"/>
  <c i="1" r="AX66"/>
  <c i="11" r="BI178"/>
  <c r="BH178"/>
  <c r="BG178"/>
  <c r="BF178"/>
  <c r="T178"/>
  <c r="R178"/>
  <c r="P178"/>
  <c r="BK178"/>
  <c r="J178"/>
  <c r="BE178"/>
  <c r="BI176"/>
  <c r="BH176"/>
  <c r="BG176"/>
  <c r="BF176"/>
  <c r="T176"/>
  <c r="T175"/>
  <c r="R176"/>
  <c r="R175"/>
  <c r="P176"/>
  <c r="P175"/>
  <c r="BK176"/>
  <c r="BK175"/>
  <c r="J175"/>
  <c r="J176"/>
  <c r="BE176"/>
  <c r="J70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T154"/>
  <c r="R155"/>
  <c r="R154"/>
  <c r="P155"/>
  <c r="P154"/>
  <c r="BK155"/>
  <c r="BK154"/>
  <c r="J154"/>
  <c r="J155"/>
  <c r="BE155"/>
  <c r="J69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7"/>
  <c r="BH137"/>
  <c r="BG137"/>
  <c r="BF137"/>
  <c r="T137"/>
  <c r="R137"/>
  <c r="P137"/>
  <c r="BK137"/>
  <c r="J137"/>
  <c r="BE137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19"/>
  <c r="BH119"/>
  <c r="BG119"/>
  <c r="BF119"/>
  <c r="T119"/>
  <c r="R119"/>
  <c r="P119"/>
  <c r="BK119"/>
  <c r="J119"/>
  <c r="BE119"/>
  <c r="BI116"/>
  <c r="BH116"/>
  <c r="BG116"/>
  <c r="BF116"/>
  <c r="T116"/>
  <c r="T115"/>
  <c r="R116"/>
  <c r="R115"/>
  <c r="P116"/>
  <c r="P115"/>
  <c r="BK116"/>
  <c r="BK115"/>
  <c r="J115"/>
  <c r="J116"/>
  <c r="BE116"/>
  <c r="J68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0"/>
  <c r="BH110"/>
  <c r="BG110"/>
  <c r="BF110"/>
  <c r="T110"/>
  <c r="R110"/>
  <c r="P110"/>
  <c r="BK110"/>
  <c r="J110"/>
  <c r="BE110"/>
  <c r="BI108"/>
  <c r="BH108"/>
  <c r="BG108"/>
  <c r="BF108"/>
  <c r="T108"/>
  <c r="R108"/>
  <c r="P108"/>
  <c r="BK108"/>
  <c r="J108"/>
  <c r="BE108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8"/>
  <c r="BH98"/>
  <c r="BG98"/>
  <c r="BF98"/>
  <c r="T98"/>
  <c r="T97"/>
  <c r="T96"/>
  <c r="R98"/>
  <c r="R97"/>
  <c r="R96"/>
  <c r="P98"/>
  <c r="P97"/>
  <c r="P96"/>
  <c r="BK98"/>
  <c r="BK97"/>
  <c r="J97"/>
  <c r="BK96"/>
  <c r="J96"/>
  <c r="J98"/>
  <c r="BE98"/>
  <c r="J67"/>
  <c r="J66"/>
  <c r="BI95"/>
  <c r="F39"/>
  <c i="1" r="BD66"/>
  <c i="11" r="BH95"/>
  <c r="F38"/>
  <c i="1" r="BC66"/>
  <c i="11" r="BG95"/>
  <c r="F37"/>
  <c i="1" r="BB66"/>
  <c i="11" r="BF95"/>
  <c r="J36"/>
  <c i="1" r="AW66"/>
  <c i="11" r="F36"/>
  <c i="1" r="BA66"/>
  <c i="11" r="T95"/>
  <c r="T94"/>
  <c r="T93"/>
  <c r="T92"/>
  <c r="R95"/>
  <c r="R94"/>
  <c r="R93"/>
  <c r="R92"/>
  <c r="P95"/>
  <c r="P94"/>
  <c r="P93"/>
  <c r="P92"/>
  <c i="1" r="AU66"/>
  <c i="11" r="BK95"/>
  <c r="BK94"/>
  <c r="J94"/>
  <c r="BK93"/>
  <c r="J93"/>
  <c r="BK92"/>
  <c r="J92"/>
  <c r="J63"/>
  <c r="J32"/>
  <c i="1" r="AG66"/>
  <c i="11" r="J95"/>
  <c r="BE95"/>
  <c r="J35"/>
  <c i="1" r="AV66"/>
  <c i="11" r="F35"/>
  <c i="1" r="AZ66"/>
  <c i="11" r="J65"/>
  <c r="J64"/>
  <c r="J88"/>
  <c r="F88"/>
  <c r="F86"/>
  <c r="E84"/>
  <c r="J58"/>
  <c r="F58"/>
  <c r="F56"/>
  <c r="E54"/>
  <c r="J41"/>
  <c r="J26"/>
  <c r="E26"/>
  <c r="J89"/>
  <c r="J59"/>
  <c r="J25"/>
  <c r="J20"/>
  <c r="E20"/>
  <c r="F89"/>
  <c r="F59"/>
  <c r="J19"/>
  <c r="J14"/>
  <c r="J86"/>
  <c r="J56"/>
  <c r="E7"/>
  <c r="E80"/>
  <c r="E50"/>
  <c i="10" r="J39"/>
  <c r="J38"/>
  <c i="1" r="AY65"/>
  <c i="10" r="J37"/>
  <c i="1" r="AX65"/>
  <c i="10" r="BI619"/>
  <c r="BH619"/>
  <c r="BG619"/>
  <c r="BF619"/>
  <c r="T619"/>
  <c r="T618"/>
  <c r="R619"/>
  <c r="R618"/>
  <c r="P619"/>
  <c r="P618"/>
  <c r="BK619"/>
  <c r="BK618"/>
  <c r="J618"/>
  <c r="J619"/>
  <c r="BE619"/>
  <c r="J84"/>
  <c r="BI616"/>
  <c r="BH616"/>
  <c r="BG616"/>
  <c r="BF616"/>
  <c r="T616"/>
  <c r="R616"/>
  <c r="P616"/>
  <c r="BK616"/>
  <c r="J616"/>
  <c r="BE616"/>
  <c r="BI614"/>
  <c r="BH614"/>
  <c r="BG614"/>
  <c r="BF614"/>
  <c r="T614"/>
  <c r="T613"/>
  <c r="R614"/>
  <c r="R613"/>
  <c r="P614"/>
  <c r="P613"/>
  <c r="BK614"/>
  <c r="BK613"/>
  <c r="J613"/>
  <c r="J614"/>
  <c r="BE614"/>
  <c r="J83"/>
  <c r="BI612"/>
  <c r="BH612"/>
  <c r="BG612"/>
  <c r="BF612"/>
  <c r="T612"/>
  <c r="R612"/>
  <c r="P612"/>
  <c r="BK612"/>
  <c r="J612"/>
  <c r="BE612"/>
  <c r="BI610"/>
  <c r="BH610"/>
  <c r="BG610"/>
  <c r="BF610"/>
  <c r="T610"/>
  <c r="R610"/>
  <c r="P610"/>
  <c r="BK610"/>
  <c r="J610"/>
  <c r="BE610"/>
  <c r="BI608"/>
  <c r="BH608"/>
  <c r="BG608"/>
  <c r="BF608"/>
  <c r="T608"/>
  <c r="R608"/>
  <c r="P608"/>
  <c r="BK608"/>
  <c r="J608"/>
  <c r="BE608"/>
  <c r="BI604"/>
  <c r="BH604"/>
  <c r="BG604"/>
  <c r="BF604"/>
  <c r="T604"/>
  <c r="T603"/>
  <c r="R604"/>
  <c r="R603"/>
  <c r="P604"/>
  <c r="P603"/>
  <c r="BK604"/>
  <c r="BK603"/>
  <c r="J603"/>
  <c r="J604"/>
  <c r="BE604"/>
  <c r="J82"/>
  <c r="BI602"/>
  <c r="BH602"/>
  <c r="BG602"/>
  <c r="BF602"/>
  <c r="T602"/>
  <c r="R602"/>
  <c r="P602"/>
  <c r="BK602"/>
  <c r="J602"/>
  <c r="BE602"/>
  <c r="BI600"/>
  <c r="BH600"/>
  <c r="BG600"/>
  <c r="BF600"/>
  <c r="T600"/>
  <c r="R600"/>
  <c r="P600"/>
  <c r="BK600"/>
  <c r="J600"/>
  <c r="BE600"/>
  <c r="BI596"/>
  <c r="BH596"/>
  <c r="BG596"/>
  <c r="BF596"/>
  <c r="T596"/>
  <c r="R596"/>
  <c r="P596"/>
  <c r="BK596"/>
  <c r="J596"/>
  <c r="BE596"/>
  <c r="BI594"/>
  <c r="BH594"/>
  <c r="BG594"/>
  <c r="BF594"/>
  <c r="T594"/>
  <c r="R594"/>
  <c r="P594"/>
  <c r="BK594"/>
  <c r="J594"/>
  <c r="BE594"/>
  <c r="BI592"/>
  <c r="BH592"/>
  <c r="BG592"/>
  <c r="BF592"/>
  <c r="T592"/>
  <c r="R592"/>
  <c r="P592"/>
  <c r="BK592"/>
  <c r="J592"/>
  <c r="BE592"/>
  <c r="BI587"/>
  <c r="BH587"/>
  <c r="BG587"/>
  <c r="BF587"/>
  <c r="T587"/>
  <c r="R587"/>
  <c r="P587"/>
  <c r="BK587"/>
  <c r="J587"/>
  <c r="BE587"/>
  <c r="BI585"/>
  <c r="BH585"/>
  <c r="BG585"/>
  <c r="BF585"/>
  <c r="T585"/>
  <c r="R585"/>
  <c r="P585"/>
  <c r="BK585"/>
  <c r="J585"/>
  <c r="BE585"/>
  <c r="BI583"/>
  <c r="BH583"/>
  <c r="BG583"/>
  <c r="BF583"/>
  <c r="T583"/>
  <c r="R583"/>
  <c r="P583"/>
  <c r="BK583"/>
  <c r="J583"/>
  <c r="BE583"/>
  <c r="BI579"/>
  <c r="BH579"/>
  <c r="BG579"/>
  <c r="BF579"/>
  <c r="T579"/>
  <c r="T578"/>
  <c r="R579"/>
  <c r="R578"/>
  <c r="P579"/>
  <c r="P578"/>
  <c r="BK579"/>
  <c r="BK578"/>
  <c r="J578"/>
  <c r="J579"/>
  <c r="BE579"/>
  <c r="J81"/>
  <c r="BI577"/>
  <c r="BH577"/>
  <c r="BG577"/>
  <c r="BF577"/>
  <c r="T577"/>
  <c r="R577"/>
  <c r="P577"/>
  <c r="BK577"/>
  <c r="J577"/>
  <c r="BE577"/>
  <c r="BI575"/>
  <c r="BH575"/>
  <c r="BG575"/>
  <c r="BF575"/>
  <c r="T575"/>
  <c r="R575"/>
  <c r="P575"/>
  <c r="BK575"/>
  <c r="J575"/>
  <c r="BE575"/>
  <c r="BI573"/>
  <c r="BH573"/>
  <c r="BG573"/>
  <c r="BF573"/>
  <c r="T573"/>
  <c r="R573"/>
  <c r="P573"/>
  <c r="BK573"/>
  <c r="J573"/>
  <c r="BE573"/>
  <c r="BI571"/>
  <c r="BH571"/>
  <c r="BG571"/>
  <c r="BF571"/>
  <c r="T571"/>
  <c r="R571"/>
  <c r="P571"/>
  <c r="BK571"/>
  <c r="J571"/>
  <c r="BE571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0"/>
  <c r="BH560"/>
  <c r="BG560"/>
  <c r="BF560"/>
  <c r="T560"/>
  <c r="R560"/>
  <c r="P560"/>
  <c r="BK560"/>
  <c r="J560"/>
  <c r="BE560"/>
  <c r="BI558"/>
  <c r="BH558"/>
  <c r="BG558"/>
  <c r="BF558"/>
  <c r="T558"/>
  <c r="R558"/>
  <c r="P558"/>
  <c r="BK558"/>
  <c r="J558"/>
  <c r="BE558"/>
  <c r="BI553"/>
  <c r="BH553"/>
  <c r="BG553"/>
  <c r="BF553"/>
  <c r="T553"/>
  <c r="T552"/>
  <c r="R553"/>
  <c r="R552"/>
  <c r="P553"/>
  <c r="P552"/>
  <c r="BK553"/>
  <c r="BK552"/>
  <c r="J552"/>
  <c r="J553"/>
  <c r="BE553"/>
  <c r="J80"/>
  <c r="BI551"/>
  <c r="BH551"/>
  <c r="BG551"/>
  <c r="BF551"/>
  <c r="T551"/>
  <c r="R551"/>
  <c r="P551"/>
  <c r="BK551"/>
  <c r="J551"/>
  <c r="BE551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T543"/>
  <c r="R544"/>
  <c r="R543"/>
  <c r="P544"/>
  <c r="P543"/>
  <c r="BK544"/>
  <c r="BK543"/>
  <c r="J543"/>
  <c r="J544"/>
  <c r="BE544"/>
  <c r="J79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7"/>
  <c r="BH537"/>
  <c r="BG537"/>
  <c r="BF537"/>
  <c r="T537"/>
  <c r="R537"/>
  <c r="P537"/>
  <c r="BK537"/>
  <c r="J537"/>
  <c r="BE537"/>
  <c r="BI534"/>
  <c r="BH534"/>
  <c r="BG534"/>
  <c r="BF534"/>
  <c r="T534"/>
  <c r="R534"/>
  <c r="P534"/>
  <c r="BK534"/>
  <c r="J534"/>
  <c r="BE534"/>
  <c r="BI529"/>
  <c r="BH529"/>
  <c r="BG529"/>
  <c r="BF529"/>
  <c r="T529"/>
  <c r="R529"/>
  <c r="P529"/>
  <c r="BK529"/>
  <c r="J529"/>
  <c r="BE529"/>
  <c r="BI527"/>
  <c r="BH527"/>
  <c r="BG527"/>
  <c r="BF527"/>
  <c r="T527"/>
  <c r="R527"/>
  <c r="P527"/>
  <c r="BK527"/>
  <c r="J527"/>
  <c r="BE527"/>
  <c r="BI525"/>
  <c r="BH525"/>
  <c r="BG525"/>
  <c r="BF525"/>
  <c r="T525"/>
  <c r="R525"/>
  <c r="P525"/>
  <c r="BK525"/>
  <c r="J525"/>
  <c r="BE525"/>
  <c r="BI523"/>
  <c r="BH523"/>
  <c r="BG523"/>
  <c r="BF523"/>
  <c r="T523"/>
  <c r="R523"/>
  <c r="P523"/>
  <c r="BK523"/>
  <c r="J523"/>
  <c r="BE523"/>
  <c r="BI521"/>
  <c r="BH521"/>
  <c r="BG521"/>
  <c r="BF521"/>
  <c r="T521"/>
  <c r="R521"/>
  <c r="P521"/>
  <c r="BK521"/>
  <c r="J521"/>
  <c r="BE521"/>
  <c r="BI519"/>
  <c r="BH519"/>
  <c r="BG519"/>
  <c r="BF519"/>
  <c r="T519"/>
  <c r="R519"/>
  <c r="P519"/>
  <c r="BK519"/>
  <c r="J519"/>
  <c r="BE519"/>
  <c r="BI517"/>
  <c r="BH517"/>
  <c r="BG517"/>
  <c r="BF517"/>
  <c r="T517"/>
  <c r="R517"/>
  <c r="P517"/>
  <c r="BK517"/>
  <c r="J517"/>
  <c r="BE517"/>
  <c r="BI515"/>
  <c r="BH515"/>
  <c r="BG515"/>
  <c r="BF515"/>
  <c r="T515"/>
  <c r="R515"/>
  <c r="P515"/>
  <c r="BK515"/>
  <c r="J515"/>
  <c r="BE515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7"/>
  <c r="BH507"/>
  <c r="BG507"/>
  <c r="BF507"/>
  <c r="T507"/>
  <c r="R507"/>
  <c r="P507"/>
  <c r="BK507"/>
  <c r="J507"/>
  <c r="BE507"/>
  <c r="BI504"/>
  <c r="BH504"/>
  <c r="BG504"/>
  <c r="BF504"/>
  <c r="T504"/>
  <c r="R504"/>
  <c r="P504"/>
  <c r="BK504"/>
  <c r="J504"/>
  <c r="BE504"/>
  <c r="BI501"/>
  <c r="BH501"/>
  <c r="BG501"/>
  <c r="BF501"/>
  <c r="T501"/>
  <c r="R501"/>
  <c r="P501"/>
  <c r="BK501"/>
  <c r="J501"/>
  <c r="BE501"/>
  <c r="BI498"/>
  <c r="BH498"/>
  <c r="BG498"/>
  <c r="BF498"/>
  <c r="T498"/>
  <c r="R498"/>
  <c r="P498"/>
  <c r="BK498"/>
  <c r="J498"/>
  <c r="BE498"/>
  <c r="BI495"/>
  <c r="BH495"/>
  <c r="BG495"/>
  <c r="BF495"/>
  <c r="T495"/>
  <c r="R495"/>
  <c r="P495"/>
  <c r="BK495"/>
  <c r="J495"/>
  <c r="BE495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/>
  <c r="BI479"/>
  <c r="BH479"/>
  <c r="BG479"/>
  <c r="BF479"/>
  <c r="T479"/>
  <c r="R479"/>
  <c r="P479"/>
  <c r="BK479"/>
  <c r="J479"/>
  <c r="BE479"/>
  <c r="BI474"/>
  <c r="BH474"/>
  <c r="BG474"/>
  <c r="BF474"/>
  <c r="T474"/>
  <c r="R474"/>
  <c r="P474"/>
  <c r="BK474"/>
  <c r="J474"/>
  <c r="BE474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8"/>
  <c r="BH468"/>
  <c r="BG468"/>
  <c r="BF468"/>
  <c r="T468"/>
  <c r="R468"/>
  <c r="P468"/>
  <c r="BK468"/>
  <c r="J468"/>
  <c r="BE468"/>
  <c r="BI450"/>
  <c r="BH450"/>
  <c r="BG450"/>
  <c r="BF450"/>
  <c r="T450"/>
  <c r="R450"/>
  <c r="P450"/>
  <c r="BK450"/>
  <c r="J450"/>
  <c r="BE450"/>
  <c r="BI448"/>
  <c r="BH448"/>
  <c r="BG448"/>
  <c r="BF448"/>
  <c r="T448"/>
  <c r="R448"/>
  <c r="P448"/>
  <c r="BK448"/>
  <c r="J448"/>
  <c r="BE448"/>
  <c r="BI446"/>
  <c r="BH446"/>
  <c r="BG446"/>
  <c r="BF446"/>
  <c r="T446"/>
  <c r="R446"/>
  <c r="P446"/>
  <c r="BK446"/>
  <c r="J446"/>
  <c r="BE446"/>
  <c r="BI442"/>
  <c r="BH442"/>
  <c r="BG442"/>
  <c r="BF442"/>
  <c r="T442"/>
  <c r="R442"/>
  <c r="P442"/>
  <c r="BK442"/>
  <c r="J442"/>
  <c r="BE442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4"/>
  <c r="BH434"/>
  <c r="BG434"/>
  <c r="BF434"/>
  <c r="T434"/>
  <c r="R434"/>
  <c r="P434"/>
  <c r="BK434"/>
  <c r="J434"/>
  <c r="BE434"/>
  <c r="BI419"/>
  <c r="BH419"/>
  <c r="BG419"/>
  <c r="BF419"/>
  <c r="T419"/>
  <c r="R419"/>
  <c r="P419"/>
  <c r="BK419"/>
  <c r="J419"/>
  <c r="BE419"/>
  <c r="BI415"/>
  <c r="BH415"/>
  <c r="BG415"/>
  <c r="BF415"/>
  <c r="T415"/>
  <c r="R415"/>
  <c r="P415"/>
  <c r="BK415"/>
  <c r="J415"/>
  <c r="BE415"/>
  <c r="BI413"/>
  <c r="BH413"/>
  <c r="BG413"/>
  <c r="BF413"/>
  <c r="T413"/>
  <c r="T412"/>
  <c r="R413"/>
  <c r="R412"/>
  <c r="P413"/>
  <c r="P412"/>
  <c r="BK413"/>
  <c r="BK412"/>
  <c r="J412"/>
  <c r="J413"/>
  <c r="BE413"/>
  <c r="J78"/>
  <c r="BI411"/>
  <c r="BH411"/>
  <c r="BG411"/>
  <c r="BF411"/>
  <c r="T411"/>
  <c r="R411"/>
  <c r="P411"/>
  <c r="BK411"/>
  <c r="J411"/>
  <c r="BE411"/>
  <c r="BI409"/>
  <c r="BH409"/>
  <c r="BG409"/>
  <c r="BF409"/>
  <c r="T409"/>
  <c r="R409"/>
  <c r="P409"/>
  <c r="BK409"/>
  <c r="J409"/>
  <c r="BE409"/>
  <c r="BI407"/>
  <c r="BH407"/>
  <c r="BG407"/>
  <c r="BF407"/>
  <c r="T407"/>
  <c r="T406"/>
  <c r="R407"/>
  <c r="R406"/>
  <c r="P407"/>
  <c r="P406"/>
  <c r="BK407"/>
  <c r="BK406"/>
  <c r="J406"/>
  <c r="J407"/>
  <c r="BE407"/>
  <c r="J77"/>
  <c r="BI405"/>
  <c r="BH405"/>
  <c r="BG405"/>
  <c r="BF405"/>
  <c r="T405"/>
  <c r="R405"/>
  <c r="P405"/>
  <c r="BK405"/>
  <c r="J405"/>
  <c r="BE405"/>
  <c r="BI403"/>
  <c r="BH403"/>
  <c r="BG403"/>
  <c r="BF403"/>
  <c r="T403"/>
  <c r="R403"/>
  <c r="P403"/>
  <c r="BK403"/>
  <c r="J403"/>
  <c r="BE403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5"/>
  <c r="BH375"/>
  <c r="BG375"/>
  <c r="BF375"/>
  <c r="T375"/>
  <c r="R375"/>
  <c r="P375"/>
  <c r="BK375"/>
  <c r="J375"/>
  <c r="BE375"/>
  <c r="BI373"/>
  <c r="BH373"/>
  <c r="BG373"/>
  <c r="BF373"/>
  <c r="T373"/>
  <c r="R373"/>
  <c r="P373"/>
  <c r="BK373"/>
  <c r="J373"/>
  <c r="BE373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2"/>
  <c r="BH362"/>
  <c r="BG362"/>
  <c r="BF362"/>
  <c r="T362"/>
  <c r="R362"/>
  <c r="P362"/>
  <c r="BK362"/>
  <c r="J362"/>
  <c r="BE362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48"/>
  <c r="BH348"/>
  <c r="BG348"/>
  <c r="BF348"/>
  <c r="T348"/>
  <c r="R348"/>
  <c r="P348"/>
  <c r="BK348"/>
  <c r="J348"/>
  <c r="BE348"/>
  <c r="BI346"/>
  <c r="BH346"/>
  <c r="BG346"/>
  <c r="BF346"/>
  <c r="T346"/>
  <c r="R346"/>
  <c r="P346"/>
  <c r="BK346"/>
  <c r="J346"/>
  <c r="BE346"/>
  <c r="BI340"/>
  <c r="BH340"/>
  <c r="BG340"/>
  <c r="BF340"/>
  <c r="T340"/>
  <c r="T339"/>
  <c r="R340"/>
  <c r="R339"/>
  <c r="P340"/>
  <c r="P339"/>
  <c r="BK340"/>
  <c r="BK339"/>
  <c r="J339"/>
  <c r="J340"/>
  <c r="BE340"/>
  <c r="J76"/>
  <c r="BI337"/>
  <c r="BH337"/>
  <c r="BG337"/>
  <c r="BF337"/>
  <c r="T337"/>
  <c r="R337"/>
  <c r="P337"/>
  <c r="BK337"/>
  <c r="J337"/>
  <c r="BE337"/>
  <c r="BI335"/>
  <c r="BH335"/>
  <c r="BG335"/>
  <c r="BF335"/>
  <c r="T335"/>
  <c r="R335"/>
  <c r="P335"/>
  <c r="BK335"/>
  <c r="J335"/>
  <c r="BE335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3"/>
  <c r="BH323"/>
  <c r="BG323"/>
  <c r="BF323"/>
  <c r="T323"/>
  <c r="R323"/>
  <c r="P323"/>
  <c r="BK323"/>
  <c r="J323"/>
  <c r="BE323"/>
  <c r="BI319"/>
  <c r="BH319"/>
  <c r="BG319"/>
  <c r="BF319"/>
  <c r="T319"/>
  <c r="R319"/>
  <c r="P319"/>
  <c r="BK319"/>
  <c r="J319"/>
  <c r="BE319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299"/>
  <c r="BH299"/>
  <c r="BG299"/>
  <c r="BF299"/>
  <c r="T299"/>
  <c r="R299"/>
  <c r="P299"/>
  <c r="BK299"/>
  <c r="J299"/>
  <c r="BE299"/>
  <c r="BI295"/>
  <c r="BH295"/>
  <c r="BG295"/>
  <c r="BF295"/>
  <c r="T295"/>
  <c r="T294"/>
  <c r="R295"/>
  <c r="R294"/>
  <c r="P295"/>
  <c r="P294"/>
  <c r="BK295"/>
  <c r="BK294"/>
  <c r="J294"/>
  <c r="J295"/>
  <c r="BE295"/>
  <c r="J75"/>
  <c r="BI293"/>
  <c r="BH293"/>
  <c r="BG293"/>
  <c r="BF293"/>
  <c r="T293"/>
  <c r="R293"/>
  <c r="P293"/>
  <c r="BK293"/>
  <c r="J293"/>
  <c r="BE293"/>
  <c r="BI291"/>
  <c r="BH291"/>
  <c r="BG291"/>
  <c r="BF291"/>
  <c r="T291"/>
  <c r="T290"/>
  <c r="R291"/>
  <c r="R290"/>
  <c r="P291"/>
  <c r="P290"/>
  <c r="BK291"/>
  <c r="BK290"/>
  <c r="J290"/>
  <c r="J291"/>
  <c r="BE291"/>
  <c r="J74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5"/>
  <c r="BH285"/>
  <c r="BG285"/>
  <c r="BF285"/>
  <c r="T285"/>
  <c r="R285"/>
  <c r="P285"/>
  <c r="BK285"/>
  <c r="J285"/>
  <c r="BE285"/>
  <c r="BI283"/>
  <c r="BH283"/>
  <c r="BG283"/>
  <c r="BF283"/>
  <c r="T283"/>
  <c r="R283"/>
  <c r="P283"/>
  <c r="BK283"/>
  <c r="J283"/>
  <c r="BE283"/>
  <c r="BI278"/>
  <c r="BH278"/>
  <c r="BG278"/>
  <c r="BF278"/>
  <c r="T278"/>
  <c r="R278"/>
  <c r="P278"/>
  <c r="BK278"/>
  <c r="J278"/>
  <c r="BE278"/>
  <c r="BI276"/>
  <c r="BH276"/>
  <c r="BG276"/>
  <c r="BF276"/>
  <c r="T276"/>
  <c r="R276"/>
  <c r="P276"/>
  <c r="BK276"/>
  <c r="J276"/>
  <c r="BE276"/>
  <c r="BI265"/>
  <c r="BH265"/>
  <c r="BG265"/>
  <c r="BF265"/>
  <c r="T265"/>
  <c r="R265"/>
  <c r="P265"/>
  <c r="BK265"/>
  <c r="J265"/>
  <c r="BE265"/>
  <c r="BI259"/>
  <c r="BH259"/>
  <c r="BG259"/>
  <c r="BF259"/>
  <c r="T259"/>
  <c r="R259"/>
  <c r="P259"/>
  <c r="BK259"/>
  <c r="J259"/>
  <c r="BE259"/>
  <c r="BI257"/>
  <c r="BH257"/>
  <c r="BG257"/>
  <c r="BF257"/>
  <c r="T257"/>
  <c r="R257"/>
  <c r="P257"/>
  <c r="BK257"/>
  <c r="J257"/>
  <c r="BE257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3"/>
  <c r="BH233"/>
  <c r="BG233"/>
  <c r="BF233"/>
  <c r="T233"/>
  <c r="R233"/>
  <c r="P233"/>
  <c r="BK233"/>
  <c r="J233"/>
  <c r="BE233"/>
  <c r="BI231"/>
  <c r="BH231"/>
  <c r="BG231"/>
  <c r="BF231"/>
  <c r="T231"/>
  <c r="R231"/>
  <c r="P231"/>
  <c r="BK231"/>
  <c r="J231"/>
  <c r="BE231"/>
  <c r="BI229"/>
  <c r="BH229"/>
  <c r="BG229"/>
  <c r="BF229"/>
  <c r="T229"/>
  <c r="R229"/>
  <c r="P229"/>
  <c r="BK229"/>
  <c r="J229"/>
  <c r="BE229"/>
  <c r="BI223"/>
  <c r="BH223"/>
  <c r="BG223"/>
  <c r="BF223"/>
  <c r="T223"/>
  <c r="R223"/>
  <c r="P223"/>
  <c r="BK223"/>
  <c r="J223"/>
  <c r="BE223"/>
  <c r="BI213"/>
  <c r="BH213"/>
  <c r="BG213"/>
  <c r="BF213"/>
  <c r="T213"/>
  <c r="T212"/>
  <c r="R213"/>
  <c r="R212"/>
  <c r="P213"/>
  <c r="P212"/>
  <c r="BK213"/>
  <c r="BK212"/>
  <c r="J212"/>
  <c r="J213"/>
  <c r="BE213"/>
  <c r="J7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R205"/>
  <c r="P205"/>
  <c r="BK205"/>
  <c r="J205"/>
  <c r="BE205"/>
  <c r="BI201"/>
  <c r="BH201"/>
  <c r="BG201"/>
  <c r="BF201"/>
  <c r="T201"/>
  <c r="T200"/>
  <c r="T199"/>
  <c r="R201"/>
  <c r="R200"/>
  <c r="R199"/>
  <c r="P201"/>
  <c r="P200"/>
  <c r="P199"/>
  <c r="BK201"/>
  <c r="BK200"/>
  <c r="J200"/>
  <c r="BK199"/>
  <c r="J199"/>
  <c r="J201"/>
  <c r="BE201"/>
  <c r="J72"/>
  <c r="J71"/>
  <c r="BI197"/>
  <c r="BH197"/>
  <c r="BG197"/>
  <c r="BF197"/>
  <c r="T197"/>
  <c r="T196"/>
  <c r="R197"/>
  <c r="R196"/>
  <c r="P197"/>
  <c r="P196"/>
  <c r="BK197"/>
  <c r="BK196"/>
  <c r="J196"/>
  <c r="J197"/>
  <c r="BE197"/>
  <c r="J70"/>
  <c r="BI194"/>
  <c r="BH194"/>
  <c r="BG194"/>
  <c r="BF194"/>
  <c r="T194"/>
  <c r="R194"/>
  <c r="P194"/>
  <c r="BK194"/>
  <c r="J194"/>
  <c r="BE194"/>
  <c r="BI192"/>
  <c r="BH192"/>
  <c r="BG192"/>
  <c r="BF192"/>
  <c r="T192"/>
  <c r="R192"/>
  <c r="P192"/>
  <c r="BK192"/>
  <c r="J192"/>
  <c r="BE192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6"/>
  <c r="BH186"/>
  <c r="BG186"/>
  <c r="BF186"/>
  <c r="T186"/>
  <c r="R186"/>
  <c r="P186"/>
  <c r="BK186"/>
  <c r="J186"/>
  <c r="BE186"/>
  <c r="BI185"/>
  <c r="BH185"/>
  <c r="BG185"/>
  <c r="BF185"/>
  <c r="T185"/>
  <c r="T184"/>
  <c r="R185"/>
  <c r="R184"/>
  <c r="P185"/>
  <c r="P184"/>
  <c r="BK185"/>
  <c r="BK184"/>
  <c r="J184"/>
  <c r="J185"/>
  <c r="BE185"/>
  <c r="J69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R163"/>
  <c r="P163"/>
  <c r="BK163"/>
  <c r="J163"/>
  <c r="BE163"/>
  <c r="BI161"/>
  <c r="BH161"/>
  <c r="BG161"/>
  <c r="BF161"/>
  <c r="T161"/>
  <c r="R161"/>
  <c r="P161"/>
  <c r="BK161"/>
  <c r="J161"/>
  <c r="BE161"/>
  <c r="BI159"/>
  <c r="BH159"/>
  <c r="BG159"/>
  <c r="BF159"/>
  <c r="T159"/>
  <c r="R159"/>
  <c r="P159"/>
  <c r="BK159"/>
  <c r="J159"/>
  <c r="BE159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R151"/>
  <c r="P151"/>
  <c r="BK151"/>
  <c r="J151"/>
  <c r="BE151"/>
  <c r="BI149"/>
  <c r="BH149"/>
  <c r="BG149"/>
  <c r="BF149"/>
  <c r="T149"/>
  <c r="R149"/>
  <c r="P149"/>
  <c r="BK149"/>
  <c r="J149"/>
  <c r="BE149"/>
  <c r="BI147"/>
  <c r="BH147"/>
  <c r="BG147"/>
  <c r="BF147"/>
  <c r="T147"/>
  <c r="T146"/>
  <c r="R147"/>
  <c r="R146"/>
  <c r="P147"/>
  <c r="P146"/>
  <c r="BK147"/>
  <c r="BK146"/>
  <c r="J146"/>
  <c r="J147"/>
  <c r="BE147"/>
  <c r="J68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3"/>
  <c r="BH123"/>
  <c r="BG123"/>
  <c r="BF123"/>
  <c r="T123"/>
  <c r="R123"/>
  <c r="P123"/>
  <c r="BK123"/>
  <c r="J123"/>
  <c r="BE123"/>
  <c r="BI121"/>
  <c r="BH121"/>
  <c r="BG121"/>
  <c r="BF121"/>
  <c r="T121"/>
  <c r="R121"/>
  <c r="P121"/>
  <c r="BK121"/>
  <c r="J121"/>
  <c r="BE121"/>
  <c r="BI117"/>
  <c r="BH117"/>
  <c r="BG117"/>
  <c r="BF117"/>
  <c r="T117"/>
  <c r="T116"/>
  <c r="R117"/>
  <c r="R116"/>
  <c r="P117"/>
  <c r="P116"/>
  <c r="BK117"/>
  <c r="BK116"/>
  <c r="J116"/>
  <c r="J117"/>
  <c r="BE117"/>
  <c r="J67"/>
  <c r="BI114"/>
  <c r="BH114"/>
  <c r="BG114"/>
  <c r="BF114"/>
  <c r="T114"/>
  <c r="R114"/>
  <c r="P114"/>
  <c r="BK114"/>
  <c r="J114"/>
  <c r="BE114"/>
  <c r="BI112"/>
  <c r="BH112"/>
  <c r="BG112"/>
  <c r="BF112"/>
  <c r="T112"/>
  <c r="T111"/>
  <c r="R112"/>
  <c r="R111"/>
  <c r="P112"/>
  <c r="P111"/>
  <c r="BK112"/>
  <c r="BK111"/>
  <c r="J111"/>
  <c r="J112"/>
  <c r="BE112"/>
  <c r="J66"/>
  <c r="BI109"/>
  <c r="F39"/>
  <c i="1" r="BD65"/>
  <c i="10" r="BH109"/>
  <c r="F38"/>
  <c i="1" r="BC65"/>
  <c i="10" r="BG109"/>
  <c r="F37"/>
  <c i="1" r="BB65"/>
  <c i="10" r="BF109"/>
  <c r="J36"/>
  <c i="1" r="AW65"/>
  <c i="10" r="F36"/>
  <c i="1" r="BA65"/>
  <c i="10" r="T109"/>
  <c r="T108"/>
  <c r="T107"/>
  <c r="T106"/>
  <c r="R109"/>
  <c r="R108"/>
  <c r="R107"/>
  <c r="R106"/>
  <c r="P109"/>
  <c r="P108"/>
  <c r="P107"/>
  <c r="P106"/>
  <c i="1" r="AU65"/>
  <c i="10" r="BK109"/>
  <c r="BK108"/>
  <c r="J108"/>
  <c r="BK107"/>
  <c r="J107"/>
  <c r="BK106"/>
  <c r="J106"/>
  <c r="J63"/>
  <c r="J32"/>
  <c i="1" r="AG65"/>
  <c i="10" r="J109"/>
  <c r="BE109"/>
  <c r="J35"/>
  <c i="1" r="AV65"/>
  <c i="10" r="F35"/>
  <c i="1" r="AZ65"/>
  <c i="10" r="J65"/>
  <c r="J64"/>
  <c r="J102"/>
  <c r="F102"/>
  <c r="F100"/>
  <c r="E98"/>
  <c r="J58"/>
  <c r="F58"/>
  <c r="F56"/>
  <c r="E54"/>
  <c r="J41"/>
  <c r="J26"/>
  <c r="E26"/>
  <c r="J103"/>
  <c r="J59"/>
  <c r="J25"/>
  <c r="J20"/>
  <c r="E20"/>
  <c r="F103"/>
  <c r="F59"/>
  <c r="J19"/>
  <c r="J14"/>
  <c r="J100"/>
  <c r="J56"/>
  <c r="E7"/>
  <c r="E94"/>
  <c r="E50"/>
  <c i="9" r="J37"/>
  <c r="J36"/>
  <c i="1" r="AY63"/>
  <c i="9" r="J35"/>
  <c i="1" r="AX63"/>
  <c i="9" r="BI88"/>
  <c r="BH88"/>
  <c r="BG88"/>
  <c r="BF88"/>
  <c r="T88"/>
  <c r="T87"/>
  <c r="R88"/>
  <c r="R87"/>
  <c r="P88"/>
  <c r="P87"/>
  <c r="BK88"/>
  <c r="BK87"/>
  <c r="J87"/>
  <c r="J88"/>
  <c r="BE88"/>
  <c r="J62"/>
  <c r="BI85"/>
  <c r="F37"/>
  <c i="1" r="BD63"/>
  <c i="9" r="BH85"/>
  <c r="F36"/>
  <c i="1" r="BC63"/>
  <c i="9" r="BG85"/>
  <c r="F35"/>
  <c i="1" r="BB63"/>
  <c i="9" r="BF85"/>
  <c r="J34"/>
  <c i="1" r="AW63"/>
  <c i="9" r="F34"/>
  <c i="1" r="BA63"/>
  <c i="9" r="T85"/>
  <c r="T84"/>
  <c r="T83"/>
  <c r="T82"/>
  <c r="R85"/>
  <c r="R84"/>
  <c r="R83"/>
  <c r="R82"/>
  <c r="P85"/>
  <c r="P84"/>
  <c r="P83"/>
  <c r="P82"/>
  <c i="1" r="AU63"/>
  <c i="9" r="BK85"/>
  <c r="BK84"/>
  <c r="J84"/>
  <c r="BK83"/>
  <c r="J83"/>
  <c r="BK82"/>
  <c r="J82"/>
  <c r="J59"/>
  <c r="J30"/>
  <c i="1" r="AG63"/>
  <c i="9" r="J85"/>
  <c r="BE85"/>
  <c r="J33"/>
  <c i="1" r="AV63"/>
  <c i="9" r="F33"/>
  <c i="1" r="AZ63"/>
  <c i="9" r="J61"/>
  <c r="J60"/>
  <c r="J78"/>
  <c r="F78"/>
  <c r="F76"/>
  <c r="E74"/>
  <c r="J54"/>
  <c r="F54"/>
  <c r="F52"/>
  <c r="E50"/>
  <c r="J39"/>
  <c r="J24"/>
  <c r="E24"/>
  <c r="J79"/>
  <c r="J55"/>
  <c r="J23"/>
  <c r="J18"/>
  <c r="E18"/>
  <c r="F79"/>
  <c r="F55"/>
  <c r="J17"/>
  <c r="J12"/>
  <c r="J76"/>
  <c r="J52"/>
  <c r="E7"/>
  <c r="E72"/>
  <c r="E48"/>
  <c i="8" r="J39"/>
  <c r="J38"/>
  <c i="1" r="AY62"/>
  <c i="8" r="J37"/>
  <c i="1" r="AX62"/>
  <c i="8"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68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T105"/>
  <c r="R106"/>
  <c r="R105"/>
  <c r="P106"/>
  <c r="P105"/>
  <c r="BK106"/>
  <c r="BK105"/>
  <c r="J105"/>
  <c r="J106"/>
  <c r="BE106"/>
  <c r="J67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T100"/>
  <c r="R101"/>
  <c r="R100"/>
  <c r="P101"/>
  <c r="P100"/>
  <c r="BK101"/>
  <c r="BK100"/>
  <c r="J100"/>
  <c r="J101"/>
  <c r="BE101"/>
  <c r="J66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T96"/>
  <c r="R97"/>
  <c r="R96"/>
  <c r="P97"/>
  <c r="P96"/>
  <c r="BK97"/>
  <c r="BK96"/>
  <c r="J96"/>
  <c r="J97"/>
  <c r="BE97"/>
  <c r="J65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F39"/>
  <c i="1" r="BD62"/>
  <c i="8" r="BH92"/>
  <c r="F38"/>
  <c i="1" r="BC62"/>
  <c i="8" r="BG92"/>
  <c r="F37"/>
  <c i="1" r="BB62"/>
  <c i="8" r="BF92"/>
  <c r="J36"/>
  <c i="1" r="AW62"/>
  <c i="8" r="F36"/>
  <c i="1" r="BA62"/>
  <c i="8" r="T92"/>
  <c r="T91"/>
  <c r="T90"/>
  <c r="R92"/>
  <c r="R91"/>
  <c r="R90"/>
  <c r="P92"/>
  <c r="P91"/>
  <c r="P90"/>
  <c i="1" r="AU62"/>
  <c i="8" r="BK92"/>
  <c r="BK91"/>
  <c r="J91"/>
  <c r="BK90"/>
  <c r="J90"/>
  <c r="J63"/>
  <c r="J32"/>
  <c i="1" r="AG62"/>
  <c i="8" r="J92"/>
  <c r="BE92"/>
  <c r="J35"/>
  <c i="1" r="AV62"/>
  <c i="8" r="F35"/>
  <c i="1" r="AZ62"/>
  <c i="8" r="J64"/>
  <c r="J86"/>
  <c r="F86"/>
  <c r="F84"/>
  <c r="E82"/>
  <c r="J58"/>
  <c r="F58"/>
  <c r="F56"/>
  <c r="E54"/>
  <c r="J41"/>
  <c r="J26"/>
  <c r="E26"/>
  <c r="J87"/>
  <c r="J59"/>
  <c r="J25"/>
  <c r="J20"/>
  <c r="E20"/>
  <c r="F87"/>
  <c r="F59"/>
  <c r="J19"/>
  <c r="J14"/>
  <c r="J84"/>
  <c r="J56"/>
  <c r="E7"/>
  <c r="E78"/>
  <c r="E50"/>
  <c i="7" r="J39"/>
  <c r="J38"/>
  <c i="1" r="AY61"/>
  <c i="7" r="J37"/>
  <c i="1" r="AX61"/>
  <c i="7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9"/>
  <c i="1" r="BD61"/>
  <c i="7" r="BH86"/>
  <c r="F38"/>
  <c i="1" r="BC61"/>
  <c i="7" r="BG86"/>
  <c r="F37"/>
  <c i="1" r="BB61"/>
  <c i="7" r="BF86"/>
  <c r="J36"/>
  <c i="1" r="AW61"/>
  <c i="7" r="F36"/>
  <c i="1" r="BA61"/>
  <c i="7" r="T86"/>
  <c r="T85"/>
  <c r="R86"/>
  <c r="R85"/>
  <c r="P86"/>
  <c r="P85"/>
  <c i="1" r="AU61"/>
  <c i="7" r="BK86"/>
  <c r="BK85"/>
  <c r="J85"/>
  <c r="J63"/>
  <c r="J32"/>
  <c i="1" r="AG61"/>
  <c i="7" r="J86"/>
  <c r="BE86"/>
  <c r="J35"/>
  <c i="1" r="AV61"/>
  <c i="7" r="F35"/>
  <c i="1" r="AZ61"/>
  <c i="7" r="J81"/>
  <c r="F81"/>
  <c r="F79"/>
  <c r="E77"/>
  <c r="J58"/>
  <c r="F58"/>
  <c r="F56"/>
  <c r="E54"/>
  <c r="J41"/>
  <c r="J26"/>
  <c r="E26"/>
  <c r="J82"/>
  <c r="J59"/>
  <c r="J25"/>
  <c r="J20"/>
  <c r="E20"/>
  <c r="F82"/>
  <c r="F59"/>
  <c r="J19"/>
  <c r="J14"/>
  <c r="J79"/>
  <c r="J56"/>
  <c r="E7"/>
  <c r="E73"/>
  <c r="E50"/>
  <c i="6" r="J39"/>
  <c r="J38"/>
  <c i="1" r="AY60"/>
  <c i="6" r="J37"/>
  <c i="1" r="AX60"/>
  <c i="6"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F39"/>
  <c i="1" r="BD60"/>
  <c i="6" r="BH86"/>
  <c r="F38"/>
  <c i="1" r="BC60"/>
  <c i="6" r="BG86"/>
  <c r="F37"/>
  <c i="1" r="BB60"/>
  <c i="6" r="BF86"/>
  <c r="J36"/>
  <c i="1" r="AW60"/>
  <c i="6" r="F36"/>
  <c i="1" r="BA60"/>
  <c i="6" r="T86"/>
  <c r="T85"/>
  <c r="R86"/>
  <c r="R85"/>
  <c r="P86"/>
  <c r="P85"/>
  <c i="1" r="AU60"/>
  <c i="6" r="BK86"/>
  <c r="BK85"/>
  <c r="J85"/>
  <c r="J63"/>
  <c r="J32"/>
  <c i="1" r="AG60"/>
  <c i="6" r="J86"/>
  <c r="BE86"/>
  <c r="J35"/>
  <c i="1" r="AV60"/>
  <c i="6" r="F35"/>
  <c i="1" r="AZ60"/>
  <c i="6" r="J81"/>
  <c r="F81"/>
  <c r="F79"/>
  <c r="E77"/>
  <c r="J58"/>
  <c r="F58"/>
  <c r="F56"/>
  <c r="E54"/>
  <c r="J41"/>
  <c r="J26"/>
  <c r="E26"/>
  <c r="J82"/>
  <c r="J59"/>
  <c r="J25"/>
  <c r="J20"/>
  <c r="E20"/>
  <c r="F82"/>
  <c r="F59"/>
  <c r="J19"/>
  <c r="J14"/>
  <c r="J79"/>
  <c r="J56"/>
  <c r="E7"/>
  <c r="E73"/>
  <c r="E50"/>
  <c i="5" r="J39"/>
  <c r="J38"/>
  <c i="1" r="AY59"/>
  <c i="5" r="J37"/>
  <c i="1" r="AX59"/>
  <c i="5"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T129"/>
  <c r="R130"/>
  <c r="R129"/>
  <c r="P130"/>
  <c r="P129"/>
  <c r="BK130"/>
  <c r="BK129"/>
  <c r="J129"/>
  <c r="J130"/>
  <c r="BE130"/>
  <c r="J64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F39"/>
  <c i="1" r="BD59"/>
  <c i="5" r="BH87"/>
  <c r="F38"/>
  <c i="1" r="BC59"/>
  <c i="5" r="BG87"/>
  <c r="F37"/>
  <c i="1" r="BB59"/>
  <c i="5" r="BF87"/>
  <c r="J36"/>
  <c i="1" r="AW59"/>
  <c i="5" r="F36"/>
  <c i="1" r="BA59"/>
  <c i="5" r="T87"/>
  <c r="T86"/>
  <c r="R87"/>
  <c r="R86"/>
  <c r="P87"/>
  <c r="P86"/>
  <c i="1" r="AU59"/>
  <c i="5" r="BK87"/>
  <c r="BK86"/>
  <c r="J86"/>
  <c r="J63"/>
  <c r="J32"/>
  <c i="1" r="AG59"/>
  <c i="5" r="J87"/>
  <c r="BE87"/>
  <c r="J35"/>
  <c i="1" r="AV59"/>
  <c i="5" r="F35"/>
  <c i="1" r="AZ59"/>
  <c i="5" r="J82"/>
  <c r="F82"/>
  <c r="F80"/>
  <c r="E78"/>
  <c r="J58"/>
  <c r="F58"/>
  <c r="F56"/>
  <c r="E54"/>
  <c r="J41"/>
  <c r="J26"/>
  <c r="E26"/>
  <c r="J83"/>
  <c r="J59"/>
  <c r="J25"/>
  <c r="J20"/>
  <c r="E20"/>
  <c r="F83"/>
  <c r="F59"/>
  <c r="J19"/>
  <c r="J14"/>
  <c r="J80"/>
  <c r="J56"/>
  <c r="E7"/>
  <c r="E74"/>
  <c r="E50"/>
  <c i="4" r="J39"/>
  <c r="J38"/>
  <c i="1" r="AY58"/>
  <c i="4" r="J37"/>
  <c i="1" r="AX58"/>
  <c i="4" r="BI326"/>
  <c r="BH326"/>
  <c r="BG326"/>
  <c r="BF326"/>
  <c r="T326"/>
  <c r="R326"/>
  <c r="P326"/>
  <c r="BK326"/>
  <c r="J326"/>
  <c r="BE326"/>
  <c r="BI324"/>
  <c r="BH324"/>
  <c r="BG324"/>
  <c r="BF324"/>
  <c r="T324"/>
  <c r="R324"/>
  <c r="P324"/>
  <c r="BK324"/>
  <c r="J324"/>
  <c r="BE324"/>
  <c r="BI322"/>
  <c r="BH322"/>
  <c r="BG322"/>
  <c r="BF322"/>
  <c r="T322"/>
  <c r="R322"/>
  <c r="P322"/>
  <c r="BK322"/>
  <c r="J322"/>
  <c r="BE322"/>
  <c r="BI321"/>
  <c r="BH321"/>
  <c r="BG321"/>
  <c r="BF321"/>
  <c r="T321"/>
  <c r="R321"/>
  <c r="P321"/>
  <c r="BK321"/>
  <c r="J321"/>
  <c r="BE321"/>
  <c r="BI319"/>
  <c r="BH319"/>
  <c r="BG319"/>
  <c r="BF319"/>
  <c r="T319"/>
  <c r="T318"/>
  <c r="R319"/>
  <c r="R318"/>
  <c r="P319"/>
  <c r="P318"/>
  <c r="BK319"/>
  <c r="BK318"/>
  <c r="J318"/>
  <c r="J319"/>
  <c r="BE319"/>
  <c r="J76"/>
  <c r="BI317"/>
  <c r="BH317"/>
  <c r="BG317"/>
  <c r="BF317"/>
  <c r="T317"/>
  <c r="R317"/>
  <c r="P317"/>
  <c r="BK317"/>
  <c r="J317"/>
  <c r="BE317"/>
  <c r="BI315"/>
  <c r="BH315"/>
  <c r="BG315"/>
  <c r="BF315"/>
  <c r="T315"/>
  <c r="R315"/>
  <c r="P315"/>
  <c r="BK315"/>
  <c r="J315"/>
  <c r="BE315"/>
  <c r="BI313"/>
  <c r="BH313"/>
  <c r="BG313"/>
  <c r="BF313"/>
  <c r="T313"/>
  <c r="R313"/>
  <c r="P313"/>
  <c r="BK313"/>
  <c r="J313"/>
  <c r="BE313"/>
  <c r="BI311"/>
  <c r="BH311"/>
  <c r="BG311"/>
  <c r="BF311"/>
  <c r="T311"/>
  <c r="T310"/>
  <c r="R311"/>
  <c r="R310"/>
  <c r="P311"/>
  <c r="P310"/>
  <c r="BK311"/>
  <c r="BK310"/>
  <c r="J310"/>
  <c r="J311"/>
  <c r="BE311"/>
  <c r="J75"/>
  <c r="BI308"/>
  <c r="BH308"/>
  <c r="BG308"/>
  <c r="BF308"/>
  <c r="T308"/>
  <c r="R308"/>
  <c r="P308"/>
  <c r="BK308"/>
  <c r="J308"/>
  <c r="BE308"/>
  <c r="BI306"/>
  <c r="BH306"/>
  <c r="BG306"/>
  <c r="BF306"/>
  <c r="T306"/>
  <c r="T305"/>
  <c r="R306"/>
  <c r="R305"/>
  <c r="P306"/>
  <c r="P305"/>
  <c r="BK306"/>
  <c r="BK305"/>
  <c r="J305"/>
  <c r="J306"/>
  <c r="BE306"/>
  <c r="J74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6"/>
  <c r="BH296"/>
  <c r="BG296"/>
  <c r="BF296"/>
  <c r="T296"/>
  <c r="T295"/>
  <c r="R296"/>
  <c r="R295"/>
  <c r="P296"/>
  <c r="P295"/>
  <c r="BK296"/>
  <c r="BK295"/>
  <c r="J295"/>
  <c r="J296"/>
  <c r="BE296"/>
  <c r="J73"/>
  <c r="BI294"/>
  <c r="BH294"/>
  <c r="BG294"/>
  <c r="BF294"/>
  <c r="T294"/>
  <c r="R294"/>
  <c r="P294"/>
  <c r="BK294"/>
  <c r="J294"/>
  <c r="BE294"/>
  <c r="BI292"/>
  <c r="BH292"/>
  <c r="BG292"/>
  <c r="BF292"/>
  <c r="T292"/>
  <c r="R292"/>
  <c r="P292"/>
  <c r="BK292"/>
  <c r="J292"/>
  <c r="BE292"/>
  <c r="BI290"/>
  <c r="BH290"/>
  <c r="BG290"/>
  <c r="BF290"/>
  <c r="T290"/>
  <c r="R290"/>
  <c r="P290"/>
  <c r="BK290"/>
  <c r="J290"/>
  <c r="BE290"/>
  <c r="BI288"/>
  <c r="BH288"/>
  <c r="BG288"/>
  <c r="BF288"/>
  <c r="T288"/>
  <c r="R288"/>
  <c r="P288"/>
  <c r="BK288"/>
  <c r="J288"/>
  <c r="BE288"/>
  <c r="BI286"/>
  <c r="BH286"/>
  <c r="BG286"/>
  <c r="BF286"/>
  <c r="T286"/>
  <c r="R286"/>
  <c r="P286"/>
  <c r="BK286"/>
  <c r="J286"/>
  <c r="BE286"/>
  <c r="BI284"/>
  <c r="BH284"/>
  <c r="BG284"/>
  <c r="BF284"/>
  <c r="T284"/>
  <c r="R284"/>
  <c r="P284"/>
  <c r="BK284"/>
  <c r="J284"/>
  <c r="BE284"/>
  <c r="BI282"/>
  <c r="BH282"/>
  <c r="BG282"/>
  <c r="BF282"/>
  <c r="T282"/>
  <c r="R282"/>
  <c r="P282"/>
  <c r="BK282"/>
  <c r="J282"/>
  <c r="BE282"/>
  <c r="BI280"/>
  <c r="BH280"/>
  <c r="BG280"/>
  <c r="BF280"/>
  <c r="T280"/>
  <c r="R280"/>
  <c r="P280"/>
  <c r="BK280"/>
  <c r="J280"/>
  <c r="BE280"/>
  <c r="BI278"/>
  <c r="BH278"/>
  <c r="BG278"/>
  <c r="BF278"/>
  <c r="T278"/>
  <c r="R278"/>
  <c r="P278"/>
  <c r="BK278"/>
  <c r="J278"/>
  <c r="BE278"/>
  <c r="BI277"/>
  <c r="BH277"/>
  <c r="BG277"/>
  <c r="BF277"/>
  <c r="T277"/>
  <c r="R277"/>
  <c r="P277"/>
  <c r="BK277"/>
  <c r="J277"/>
  <c r="BE277"/>
  <c r="BI275"/>
  <c r="BH275"/>
  <c r="BG275"/>
  <c r="BF275"/>
  <c r="T275"/>
  <c r="R275"/>
  <c r="P275"/>
  <c r="BK275"/>
  <c r="J275"/>
  <c r="BE275"/>
  <c r="BI273"/>
  <c r="BH273"/>
  <c r="BG273"/>
  <c r="BF273"/>
  <c r="T273"/>
  <c r="R273"/>
  <c r="P273"/>
  <c r="BK273"/>
  <c r="J273"/>
  <c r="BE273"/>
  <c r="BI271"/>
  <c r="BH271"/>
  <c r="BG271"/>
  <c r="BF271"/>
  <c r="T271"/>
  <c r="R271"/>
  <c r="P271"/>
  <c r="BK271"/>
  <c r="J271"/>
  <c r="BE271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3"/>
  <c r="BH263"/>
  <c r="BG263"/>
  <c r="BF263"/>
  <c r="T263"/>
  <c r="R263"/>
  <c r="P263"/>
  <c r="BK263"/>
  <c r="J263"/>
  <c r="BE263"/>
  <c r="BI261"/>
  <c r="BH261"/>
  <c r="BG261"/>
  <c r="BF261"/>
  <c r="T261"/>
  <c r="R261"/>
  <c r="P261"/>
  <c r="BK261"/>
  <c r="J261"/>
  <c r="BE261"/>
  <c r="BI259"/>
  <c r="BH259"/>
  <c r="BG259"/>
  <c r="BF259"/>
  <c r="T259"/>
  <c r="R259"/>
  <c r="P259"/>
  <c r="BK259"/>
  <c r="J259"/>
  <c r="BE259"/>
  <c r="BI257"/>
  <c r="BH257"/>
  <c r="BG257"/>
  <c r="BF257"/>
  <c r="T257"/>
  <c r="T256"/>
  <c r="R257"/>
  <c r="R256"/>
  <c r="P257"/>
  <c r="P256"/>
  <c r="BK257"/>
  <c r="BK256"/>
  <c r="J256"/>
  <c r="J257"/>
  <c r="BE257"/>
  <c r="J72"/>
  <c r="BI255"/>
  <c r="BH255"/>
  <c r="BG255"/>
  <c r="BF255"/>
  <c r="T255"/>
  <c r="R255"/>
  <c r="P255"/>
  <c r="BK255"/>
  <c r="J255"/>
  <c r="BE255"/>
  <c r="BI254"/>
  <c r="BH254"/>
  <c r="BG254"/>
  <c r="BF254"/>
  <c r="T254"/>
  <c r="R254"/>
  <c r="P254"/>
  <c r="BK254"/>
  <c r="J254"/>
  <c r="BE254"/>
  <c r="BI252"/>
  <c r="BH252"/>
  <c r="BG252"/>
  <c r="BF252"/>
  <c r="T252"/>
  <c r="R252"/>
  <c r="P252"/>
  <c r="BK252"/>
  <c r="J252"/>
  <c r="BE252"/>
  <c r="BI250"/>
  <c r="BH250"/>
  <c r="BG250"/>
  <c r="BF250"/>
  <c r="T250"/>
  <c r="R250"/>
  <c r="P250"/>
  <c r="BK250"/>
  <c r="J250"/>
  <c r="BE250"/>
  <c r="BI248"/>
  <c r="BH248"/>
  <c r="BG248"/>
  <c r="BF248"/>
  <c r="T248"/>
  <c r="R248"/>
  <c r="P248"/>
  <c r="BK248"/>
  <c r="J248"/>
  <c r="BE248"/>
  <c r="BI246"/>
  <c r="BH246"/>
  <c r="BG246"/>
  <c r="BF246"/>
  <c r="T246"/>
  <c r="R246"/>
  <c r="P246"/>
  <c r="BK246"/>
  <c r="J246"/>
  <c r="BE246"/>
  <c r="BI244"/>
  <c r="BH244"/>
  <c r="BG244"/>
  <c r="BF244"/>
  <c r="T244"/>
  <c r="R244"/>
  <c r="P244"/>
  <c r="BK244"/>
  <c r="J244"/>
  <c r="BE244"/>
  <c r="BI242"/>
  <c r="BH242"/>
  <c r="BG242"/>
  <c r="BF242"/>
  <c r="T242"/>
  <c r="R242"/>
  <c r="P242"/>
  <c r="BK242"/>
  <c r="J242"/>
  <c r="BE242"/>
  <c r="BI240"/>
  <c r="BH240"/>
  <c r="BG240"/>
  <c r="BF240"/>
  <c r="T240"/>
  <c r="R240"/>
  <c r="P240"/>
  <c r="BK240"/>
  <c r="J240"/>
  <c r="BE240"/>
  <c r="BI238"/>
  <c r="BH238"/>
  <c r="BG238"/>
  <c r="BF238"/>
  <c r="T238"/>
  <c r="R238"/>
  <c r="P238"/>
  <c r="BK238"/>
  <c r="J238"/>
  <c r="BE238"/>
  <c r="BI236"/>
  <c r="BH236"/>
  <c r="BG236"/>
  <c r="BF236"/>
  <c r="T236"/>
  <c r="R236"/>
  <c r="P236"/>
  <c r="BK236"/>
  <c r="J236"/>
  <c r="BE236"/>
  <c r="BI234"/>
  <c r="BH234"/>
  <c r="BG234"/>
  <c r="BF234"/>
  <c r="T234"/>
  <c r="R234"/>
  <c r="P234"/>
  <c r="BK234"/>
  <c r="J234"/>
  <c r="BE234"/>
  <c r="BI232"/>
  <c r="BH232"/>
  <c r="BG232"/>
  <c r="BF232"/>
  <c r="T232"/>
  <c r="R232"/>
  <c r="P232"/>
  <c r="BK232"/>
  <c r="J232"/>
  <c r="BE232"/>
  <c r="BI230"/>
  <c r="BH230"/>
  <c r="BG230"/>
  <c r="BF230"/>
  <c r="T230"/>
  <c r="R230"/>
  <c r="P230"/>
  <c r="BK230"/>
  <c r="J230"/>
  <c r="BE230"/>
  <c r="BI228"/>
  <c r="BH228"/>
  <c r="BG228"/>
  <c r="BF228"/>
  <c r="T228"/>
  <c r="R228"/>
  <c r="P228"/>
  <c r="BK228"/>
  <c r="J228"/>
  <c r="BE228"/>
  <c r="BI226"/>
  <c r="BH226"/>
  <c r="BG226"/>
  <c r="BF226"/>
  <c r="T226"/>
  <c r="R226"/>
  <c r="P226"/>
  <c r="BK226"/>
  <c r="J226"/>
  <c r="BE226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5"/>
  <c r="BH215"/>
  <c r="BG215"/>
  <c r="BF215"/>
  <c r="T215"/>
  <c r="R215"/>
  <c r="P215"/>
  <c r="BK215"/>
  <c r="J215"/>
  <c r="BE215"/>
  <c r="BI212"/>
  <c r="BH212"/>
  <c r="BG212"/>
  <c r="BF212"/>
  <c r="T212"/>
  <c r="R212"/>
  <c r="P212"/>
  <c r="BK212"/>
  <c r="J212"/>
  <c r="BE212"/>
  <c r="BI208"/>
  <c r="BH208"/>
  <c r="BG208"/>
  <c r="BF208"/>
  <c r="T208"/>
  <c r="R208"/>
  <c r="P208"/>
  <c r="BK208"/>
  <c r="J208"/>
  <c r="BE208"/>
  <c r="BI205"/>
  <c r="BH205"/>
  <c r="BG205"/>
  <c r="BF205"/>
  <c r="T205"/>
  <c r="R205"/>
  <c r="P205"/>
  <c r="BK205"/>
  <c r="J205"/>
  <c r="BE205"/>
  <c r="BI203"/>
  <c r="BH203"/>
  <c r="BG203"/>
  <c r="BF203"/>
  <c r="T203"/>
  <c r="R203"/>
  <c r="P203"/>
  <c r="BK203"/>
  <c r="J203"/>
  <c r="BE203"/>
  <c r="BI201"/>
  <c r="BH201"/>
  <c r="BG201"/>
  <c r="BF201"/>
  <c r="T201"/>
  <c r="R201"/>
  <c r="P201"/>
  <c r="BK201"/>
  <c r="J201"/>
  <c r="BE201"/>
  <c r="BI198"/>
  <c r="BH198"/>
  <c r="BG198"/>
  <c r="BF198"/>
  <c r="T198"/>
  <c r="R198"/>
  <c r="P198"/>
  <c r="BK198"/>
  <c r="J198"/>
  <c r="BE198"/>
  <c r="BI196"/>
  <c r="BH196"/>
  <c r="BG196"/>
  <c r="BF196"/>
  <c r="T196"/>
  <c r="R196"/>
  <c r="P196"/>
  <c r="BK196"/>
  <c r="J196"/>
  <c r="BE196"/>
  <c r="BI193"/>
  <c r="BH193"/>
  <c r="BG193"/>
  <c r="BF193"/>
  <c r="T193"/>
  <c r="R193"/>
  <c r="P193"/>
  <c r="BK193"/>
  <c r="J193"/>
  <c r="BE193"/>
  <c r="BI191"/>
  <c r="BH191"/>
  <c r="BG191"/>
  <c r="BF191"/>
  <c r="T191"/>
  <c r="R191"/>
  <c r="P191"/>
  <c r="BK191"/>
  <c r="J191"/>
  <c r="BE191"/>
  <c r="BI187"/>
  <c r="BH187"/>
  <c r="BG187"/>
  <c r="BF187"/>
  <c r="T187"/>
  <c r="R187"/>
  <c r="P187"/>
  <c r="BK187"/>
  <c r="J187"/>
  <c r="BE187"/>
  <c r="BI184"/>
  <c r="BH184"/>
  <c r="BG184"/>
  <c r="BF184"/>
  <c r="T184"/>
  <c r="R184"/>
  <c r="P184"/>
  <c r="BK184"/>
  <c r="J184"/>
  <c r="BE184"/>
  <c r="BI182"/>
  <c r="BH182"/>
  <c r="BG182"/>
  <c r="BF182"/>
  <c r="T182"/>
  <c r="T181"/>
  <c r="R182"/>
  <c r="R181"/>
  <c r="P182"/>
  <c r="P181"/>
  <c r="BK182"/>
  <c r="BK181"/>
  <c r="J181"/>
  <c r="J182"/>
  <c r="BE182"/>
  <c r="J71"/>
  <c r="BI180"/>
  <c r="BH180"/>
  <c r="BG180"/>
  <c r="BF180"/>
  <c r="T180"/>
  <c r="R180"/>
  <c r="P180"/>
  <c r="BK180"/>
  <c r="J180"/>
  <c r="BE180"/>
  <c r="BI178"/>
  <c r="BH178"/>
  <c r="BG178"/>
  <c r="BF178"/>
  <c r="T178"/>
  <c r="R178"/>
  <c r="P178"/>
  <c r="BK178"/>
  <c r="J178"/>
  <c r="BE178"/>
  <c r="BI176"/>
  <c r="BH176"/>
  <c r="BG176"/>
  <c r="BF176"/>
  <c r="T176"/>
  <c r="R176"/>
  <c r="P176"/>
  <c r="BK176"/>
  <c r="J176"/>
  <c r="BE176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60"/>
  <c r="BH160"/>
  <c r="BG160"/>
  <c r="BF160"/>
  <c r="T160"/>
  <c r="R160"/>
  <c r="P160"/>
  <c r="BK160"/>
  <c r="J160"/>
  <c r="BE160"/>
  <c r="BI158"/>
  <c r="BH158"/>
  <c r="BG158"/>
  <c r="BF158"/>
  <c r="T158"/>
  <c r="R158"/>
  <c r="P158"/>
  <c r="BK158"/>
  <c r="J158"/>
  <c r="BE158"/>
  <c r="BI156"/>
  <c r="BH156"/>
  <c r="BG156"/>
  <c r="BF156"/>
  <c r="T156"/>
  <c r="R156"/>
  <c r="P156"/>
  <c r="BK156"/>
  <c r="J156"/>
  <c r="BE156"/>
  <c r="BI154"/>
  <c r="BH154"/>
  <c r="BG154"/>
  <c r="BF154"/>
  <c r="T154"/>
  <c r="R154"/>
  <c r="P154"/>
  <c r="BK154"/>
  <c r="J154"/>
  <c r="BE154"/>
  <c r="BI152"/>
  <c r="BH152"/>
  <c r="BG152"/>
  <c r="BF152"/>
  <c r="T152"/>
  <c r="R152"/>
  <c r="P152"/>
  <c r="BK152"/>
  <c r="J152"/>
  <c r="BE152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6"/>
  <c r="BH146"/>
  <c r="BG146"/>
  <c r="BF146"/>
  <c r="T146"/>
  <c r="R146"/>
  <c r="P146"/>
  <c r="BK146"/>
  <c r="J146"/>
  <c r="BE146"/>
  <c r="BI144"/>
  <c r="BH144"/>
  <c r="BG144"/>
  <c r="BF144"/>
  <c r="T144"/>
  <c r="R144"/>
  <c r="P144"/>
  <c r="BK144"/>
  <c r="J144"/>
  <c r="BE144"/>
  <c r="BI142"/>
  <c r="BH142"/>
  <c r="BG142"/>
  <c r="BF142"/>
  <c r="T142"/>
  <c r="R142"/>
  <c r="P142"/>
  <c r="BK142"/>
  <c r="J142"/>
  <c r="BE142"/>
  <c r="BI140"/>
  <c r="BH140"/>
  <c r="BG140"/>
  <c r="BF140"/>
  <c r="T140"/>
  <c r="R140"/>
  <c r="P140"/>
  <c r="BK140"/>
  <c r="J140"/>
  <c r="BE140"/>
  <c r="BI138"/>
  <c r="BH138"/>
  <c r="BG138"/>
  <c r="BF138"/>
  <c r="T138"/>
  <c r="R138"/>
  <c r="P138"/>
  <c r="BK138"/>
  <c r="J138"/>
  <c r="BE138"/>
  <c r="BI136"/>
  <c r="BH136"/>
  <c r="BG136"/>
  <c r="BF136"/>
  <c r="T136"/>
  <c r="T135"/>
  <c r="T134"/>
  <c r="R136"/>
  <c r="R135"/>
  <c r="R134"/>
  <c r="P136"/>
  <c r="P135"/>
  <c r="P134"/>
  <c r="BK136"/>
  <c r="BK135"/>
  <c r="J135"/>
  <c r="BK134"/>
  <c r="J134"/>
  <c r="J136"/>
  <c r="BE136"/>
  <c r="J70"/>
  <c r="J69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0"/>
  <c r="BH130"/>
  <c r="BG130"/>
  <c r="BF130"/>
  <c r="T130"/>
  <c r="R130"/>
  <c r="P130"/>
  <c r="BK130"/>
  <c r="J130"/>
  <c r="BE130"/>
  <c r="BI129"/>
  <c r="BH129"/>
  <c r="BG129"/>
  <c r="BF129"/>
  <c r="T129"/>
  <c r="T128"/>
  <c r="R129"/>
  <c r="R128"/>
  <c r="P129"/>
  <c r="P128"/>
  <c r="BK129"/>
  <c r="BK128"/>
  <c r="J128"/>
  <c r="J129"/>
  <c r="BE129"/>
  <c r="J68"/>
  <c r="BI126"/>
  <c r="BH126"/>
  <c r="BG126"/>
  <c r="BF126"/>
  <c r="T126"/>
  <c r="R126"/>
  <c r="P126"/>
  <c r="BK126"/>
  <c r="J126"/>
  <c r="BE126"/>
  <c r="BI125"/>
  <c r="BH125"/>
  <c r="BG125"/>
  <c r="BF125"/>
  <c r="T125"/>
  <c r="T124"/>
  <c r="R125"/>
  <c r="R124"/>
  <c r="P125"/>
  <c r="P124"/>
  <c r="BK125"/>
  <c r="BK124"/>
  <c r="J124"/>
  <c r="J125"/>
  <c r="BE125"/>
  <c r="J67"/>
  <c r="BI121"/>
  <c r="BH121"/>
  <c r="BG121"/>
  <c r="BF121"/>
  <c r="T121"/>
  <c r="T120"/>
  <c r="R121"/>
  <c r="R120"/>
  <c r="P121"/>
  <c r="P120"/>
  <c r="BK121"/>
  <c r="BK120"/>
  <c r="J120"/>
  <c r="J121"/>
  <c r="BE121"/>
  <c r="J66"/>
  <c r="BI118"/>
  <c r="BH118"/>
  <c r="BG118"/>
  <c r="BF118"/>
  <c r="T118"/>
  <c r="R118"/>
  <c r="P118"/>
  <c r="BK118"/>
  <c r="J118"/>
  <c r="BE118"/>
  <c r="BI115"/>
  <c r="BH115"/>
  <c r="BG115"/>
  <c r="BF115"/>
  <c r="T115"/>
  <c r="R115"/>
  <c r="P115"/>
  <c r="BK115"/>
  <c r="J115"/>
  <c r="BE115"/>
  <c r="BI113"/>
  <c r="BH113"/>
  <c r="BG113"/>
  <c r="BF113"/>
  <c r="T113"/>
  <c r="R113"/>
  <c r="P113"/>
  <c r="BK113"/>
  <c r="J113"/>
  <c r="BE113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1"/>
  <c r="F39"/>
  <c i="1" r="BD58"/>
  <c i="4" r="BH101"/>
  <c r="F38"/>
  <c i="1" r="BC58"/>
  <c i="4" r="BG101"/>
  <c r="F37"/>
  <c i="1" r="BB58"/>
  <c i="4" r="BF101"/>
  <c r="J36"/>
  <c i="1" r="AW58"/>
  <c i="4" r="F36"/>
  <c i="1" r="BA58"/>
  <c i="4" r="T101"/>
  <c r="T100"/>
  <c r="T99"/>
  <c r="T98"/>
  <c r="R101"/>
  <c r="R100"/>
  <c r="R99"/>
  <c r="R98"/>
  <c r="P101"/>
  <c r="P100"/>
  <c r="P99"/>
  <c r="P98"/>
  <c i="1" r="AU58"/>
  <c i="4" r="BK101"/>
  <c r="BK100"/>
  <c r="J100"/>
  <c r="BK99"/>
  <c r="J99"/>
  <c r="BK98"/>
  <c r="J98"/>
  <c r="J63"/>
  <c r="J32"/>
  <c i="1" r="AG58"/>
  <c i="4" r="J101"/>
  <c r="BE101"/>
  <c r="J35"/>
  <c i="1" r="AV58"/>
  <c i="4" r="F35"/>
  <c i="1" r="AZ58"/>
  <c i="4" r="J65"/>
  <c r="J64"/>
  <c r="J94"/>
  <c r="F94"/>
  <c r="F92"/>
  <c r="E90"/>
  <c r="J58"/>
  <c r="F58"/>
  <c r="F56"/>
  <c r="E54"/>
  <c r="J41"/>
  <c r="J26"/>
  <c r="E26"/>
  <c r="J95"/>
  <c r="J59"/>
  <c r="J25"/>
  <c r="J20"/>
  <c r="E20"/>
  <c r="F95"/>
  <c r="F59"/>
  <c r="J19"/>
  <c r="J14"/>
  <c r="J92"/>
  <c r="J56"/>
  <c r="E7"/>
  <c r="E86"/>
  <c r="E50"/>
  <c i="3" r="J39"/>
  <c r="J38"/>
  <c i="1" r="AY57"/>
  <c i="3" r="J37"/>
  <c i="1" r="AX57"/>
  <c i="3"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T163"/>
  <c r="R164"/>
  <c r="R163"/>
  <c r="P164"/>
  <c r="P163"/>
  <c r="BK164"/>
  <c r="BK163"/>
  <c r="J163"/>
  <c r="J164"/>
  <c r="BE164"/>
  <c r="J70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T141"/>
  <c r="R142"/>
  <c r="R141"/>
  <c r="P142"/>
  <c r="P141"/>
  <c r="BK142"/>
  <c r="BK141"/>
  <c r="J141"/>
  <c r="J142"/>
  <c r="BE142"/>
  <c r="J69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T125"/>
  <c r="R126"/>
  <c r="R125"/>
  <c r="P126"/>
  <c r="P125"/>
  <c r="BK126"/>
  <c r="BK125"/>
  <c r="J125"/>
  <c r="J126"/>
  <c r="BE126"/>
  <c r="J68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T116"/>
  <c r="R117"/>
  <c r="R116"/>
  <c r="P117"/>
  <c r="P116"/>
  <c r="BK117"/>
  <c r="BK116"/>
  <c r="J116"/>
  <c r="J117"/>
  <c r="BE117"/>
  <c r="J6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7"/>
  <c r="BH107"/>
  <c r="BG107"/>
  <c r="BF107"/>
  <c r="T107"/>
  <c r="T106"/>
  <c r="R107"/>
  <c r="R106"/>
  <c r="P107"/>
  <c r="P106"/>
  <c r="BK107"/>
  <c r="BK106"/>
  <c r="J106"/>
  <c r="J107"/>
  <c r="BE107"/>
  <c r="J6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F39"/>
  <c i="1" r="BD57"/>
  <c i="3" r="BH95"/>
  <c r="F38"/>
  <c i="1" r="BC57"/>
  <c i="3" r="BG95"/>
  <c r="F37"/>
  <c i="1" r="BB57"/>
  <c i="3" r="BF95"/>
  <c r="J36"/>
  <c i="1" r="AW57"/>
  <c i="3" r="F36"/>
  <c i="1" r="BA57"/>
  <c i="3" r="T95"/>
  <c r="T94"/>
  <c r="T93"/>
  <c r="T92"/>
  <c r="R95"/>
  <c r="R94"/>
  <c r="R93"/>
  <c r="R92"/>
  <c r="P95"/>
  <c r="P94"/>
  <c r="P93"/>
  <c r="P92"/>
  <c i="1" r="AU57"/>
  <c i="3" r="BK95"/>
  <c r="BK94"/>
  <c r="J94"/>
  <c r="BK93"/>
  <c r="J93"/>
  <c r="BK92"/>
  <c r="J92"/>
  <c r="J63"/>
  <c r="J32"/>
  <c i="1" r="AG57"/>
  <c i="3" r="J95"/>
  <c r="BE95"/>
  <c r="J35"/>
  <c i="1" r="AV57"/>
  <c i="3" r="F35"/>
  <c i="1" r="AZ57"/>
  <c i="3" r="J65"/>
  <c r="J64"/>
  <c r="J88"/>
  <c r="F88"/>
  <c r="F86"/>
  <c r="E84"/>
  <c r="J58"/>
  <c r="F58"/>
  <c r="F56"/>
  <c r="E54"/>
  <c r="J41"/>
  <c r="J26"/>
  <c r="E26"/>
  <c r="J89"/>
  <c r="J59"/>
  <c r="J25"/>
  <c r="J20"/>
  <c r="E20"/>
  <c r="F89"/>
  <c r="F59"/>
  <c r="J19"/>
  <c r="J14"/>
  <c r="J86"/>
  <c r="J56"/>
  <c r="E7"/>
  <c r="E80"/>
  <c r="E50"/>
  <c i="2" r="J39"/>
  <c r="J38"/>
  <c i="1" r="AY56"/>
  <c i="2" r="J37"/>
  <c i="1" r="AX56"/>
  <c i="2" r="BI619"/>
  <c r="BH619"/>
  <c r="BG619"/>
  <c r="BF619"/>
  <c r="T619"/>
  <c r="R619"/>
  <c r="P619"/>
  <c r="BK619"/>
  <c r="J619"/>
  <c r="BE619"/>
  <c r="BI617"/>
  <c r="BH617"/>
  <c r="BG617"/>
  <c r="BF617"/>
  <c r="T617"/>
  <c r="T616"/>
  <c r="R617"/>
  <c r="R616"/>
  <c r="P617"/>
  <c r="P616"/>
  <c r="BK617"/>
  <c r="BK616"/>
  <c r="J616"/>
  <c r="J617"/>
  <c r="BE617"/>
  <c r="J84"/>
  <c r="BI602"/>
  <c r="BH602"/>
  <c r="BG602"/>
  <c r="BF602"/>
  <c r="T602"/>
  <c r="T601"/>
  <c r="R602"/>
  <c r="R601"/>
  <c r="P602"/>
  <c r="P601"/>
  <c r="BK602"/>
  <c r="BK601"/>
  <c r="J601"/>
  <c r="J602"/>
  <c r="BE602"/>
  <c r="J83"/>
  <c r="BI599"/>
  <c r="BH599"/>
  <c r="BG599"/>
  <c r="BF599"/>
  <c r="T599"/>
  <c r="R599"/>
  <c r="P599"/>
  <c r="BK599"/>
  <c r="J599"/>
  <c r="BE599"/>
  <c r="BI597"/>
  <c r="BH597"/>
  <c r="BG597"/>
  <c r="BF597"/>
  <c r="T597"/>
  <c r="T596"/>
  <c r="R597"/>
  <c r="R596"/>
  <c r="P597"/>
  <c r="P596"/>
  <c r="BK597"/>
  <c r="BK596"/>
  <c r="J596"/>
  <c r="J597"/>
  <c r="BE597"/>
  <c r="J82"/>
  <c r="BI595"/>
  <c r="BH595"/>
  <c r="BG595"/>
  <c r="BF595"/>
  <c r="T595"/>
  <c r="R595"/>
  <c r="P595"/>
  <c r="BK595"/>
  <c r="J595"/>
  <c r="BE595"/>
  <c r="BI593"/>
  <c r="BH593"/>
  <c r="BG593"/>
  <c r="BF593"/>
  <c r="T593"/>
  <c r="R593"/>
  <c r="P593"/>
  <c r="BK593"/>
  <c r="J593"/>
  <c r="BE593"/>
  <c r="BI586"/>
  <c r="BH586"/>
  <c r="BG586"/>
  <c r="BF586"/>
  <c r="T586"/>
  <c r="R586"/>
  <c r="P586"/>
  <c r="BK586"/>
  <c r="J586"/>
  <c r="BE586"/>
  <c r="BI584"/>
  <c r="BH584"/>
  <c r="BG584"/>
  <c r="BF584"/>
  <c r="T584"/>
  <c r="R584"/>
  <c r="P584"/>
  <c r="BK584"/>
  <c r="J584"/>
  <c r="BE584"/>
  <c r="BI582"/>
  <c r="BH582"/>
  <c r="BG582"/>
  <c r="BF582"/>
  <c r="T582"/>
  <c r="R582"/>
  <c r="P582"/>
  <c r="BK582"/>
  <c r="J582"/>
  <c r="BE582"/>
  <c r="BI575"/>
  <c r="BH575"/>
  <c r="BG575"/>
  <c r="BF575"/>
  <c r="T575"/>
  <c r="T574"/>
  <c r="R575"/>
  <c r="R574"/>
  <c r="P575"/>
  <c r="P574"/>
  <c r="BK575"/>
  <c r="BK574"/>
  <c r="J574"/>
  <c r="J575"/>
  <c r="BE575"/>
  <c r="J81"/>
  <c r="BI572"/>
  <c r="BH572"/>
  <c r="BG572"/>
  <c r="BF572"/>
  <c r="T572"/>
  <c r="R572"/>
  <c r="P572"/>
  <c r="BK572"/>
  <c r="J572"/>
  <c r="BE572"/>
  <c r="BI571"/>
  <c r="BH571"/>
  <c r="BG571"/>
  <c r="BF571"/>
  <c r="T571"/>
  <c r="R571"/>
  <c r="P571"/>
  <c r="BK571"/>
  <c r="J571"/>
  <c r="BE571"/>
  <c r="BI569"/>
  <c r="BH569"/>
  <c r="BG569"/>
  <c r="BF569"/>
  <c r="T569"/>
  <c r="R569"/>
  <c r="P569"/>
  <c r="BK569"/>
  <c r="J569"/>
  <c r="BE569"/>
  <c r="BI567"/>
  <c r="BH567"/>
  <c r="BG567"/>
  <c r="BF567"/>
  <c r="T567"/>
  <c r="R567"/>
  <c r="P567"/>
  <c r="BK567"/>
  <c r="J567"/>
  <c r="BE567"/>
  <c r="BI565"/>
  <c r="BH565"/>
  <c r="BG565"/>
  <c r="BF565"/>
  <c r="T565"/>
  <c r="R565"/>
  <c r="P565"/>
  <c r="BK565"/>
  <c r="J565"/>
  <c r="BE565"/>
  <c r="BI563"/>
  <c r="BH563"/>
  <c r="BG563"/>
  <c r="BF563"/>
  <c r="T563"/>
  <c r="R563"/>
  <c r="P563"/>
  <c r="BK563"/>
  <c r="J563"/>
  <c r="BE563"/>
  <c r="BI554"/>
  <c r="BH554"/>
  <c r="BG554"/>
  <c r="BF554"/>
  <c r="T554"/>
  <c r="R554"/>
  <c r="P554"/>
  <c r="BK554"/>
  <c r="J554"/>
  <c r="BE554"/>
  <c r="BI552"/>
  <c r="BH552"/>
  <c r="BG552"/>
  <c r="BF552"/>
  <c r="T552"/>
  <c r="R552"/>
  <c r="P552"/>
  <c r="BK552"/>
  <c r="J552"/>
  <c r="BE552"/>
  <c r="BI550"/>
  <c r="BH550"/>
  <c r="BG550"/>
  <c r="BF550"/>
  <c r="T550"/>
  <c r="T549"/>
  <c r="R550"/>
  <c r="R549"/>
  <c r="P550"/>
  <c r="P549"/>
  <c r="BK550"/>
  <c r="BK549"/>
  <c r="J549"/>
  <c r="J550"/>
  <c r="BE550"/>
  <c r="J80"/>
  <c r="BI548"/>
  <c r="BH548"/>
  <c r="BG548"/>
  <c r="BF548"/>
  <c r="T548"/>
  <c r="R548"/>
  <c r="P548"/>
  <c r="BK548"/>
  <c r="J548"/>
  <c r="BE548"/>
  <c r="BI546"/>
  <c r="BH546"/>
  <c r="BG546"/>
  <c r="BF546"/>
  <c r="T546"/>
  <c r="R546"/>
  <c r="P546"/>
  <c r="BK546"/>
  <c r="J546"/>
  <c r="BE546"/>
  <c r="BI544"/>
  <c r="BH544"/>
  <c r="BG544"/>
  <c r="BF544"/>
  <c r="T544"/>
  <c r="R544"/>
  <c r="P544"/>
  <c r="BK544"/>
  <c r="J544"/>
  <c r="BE544"/>
  <c r="BI542"/>
  <c r="BH542"/>
  <c r="BG542"/>
  <c r="BF542"/>
  <c r="T542"/>
  <c r="R542"/>
  <c r="P542"/>
  <c r="BK542"/>
  <c r="J542"/>
  <c r="BE542"/>
  <c r="BI540"/>
  <c r="BH540"/>
  <c r="BG540"/>
  <c r="BF540"/>
  <c r="T540"/>
  <c r="R540"/>
  <c r="P540"/>
  <c r="BK540"/>
  <c r="J540"/>
  <c r="BE540"/>
  <c r="BI538"/>
  <c r="BH538"/>
  <c r="BG538"/>
  <c r="BF538"/>
  <c r="T538"/>
  <c r="R538"/>
  <c r="P538"/>
  <c r="BK538"/>
  <c r="J538"/>
  <c r="BE538"/>
  <c r="BI536"/>
  <c r="BH536"/>
  <c r="BG536"/>
  <c r="BF536"/>
  <c r="T536"/>
  <c r="R536"/>
  <c r="P536"/>
  <c r="BK536"/>
  <c r="J536"/>
  <c r="BE536"/>
  <c r="BI534"/>
  <c r="BH534"/>
  <c r="BG534"/>
  <c r="BF534"/>
  <c r="T534"/>
  <c r="R534"/>
  <c r="P534"/>
  <c r="BK534"/>
  <c r="J534"/>
  <c r="BE534"/>
  <c r="BI531"/>
  <c r="BH531"/>
  <c r="BG531"/>
  <c r="BF531"/>
  <c r="T531"/>
  <c r="T530"/>
  <c r="R531"/>
  <c r="R530"/>
  <c r="P531"/>
  <c r="P530"/>
  <c r="BK531"/>
  <c r="BK530"/>
  <c r="J530"/>
  <c r="J531"/>
  <c r="BE531"/>
  <c r="J79"/>
  <c r="BI529"/>
  <c r="BH529"/>
  <c r="BG529"/>
  <c r="BF529"/>
  <c r="T529"/>
  <c r="R529"/>
  <c r="P529"/>
  <c r="BK529"/>
  <c r="J529"/>
  <c r="BE529"/>
  <c r="BI528"/>
  <c r="BH528"/>
  <c r="BG528"/>
  <c r="BF528"/>
  <c r="T528"/>
  <c r="R528"/>
  <c r="P528"/>
  <c r="BK528"/>
  <c r="J528"/>
  <c r="BE528"/>
  <c r="BI526"/>
  <c r="BH526"/>
  <c r="BG526"/>
  <c r="BF526"/>
  <c r="T526"/>
  <c r="R526"/>
  <c r="P526"/>
  <c r="BK526"/>
  <c r="J526"/>
  <c r="BE526"/>
  <c r="BI525"/>
  <c r="BH525"/>
  <c r="BG525"/>
  <c r="BF525"/>
  <c r="T525"/>
  <c r="R525"/>
  <c r="P525"/>
  <c r="BK525"/>
  <c r="J525"/>
  <c r="BE525"/>
  <c r="BI520"/>
  <c r="BH520"/>
  <c r="BG520"/>
  <c r="BF520"/>
  <c r="T520"/>
  <c r="R520"/>
  <c r="P520"/>
  <c r="BK520"/>
  <c r="J520"/>
  <c r="BE520"/>
  <c r="BI518"/>
  <c r="BH518"/>
  <c r="BG518"/>
  <c r="BF518"/>
  <c r="T518"/>
  <c r="R518"/>
  <c r="P518"/>
  <c r="BK518"/>
  <c r="J518"/>
  <c r="BE518"/>
  <c r="BI516"/>
  <c r="BH516"/>
  <c r="BG516"/>
  <c r="BF516"/>
  <c r="T516"/>
  <c r="R516"/>
  <c r="P516"/>
  <c r="BK516"/>
  <c r="J516"/>
  <c r="BE516"/>
  <c r="BI514"/>
  <c r="BH514"/>
  <c r="BG514"/>
  <c r="BF514"/>
  <c r="T514"/>
  <c r="R514"/>
  <c r="P514"/>
  <c r="BK514"/>
  <c r="J514"/>
  <c r="BE514"/>
  <c r="BI512"/>
  <c r="BH512"/>
  <c r="BG512"/>
  <c r="BF512"/>
  <c r="T512"/>
  <c r="R512"/>
  <c r="P512"/>
  <c r="BK512"/>
  <c r="J512"/>
  <c r="BE512"/>
  <c r="BI510"/>
  <c r="BH510"/>
  <c r="BG510"/>
  <c r="BF510"/>
  <c r="T510"/>
  <c r="R510"/>
  <c r="P510"/>
  <c r="BK510"/>
  <c r="J510"/>
  <c r="BE510"/>
  <c r="BI508"/>
  <c r="BH508"/>
  <c r="BG508"/>
  <c r="BF508"/>
  <c r="T508"/>
  <c r="R508"/>
  <c r="P508"/>
  <c r="BK508"/>
  <c r="J508"/>
  <c r="BE508"/>
  <c r="BI506"/>
  <c r="BH506"/>
  <c r="BG506"/>
  <c r="BF506"/>
  <c r="T506"/>
  <c r="R506"/>
  <c r="P506"/>
  <c r="BK506"/>
  <c r="J506"/>
  <c r="BE506"/>
  <c r="BI504"/>
  <c r="BH504"/>
  <c r="BG504"/>
  <c r="BF504"/>
  <c r="T504"/>
  <c r="R504"/>
  <c r="P504"/>
  <c r="BK504"/>
  <c r="J504"/>
  <c r="BE504"/>
  <c r="BI502"/>
  <c r="BH502"/>
  <c r="BG502"/>
  <c r="BF502"/>
  <c r="T502"/>
  <c r="R502"/>
  <c r="P502"/>
  <c r="BK502"/>
  <c r="J502"/>
  <c r="BE502"/>
  <c r="BI500"/>
  <c r="BH500"/>
  <c r="BG500"/>
  <c r="BF500"/>
  <c r="T500"/>
  <c r="R500"/>
  <c r="P500"/>
  <c r="BK500"/>
  <c r="J500"/>
  <c r="BE500"/>
  <c r="BI497"/>
  <c r="BH497"/>
  <c r="BG497"/>
  <c r="BF497"/>
  <c r="T497"/>
  <c r="R497"/>
  <c r="P497"/>
  <c r="BK497"/>
  <c r="J497"/>
  <c r="BE497"/>
  <c r="BI492"/>
  <c r="BH492"/>
  <c r="BG492"/>
  <c r="BF492"/>
  <c r="T492"/>
  <c r="R492"/>
  <c r="P492"/>
  <c r="BK492"/>
  <c r="J492"/>
  <c r="BE492"/>
  <c r="BI486"/>
  <c r="BH486"/>
  <c r="BG486"/>
  <c r="BF486"/>
  <c r="T486"/>
  <c r="R486"/>
  <c r="P486"/>
  <c r="BK486"/>
  <c r="J486"/>
  <c r="BE486"/>
  <c r="BI482"/>
  <c r="BH482"/>
  <c r="BG482"/>
  <c r="BF482"/>
  <c r="T482"/>
  <c r="R482"/>
  <c r="P482"/>
  <c r="BK482"/>
  <c r="J482"/>
  <c r="BE482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74"/>
  <c r="BH474"/>
  <c r="BG474"/>
  <c r="BF474"/>
  <c r="T474"/>
  <c r="T473"/>
  <c r="R474"/>
  <c r="R473"/>
  <c r="P474"/>
  <c r="P473"/>
  <c r="BK474"/>
  <c r="BK473"/>
  <c r="J473"/>
  <c r="J474"/>
  <c r="BE474"/>
  <c r="J78"/>
  <c r="BI472"/>
  <c r="BH472"/>
  <c r="BG472"/>
  <c r="BF472"/>
  <c r="T472"/>
  <c r="R472"/>
  <c r="P472"/>
  <c r="BK472"/>
  <c r="J472"/>
  <c r="BE472"/>
  <c r="BI470"/>
  <c r="BH470"/>
  <c r="BG470"/>
  <c r="BF470"/>
  <c r="T470"/>
  <c r="R470"/>
  <c r="P470"/>
  <c r="BK470"/>
  <c r="J470"/>
  <c r="BE470"/>
  <c r="BI468"/>
  <c r="BH468"/>
  <c r="BG468"/>
  <c r="BF468"/>
  <c r="T468"/>
  <c r="T467"/>
  <c r="R468"/>
  <c r="R467"/>
  <c r="P468"/>
  <c r="P467"/>
  <c r="BK468"/>
  <c r="BK467"/>
  <c r="J467"/>
  <c r="J468"/>
  <c r="BE468"/>
  <c r="J77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2"/>
  <c r="BH462"/>
  <c r="BG462"/>
  <c r="BF462"/>
  <c r="T462"/>
  <c r="T461"/>
  <c r="R462"/>
  <c r="R461"/>
  <c r="P462"/>
  <c r="P461"/>
  <c r="BK462"/>
  <c r="BK461"/>
  <c r="J461"/>
  <c r="J462"/>
  <c r="BE462"/>
  <c r="J76"/>
  <c r="BI460"/>
  <c r="BH460"/>
  <c r="BG460"/>
  <c r="BF460"/>
  <c r="T460"/>
  <c r="R460"/>
  <c r="P460"/>
  <c r="BK460"/>
  <c r="J460"/>
  <c r="BE460"/>
  <c r="BI458"/>
  <c r="BH458"/>
  <c r="BG458"/>
  <c r="BF458"/>
  <c r="T458"/>
  <c r="R458"/>
  <c r="P458"/>
  <c r="BK458"/>
  <c r="J458"/>
  <c r="BE458"/>
  <c r="BI456"/>
  <c r="BH456"/>
  <c r="BG456"/>
  <c r="BF456"/>
  <c r="T456"/>
  <c r="R456"/>
  <c r="P456"/>
  <c r="BK456"/>
  <c r="J456"/>
  <c r="BE456"/>
  <c r="BI454"/>
  <c r="BH454"/>
  <c r="BG454"/>
  <c r="BF454"/>
  <c r="T454"/>
  <c r="R454"/>
  <c r="P454"/>
  <c r="BK454"/>
  <c r="J454"/>
  <c r="BE454"/>
  <c r="BI443"/>
  <c r="BH443"/>
  <c r="BG443"/>
  <c r="BF443"/>
  <c r="T443"/>
  <c r="T442"/>
  <c r="R443"/>
  <c r="R442"/>
  <c r="P443"/>
  <c r="P442"/>
  <c r="BK443"/>
  <c r="BK442"/>
  <c r="J442"/>
  <c r="J443"/>
  <c r="BE443"/>
  <c r="J75"/>
  <c r="BI441"/>
  <c r="BH441"/>
  <c r="BG441"/>
  <c r="BF441"/>
  <c r="T441"/>
  <c r="R441"/>
  <c r="P441"/>
  <c r="BK441"/>
  <c r="J441"/>
  <c r="BE441"/>
  <c r="BI439"/>
  <c r="BH439"/>
  <c r="BG439"/>
  <c r="BF439"/>
  <c r="T439"/>
  <c r="R439"/>
  <c r="P439"/>
  <c r="BK439"/>
  <c r="J439"/>
  <c r="BE439"/>
  <c r="BI437"/>
  <c r="BH437"/>
  <c r="BG437"/>
  <c r="BF437"/>
  <c r="T437"/>
  <c r="R437"/>
  <c r="P437"/>
  <c r="BK437"/>
  <c r="J437"/>
  <c r="BE437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8"/>
  <c r="BH428"/>
  <c r="BG428"/>
  <c r="BF428"/>
  <c r="T428"/>
  <c r="R428"/>
  <c r="P428"/>
  <c r="BK428"/>
  <c r="J428"/>
  <c r="BE428"/>
  <c r="BI426"/>
  <c r="BH426"/>
  <c r="BG426"/>
  <c r="BF426"/>
  <c r="T426"/>
  <c r="R426"/>
  <c r="P426"/>
  <c r="BK426"/>
  <c r="J426"/>
  <c r="BE426"/>
  <c r="BI423"/>
  <c r="BH423"/>
  <c r="BG423"/>
  <c r="BF423"/>
  <c r="T423"/>
  <c r="T422"/>
  <c r="T421"/>
  <c r="R423"/>
  <c r="R422"/>
  <c r="R421"/>
  <c r="P423"/>
  <c r="P422"/>
  <c r="P421"/>
  <c r="BK423"/>
  <c r="BK422"/>
  <c r="J422"/>
  <c r="BK421"/>
  <c r="J421"/>
  <c r="J423"/>
  <c r="BE423"/>
  <c r="J74"/>
  <c r="J73"/>
  <c r="BI420"/>
  <c r="BH420"/>
  <c r="BG420"/>
  <c r="BF420"/>
  <c r="T420"/>
  <c r="T419"/>
  <c r="R420"/>
  <c r="R419"/>
  <c r="P420"/>
  <c r="P419"/>
  <c r="BK420"/>
  <c r="BK419"/>
  <c r="J419"/>
  <c r="J420"/>
  <c r="BE420"/>
  <c r="J72"/>
  <c r="BI417"/>
  <c r="BH417"/>
  <c r="BG417"/>
  <c r="BF417"/>
  <c r="T417"/>
  <c r="R417"/>
  <c r="P417"/>
  <c r="BK417"/>
  <c r="J417"/>
  <c r="BE417"/>
  <c r="BI415"/>
  <c r="BH415"/>
  <c r="BG415"/>
  <c r="BF415"/>
  <c r="T415"/>
  <c r="R415"/>
  <c r="P415"/>
  <c r="BK415"/>
  <c r="J415"/>
  <c r="BE415"/>
  <c r="BI413"/>
  <c r="BH413"/>
  <c r="BG413"/>
  <c r="BF413"/>
  <c r="T413"/>
  <c r="R413"/>
  <c r="P413"/>
  <c r="BK413"/>
  <c r="J413"/>
  <c r="BE413"/>
  <c r="BI412"/>
  <c r="BH412"/>
  <c r="BG412"/>
  <c r="BF412"/>
  <c r="T412"/>
  <c r="T411"/>
  <c r="R412"/>
  <c r="R411"/>
  <c r="P412"/>
  <c r="P411"/>
  <c r="BK412"/>
  <c r="BK411"/>
  <c r="J411"/>
  <c r="J412"/>
  <c r="BE412"/>
  <c r="J71"/>
  <c r="BI409"/>
  <c r="BH409"/>
  <c r="BG409"/>
  <c r="BF409"/>
  <c r="T409"/>
  <c r="R409"/>
  <c r="P409"/>
  <c r="BK409"/>
  <c r="J409"/>
  <c r="BE409"/>
  <c r="BI404"/>
  <c r="BH404"/>
  <c r="BG404"/>
  <c r="BF404"/>
  <c r="T404"/>
  <c r="R404"/>
  <c r="P404"/>
  <c r="BK404"/>
  <c r="J404"/>
  <c r="BE404"/>
  <c r="BI395"/>
  <c r="BH395"/>
  <c r="BG395"/>
  <c r="BF395"/>
  <c r="T395"/>
  <c r="R395"/>
  <c r="P395"/>
  <c r="BK395"/>
  <c r="J395"/>
  <c r="BE395"/>
  <c r="BI386"/>
  <c r="BH386"/>
  <c r="BG386"/>
  <c r="BF386"/>
  <c r="T386"/>
  <c r="R386"/>
  <c r="P386"/>
  <c r="BK386"/>
  <c r="J386"/>
  <c r="BE386"/>
  <c r="BI384"/>
  <c r="BH384"/>
  <c r="BG384"/>
  <c r="BF384"/>
  <c r="T384"/>
  <c r="R384"/>
  <c r="P384"/>
  <c r="BK384"/>
  <c r="J384"/>
  <c r="BE384"/>
  <c r="BI382"/>
  <c r="BH382"/>
  <c r="BG382"/>
  <c r="BF382"/>
  <c r="T382"/>
  <c r="R382"/>
  <c r="P382"/>
  <c r="BK382"/>
  <c r="J382"/>
  <c r="BE382"/>
  <c r="BI380"/>
  <c r="BH380"/>
  <c r="BG380"/>
  <c r="BF380"/>
  <c r="T380"/>
  <c r="R380"/>
  <c r="P380"/>
  <c r="BK380"/>
  <c r="J380"/>
  <c r="BE380"/>
  <c r="BI378"/>
  <c r="BH378"/>
  <c r="BG378"/>
  <c r="BF378"/>
  <c r="T378"/>
  <c r="R378"/>
  <c r="P378"/>
  <c r="BK378"/>
  <c r="J378"/>
  <c r="BE378"/>
  <c r="BI376"/>
  <c r="BH376"/>
  <c r="BG376"/>
  <c r="BF376"/>
  <c r="T376"/>
  <c r="R376"/>
  <c r="P376"/>
  <c r="BK376"/>
  <c r="J376"/>
  <c r="BE376"/>
  <c r="BI374"/>
  <c r="BH374"/>
  <c r="BG374"/>
  <c r="BF374"/>
  <c r="T374"/>
  <c r="R374"/>
  <c r="P374"/>
  <c r="BK374"/>
  <c r="J374"/>
  <c r="BE374"/>
  <c r="BI373"/>
  <c r="BH373"/>
  <c r="BG373"/>
  <c r="BF373"/>
  <c r="T373"/>
  <c r="R373"/>
  <c r="P373"/>
  <c r="BK373"/>
  <c r="J373"/>
  <c r="BE373"/>
  <c r="BI372"/>
  <c r="BH372"/>
  <c r="BG372"/>
  <c r="BF372"/>
  <c r="T372"/>
  <c r="R372"/>
  <c r="P372"/>
  <c r="BK372"/>
  <c r="J372"/>
  <c r="BE372"/>
  <c r="BI371"/>
  <c r="BH371"/>
  <c r="BG371"/>
  <c r="BF371"/>
  <c r="T371"/>
  <c r="R371"/>
  <c r="P371"/>
  <c r="BK371"/>
  <c r="J371"/>
  <c r="BE371"/>
  <c r="BI369"/>
  <c r="BH369"/>
  <c r="BG369"/>
  <c r="BF369"/>
  <c r="T369"/>
  <c r="R369"/>
  <c r="P369"/>
  <c r="BK369"/>
  <c r="J369"/>
  <c r="BE369"/>
  <c r="BI367"/>
  <c r="BH367"/>
  <c r="BG367"/>
  <c r="BF367"/>
  <c r="T367"/>
  <c r="R367"/>
  <c r="P367"/>
  <c r="BK367"/>
  <c r="J367"/>
  <c r="BE367"/>
  <c r="BI365"/>
  <c r="BH365"/>
  <c r="BG365"/>
  <c r="BF365"/>
  <c r="T365"/>
  <c r="R365"/>
  <c r="P365"/>
  <c r="BK365"/>
  <c r="J365"/>
  <c r="BE365"/>
  <c r="BI363"/>
  <c r="BH363"/>
  <c r="BG363"/>
  <c r="BF363"/>
  <c r="T363"/>
  <c r="R363"/>
  <c r="P363"/>
  <c r="BK363"/>
  <c r="J363"/>
  <c r="BE363"/>
  <c r="BI361"/>
  <c r="BH361"/>
  <c r="BG361"/>
  <c r="BF361"/>
  <c r="T361"/>
  <c r="R361"/>
  <c r="P361"/>
  <c r="BK361"/>
  <c r="J361"/>
  <c r="BE361"/>
  <c r="BI359"/>
  <c r="BH359"/>
  <c r="BG359"/>
  <c r="BF359"/>
  <c r="T359"/>
  <c r="R359"/>
  <c r="P359"/>
  <c r="BK359"/>
  <c r="J359"/>
  <c r="BE359"/>
  <c r="BI357"/>
  <c r="BH357"/>
  <c r="BG357"/>
  <c r="BF357"/>
  <c r="T357"/>
  <c r="R357"/>
  <c r="P357"/>
  <c r="BK357"/>
  <c r="J357"/>
  <c r="BE357"/>
  <c r="BI355"/>
  <c r="BH355"/>
  <c r="BG355"/>
  <c r="BF355"/>
  <c r="T355"/>
  <c r="R355"/>
  <c r="P355"/>
  <c r="BK355"/>
  <c r="J355"/>
  <c r="BE355"/>
  <c r="BI353"/>
  <c r="BH353"/>
  <c r="BG353"/>
  <c r="BF353"/>
  <c r="T353"/>
  <c r="R353"/>
  <c r="P353"/>
  <c r="BK353"/>
  <c r="J353"/>
  <c r="BE353"/>
  <c r="BI351"/>
  <c r="BH351"/>
  <c r="BG351"/>
  <c r="BF351"/>
  <c r="T351"/>
  <c r="R351"/>
  <c r="P351"/>
  <c r="BK351"/>
  <c r="J351"/>
  <c r="BE351"/>
  <c r="BI349"/>
  <c r="BH349"/>
  <c r="BG349"/>
  <c r="BF349"/>
  <c r="T349"/>
  <c r="R349"/>
  <c r="P349"/>
  <c r="BK349"/>
  <c r="J349"/>
  <c r="BE349"/>
  <c r="BI346"/>
  <c r="BH346"/>
  <c r="BG346"/>
  <c r="BF346"/>
  <c r="T346"/>
  <c r="R346"/>
  <c r="P346"/>
  <c r="BK346"/>
  <c r="J346"/>
  <c r="BE346"/>
  <c r="BI344"/>
  <c r="BH344"/>
  <c r="BG344"/>
  <c r="BF344"/>
  <c r="T344"/>
  <c r="R344"/>
  <c r="P344"/>
  <c r="BK344"/>
  <c r="J344"/>
  <c r="BE344"/>
  <c r="BI342"/>
  <c r="BH342"/>
  <c r="BG342"/>
  <c r="BF342"/>
  <c r="T342"/>
  <c r="R342"/>
  <c r="P342"/>
  <c r="BK342"/>
  <c r="J342"/>
  <c r="BE342"/>
  <c r="BI338"/>
  <c r="BH338"/>
  <c r="BG338"/>
  <c r="BF338"/>
  <c r="T338"/>
  <c r="R338"/>
  <c r="P338"/>
  <c r="BK338"/>
  <c r="J338"/>
  <c r="BE338"/>
  <c r="BI336"/>
  <c r="BH336"/>
  <c r="BG336"/>
  <c r="BF336"/>
  <c r="T336"/>
  <c r="R336"/>
  <c r="P336"/>
  <c r="BK336"/>
  <c r="J336"/>
  <c r="BE336"/>
  <c r="BI331"/>
  <c r="BH331"/>
  <c r="BG331"/>
  <c r="BF331"/>
  <c r="T331"/>
  <c r="R331"/>
  <c r="P331"/>
  <c r="BK331"/>
  <c r="J331"/>
  <c r="BE331"/>
  <c r="BI329"/>
  <c r="BH329"/>
  <c r="BG329"/>
  <c r="BF329"/>
  <c r="T329"/>
  <c r="R329"/>
  <c r="P329"/>
  <c r="BK329"/>
  <c r="J329"/>
  <c r="BE329"/>
  <c r="BI327"/>
  <c r="BH327"/>
  <c r="BG327"/>
  <c r="BF327"/>
  <c r="T327"/>
  <c r="R327"/>
  <c r="P327"/>
  <c r="BK327"/>
  <c r="J327"/>
  <c r="BE327"/>
  <c r="BI325"/>
  <c r="BH325"/>
  <c r="BG325"/>
  <c r="BF325"/>
  <c r="T325"/>
  <c r="R325"/>
  <c r="P325"/>
  <c r="BK325"/>
  <c r="J325"/>
  <c r="BE325"/>
  <c r="BI323"/>
  <c r="BH323"/>
  <c r="BG323"/>
  <c r="BF323"/>
  <c r="T323"/>
  <c r="R323"/>
  <c r="P323"/>
  <c r="BK323"/>
  <c r="J323"/>
  <c r="BE323"/>
  <c r="BI321"/>
  <c r="BH321"/>
  <c r="BG321"/>
  <c r="BF321"/>
  <c r="T321"/>
  <c r="R321"/>
  <c r="P321"/>
  <c r="BK321"/>
  <c r="J321"/>
  <c r="BE321"/>
  <c r="BI319"/>
  <c r="BH319"/>
  <c r="BG319"/>
  <c r="BF319"/>
  <c r="T319"/>
  <c r="T318"/>
  <c r="R319"/>
  <c r="R318"/>
  <c r="P319"/>
  <c r="P318"/>
  <c r="BK319"/>
  <c r="BK318"/>
  <c r="J318"/>
  <c r="J319"/>
  <c r="BE319"/>
  <c r="J70"/>
  <c r="BI316"/>
  <c r="BH316"/>
  <c r="BG316"/>
  <c r="BF316"/>
  <c r="T316"/>
  <c r="R316"/>
  <c r="P316"/>
  <c r="BK316"/>
  <c r="J316"/>
  <c r="BE316"/>
  <c r="BI314"/>
  <c r="BH314"/>
  <c r="BG314"/>
  <c r="BF314"/>
  <c r="T314"/>
  <c r="R314"/>
  <c r="P314"/>
  <c r="BK314"/>
  <c r="J314"/>
  <c r="BE314"/>
  <c r="BI312"/>
  <c r="BH312"/>
  <c r="BG312"/>
  <c r="BF312"/>
  <c r="T312"/>
  <c r="R312"/>
  <c r="P312"/>
  <c r="BK312"/>
  <c r="J312"/>
  <c r="BE312"/>
  <c r="BI308"/>
  <c r="BH308"/>
  <c r="BG308"/>
  <c r="BF308"/>
  <c r="T308"/>
  <c r="R308"/>
  <c r="P308"/>
  <c r="BK308"/>
  <c r="J308"/>
  <c r="BE308"/>
  <c r="BI304"/>
  <c r="BH304"/>
  <c r="BG304"/>
  <c r="BF304"/>
  <c r="T304"/>
  <c r="R304"/>
  <c r="P304"/>
  <c r="BK304"/>
  <c r="J304"/>
  <c r="BE304"/>
  <c r="BI302"/>
  <c r="BH302"/>
  <c r="BG302"/>
  <c r="BF302"/>
  <c r="T302"/>
  <c r="R302"/>
  <c r="P302"/>
  <c r="BK302"/>
  <c r="J302"/>
  <c r="BE302"/>
  <c r="BI300"/>
  <c r="BH300"/>
  <c r="BG300"/>
  <c r="BF300"/>
  <c r="T300"/>
  <c r="R300"/>
  <c r="P300"/>
  <c r="BK300"/>
  <c r="J300"/>
  <c r="BE300"/>
  <c r="BI298"/>
  <c r="BH298"/>
  <c r="BG298"/>
  <c r="BF298"/>
  <c r="T298"/>
  <c r="R298"/>
  <c r="P298"/>
  <c r="BK298"/>
  <c r="J298"/>
  <c r="BE298"/>
  <c r="BI297"/>
  <c r="BH297"/>
  <c r="BG297"/>
  <c r="BF297"/>
  <c r="T297"/>
  <c r="R297"/>
  <c r="P297"/>
  <c r="BK297"/>
  <c r="J297"/>
  <c r="BE297"/>
  <c r="BI295"/>
  <c r="BH295"/>
  <c r="BG295"/>
  <c r="BF295"/>
  <c r="T295"/>
  <c r="R295"/>
  <c r="P295"/>
  <c r="BK295"/>
  <c r="J295"/>
  <c r="BE295"/>
  <c r="BI291"/>
  <c r="BH291"/>
  <c r="BG291"/>
  <c r="BF291"/>
  <c r="T291"/>
  <c r="R291"/>
  <c r="P291"/>
  <c r="BK291"/>
  <c r="J291"/>
  <c r="BE291"/>
  <c r="BI289"/>
  <c r="BH289"/>
  <c r="BG289"/>
  <c r="BF289"/>
  <c r="T289"/>
  <c r="R289"/>
  <c r="P289"/>
  <c r="BK289"/>
  <c r="J289"/>
  <c r="BE289"/>
  <c r="BI287"/>
  <c r="BH287"/>
  <c r="BG287"/>
  <c r="BF287"/>
  <c r="T287"/>
  <c r="R287"/>
  <c r="P287"/>
  <c r="BK287"/>
  <c r="J287"/>
  <c r="BE287"/>
  <c r="BI281"/>
  <c r="BH281"/>
  <c r="BG281"/>
  <c r="BF281"/>
  <c r="T281"/>
  <c r="R281"/>
  <c r="P281"/>
  <c r="BK281"/>
  <c r="J281"/>
  <c r="BE281"/>
  <c r="BI279"/>
  <c r="BH279"/>
  <c r="BG279"/>
  <c r="BF279"/>
  <c r="T279"/>
  <c r="R279"/>
  <c r="P279"/>
  <c r="BK279"/>
  <c r="J279"/>
  <c r="BE279"/>
  <c r="BI274"/>
  <c r="BH274"/>
  <c r="BG274"/>
  <c r="BF274"/>
  <c r="T274"/>
  <c r="R274"/>
  <c r="P274"/>
  <c r="BK274"/>
  <c r="J274"/>
  <c r="BE274"/>
  <c r="BI272"/>
  <c r="BH272"/>
  <c r="BG272"/>
  <c r="BF272"/>
  <c r="T272"/>
  <c r="R272"/>
  <c r="P272"/>
  <c r="BK272"/>
  <c r="J272"/>
  <c r="BE272"/>
  <c r="BI269"/>
  <c r="BH269"/>
  <c r="BG269"/>
  <c r="BF269"/>
  <c r="T269"/>
  <c r="R269"/>
  <c r="P269"/>
  <c r="BK269"/>
  <c r="J269"/>
  <c r="BE269"/>
  <c r="BI267"/>
  <c r="BH267"/>
  <c r="BG267"/>
  <c r="BF267"/>
  <c r="T267"/>
  <c r="R267"/>
  <c r="P267"/>
  <c r="BK267"/>
  <c r="J267"/>
  <c r="BE267"/>
  <c r="BI265"/>
  <c r="BH265"/>
  <c r="BG265"/>
  <c r="BF265"/>
  <c r="T265"/>
  <c r="R265"/>
  <c r="P265"/>
  <c r="BK265"/>
  <c r="J265"/>
  <c r="BE265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42"/>
  <c r="BH242"/>
  <c r="BG242"/>
  <c r="BF242"/>
  <c r="T242"/>
  <c r="R242"/>
  <c r="P242"/>
  <c r="BK242"/>
  <c r="J242"/>
  <c r="BE242"/>
  <c r="BI231"/>
  <c r="BH231"/>
  <c r="BG231"/>
  <c r="BF231"/>
  <c r="T231"/>
  <c r="T230"/>
  <c r="R231"/>
  <c r="R230"/>
  <c r="P231"/>
  <c r="P230"/>
  <c r="BK231"/>
  <c r="BK230"/>
  <c r="J230"/>
  <c r="J231"/>
  <c r="BE231"/>
  <c r="J69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2"/>
  <c r="BH222"/>
  <c r="BG222"/>
  <c r="BF222"/>
  <c r="T222"/>
  <c r="R222"/>
  <c r="P222"/>
  <c r="BK222"/>
  <c r="J222"/>
  <c r="BE222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1"/>
  <c r="BH211"/>
  <c r="BG211"/>
  <c r="BF211"/>
  <c r="T211"/>
  <c r="R211"/>
  <c r="P211"/>
  <c r="BK211"/>
  <c r="J211"/>
  <c r="BE211"/>
  <c r="BI209"/>
  <c r="BH209"/>
  <c r="BG209"/>
  <c r="BF209"/>
  <c r="T209"/>
  <c r="R209"/>
  <c r="P209"/>
  <c r="BK209"/>
  <c r="J209"/>
  <c r="BE209"/>
  <c r="BI207"/>
  <c r="BH207"/>
  <c r="BG207"/>
  <c r="BF207"/>
  <c r="T207"/>
  <c r="R207"/>
  <c r="P207"/>
  <c r="BK207"/>
  <c r="J207"/>
  <c r="BE207"/>
  <c r="BI205"/>
  <c r="BH205"/>
  <c r="BG205"/>
  <c r="BF205"/>
  <c r="T205"/>
  <c r="T204"/>
  <c r="R205"/>
  <c r="R204"/>
  <c r="P205"/>
  <c r="P204"/>
  <c r="BK205"/>
  <c r="BK204"/>
  <c r="J204"/>
  <c r="J205"/>
  <c r="BE205"/>
  <c r="J68"/>
  <c r="BI202"/>
  <c r="BH202"/>
  <c r="BG202"/>
  <c r="BF202"/>
  <c r="T202"/>
  <c r="R202"/>
  <c r="P202"/>
  <c r="BK202"/>
  <c r="J202"/>
  <c r="BE202"/>
  <c r="BI196"/>
  <c r="BH196"/>
  <c r="BG196"/>
  <c r="BF196"/>
  <c r="T196"/>
  <c r="R196"/>
  <c r="P196"/>
  <c r="BK196"/>
  <c r="J196"/>
  <c r="BE196"/>
  <c r="BI194"/>
  <c r="BH194"/>
  <c r="BG194"/>
  <c r="BF194"/>
  <c r="T194"/>
  <c r="R194"/>
  <c r="P194"/>
  <c r="BK194"/>
  <c r="J194"/>
  <c r="BE194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7"/>
  <c r="BH177"/>
  <c r="BG177"/>
  <c r="BF177"/>
  <c r="T177"/>
  <c r="T176"/>
  <c r="R177"/>
  <c r="R176"/>
  <c r="P177"/>
  <c r="P176"/>
  <c r="BK177"/>
  <c r="BK176"/>
  <c r="J176"/>
  <c r="J177"/>
  <c r="BE177"/>
  <c r="J67"/>
  <c r="BI174"/>
  <c r="BH174"/>
  <c r="BG174"/>
  <c r="BF174"/>
  <c r="T174"/>
  <c r="R174"/>
  <c r="P174"/>
  <c r="BK174"/>
  <c r="J174"/>
  <c r="BE174"/>
  <c r="BI172"/>
  <c r="BH172"/>
  <c r="BG172"/>
  <c r="BF172"/>
  <c r="T172"/>
  <c r="R172"/>
  <c r="P172"/>
  <c r="BK172"/>
  <c r="J172"/>
  <c r="BE172"/>
  <c r="BI170"/>
  <c r="BH170"/>
  <c r="BG170"/>
  <c r="BF170"/>
  <c r="T170"/>
  <c r="R170"/>
  <c r="P170"/>
  <c r="BK170"/>
  <c r="J170"/>
  <c r="BE170"/>
  <c r="BI168"/>
  <c r="BH168"/>
  <c r="BG168"/>
  <c r="BF168"/>
  <c r="T168"/>
  <c r="R168"/>
  <c r="P168"/>
  <c r="BK168"/>
  <c r="J168"/>
  <c r="BE168"/>
  <c r="BI162"/>
  <c r="BH162"/>
  <c r="BG162"/>
  <c r="BF162"/>
  <c r="T162"/>
  <c r="R162"/>
  <c r="P162"/>
  <c r="BK162"/>
  <c r="J162"/>
  <c r="BE162"/>
  <c r="BI157"/>
  <c r="BH157"/>
  <c r="BG157"/>
  <c r="BF157"/>
  <c r="T157"/>
  <c r="R157"/>
  <c r="P157"/>
  <c r="BK157"/>
  <c r="J157"/>
  <c r="BE157"/>
  <c r="BI155"/>
  <c r="BH155"/>
  <c r="BG155"/>
  <c r="BF155"/>
  <c r="T155"/>
  <c r="R155"/>
  <c r="P155"/>
  <c r="BK155"/>
  <c r="J155"/>
  <c r="BE155"/>
  <c r="BI153"/>
  <c r="BH153"/>
  <c r="BG153"/>
  <c r="BF153"/>
  <c r="T153"/>
  <c r="R153"/>
  <c r="P153"/>
  <c r="BK153"/>
  <c r="J153"/>
  <c r="BE153"/>
  <c r="BI151"/>
  <c r="BH151"/>
  <c r="BG151"/>
  <c r="BF151"/>
  <c r="T151"/>
  <c r="T150"/>
  <c r="R151"/>
  <c r="R150"/>
  <c r="P151"/>
  <c r="P150"/>
  <c r="BK151"/>
  <c r="BK150"/>
  <c r="J150"/>
  <c r="J151"/>
  <c r="BE151"/>
  <c r="J66"/>
  <c r="BI148"/>
  <c r="BH148"/>
  <c r="BG148"/>
  <c r="BF148"/>
  <c r="T148"/>
  <c r="R148"/>
  <c r="P148"/>
  <c r="BK148"/>
  <c r="J148"/>
  <c r="BE148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5"/>
  <c r="BH125"/>
  <c r="BG125"/>
  <c r="BF125"/>
  <c r="T125"/>
  <c r="R125"/>
  <c r="P125"/>
  <c r="BK125"/>
  <c r="J125"/>
  <c r="BE125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09"/>
  <c r="F39"/>
  <c i="1" r="BD56"/>
  <c i="2" r="BH109"/>
  <c r="F38"/>
  <c i="1" r="BC56"/>
  <c i="2" r="BG109"/>
  <c r="F37"/>
  <c i="1" r="BB56"/>
  <c i="2" r="BF109"/>
  <c r="J36"/>
  <c i="1" r="AW56"/>
  <c i="2" r="F36"/>
  <c i="1" r="BA56"/>
  <c i="2" r="T109"/>
  <c r="T108"/>
  <c r="T107"/>
  <c r="T106"/>
  <c r="R109"/>
  <c r="R108"/>
  <c r="R107"/>
  <c r="R106"/>
  <c r="P109"/>
  <c r="P108"/>
  <c r="P107"/>
  <c r="P106"/>
  <c i="1" r="AU56"/>
  <c i="2" r="BK109"/>
  <c r="BK108"/>
  <c r="J108"/>
  <c r="BK107"/>
  <c r="J107"/>
  <c r="BK106"/>
  <c r="J106"/>
  <c r="J63"/>
  <c r="J32"/>
  <c i="1" r="AG56"/>
  <c i="2" r="J109"/>
  <c r="BE109"/>
  <c r="J35"/>
  <c i="1" r="AV56"/>
  <c i="2" r="F35"/>
  <c i="1" r="AZ56"/>
  <c i="2" r="J65"/>
  <c r="J64"/>
  <c r="J102"/>
  <c r="F102"/>
  <c r="F100"/>
  <c r="E98"/>
  <c r="J58"/>
  <c r="F58"/>
  <c r="F56"/>
  <c r="E54"/>
  <c r="J41"/>
  <c r="J26"/>
  <c r="E26"/>
  <c r="J103"/>
  <c r="J59"/>
  <c r="J25"/>
  <c r="J20"/>
  <c r="E20"/>
  <c r="F103"/>
  <c r="F59"/>
  <c r="J19"/>
  <c r="J14"/>
  <c r="J100"/>
  <c r="J56"/>
  <c r="E7"/>
  <c r="E94"/>
  <c r="E50"/>
  <c i="1" r="BD72"/>
  <c r="BC72"/>
  <c r="BB72"/>
  <c r="BA72"/>
  <c r="AZ72"/>
  <c r="AY72"/>
  <c r="AX72"/>
  <c r="AW72"/>
  <c r="AV72"/>
  <c r="AU72"/>
  <c r="AT72"/>
  <c r="AS72"/>
  <c r="AG72"/>
  <c r="BD64"/>
  <c r="BC64"/>
  <c r="BB64"/>
  <c r="BA64"/>
  <c r="AZ64"/>
  <c r="AY64"/>
  <c r="AX64"/>
  <c r="AW64"/>
  <c r="AV64"/>
  <c r="AU64"/>
  <c r="AT64"/>
  <c r="AS64"/>
  <c r="AG64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81"/>
  <c r="AN81"/>
  <c r="AT80"/>
  <c r="AN80"/>
  <c r="AT79"/>
  <c r="AN79"/>
  <c r="AT78"/>
  <c r="AN78"/>
  <c r="AT77"/>
  <c r="AN77"/>
  <c r="AT76"/>
  <c r="AN76"/>
  <c r="AT75"/>
  <c r="AN75"/>
  <c r="AT74"/>
  <c r="AN74"/>
  <c r="AT73"/>
  <c r="AN73"/>
  <c r="AN72"/>
  <c r="AT71"/>
  <c r="AN71"/>
  <c r="AT70"/>
  <c r="AN70"/>
  <c r="AT69"/>
  <c r="AN69"/>
  <c r="AT68"/>
  <c r="AN68"/>
  <c r="AT67"/>
  <c r="AN67"/>
  <c r="AT66"/>
  <c r="AN66"/>
  <c r="AT65"/>
  <c r="AN65"/>
  <c r="AN64"/>
  <c r="AT63"/>
  <c r="AN63"/>
  <c r="AT62"/>
  <c r="AN62"/>
  <c r="AT61"/>
  <c r="AN61"/>
  <c r="AT60"/>
  <c r="AN60"/>
  <c r="AT59"/>
  <c r="AN59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<sst xmlns="http://schemas.openxmlformats.org/spreadsheetml/2006/main">
  <si>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</si>
  <si>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</si>
  <si>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</si>
  <si>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</si>
  <si>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</si>
  <si>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{39f09fc3-8a40-4906-ba77-344fb2a5c3c7}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</si>
  <si>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</si>
  <si>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</si>
  <si>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</si>
  <si>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</si>
  <si>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</si>
  <si>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</si>
  <si>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</si>
  <si>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</si>
  <si>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5TEMDUL3/9VYCVSTRED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</si>
  <si>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</si>
  <si>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</si>
  <si>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5.TEMNÝ DŮL- VÝCVIKOVÉ STŘEDISKO-obj.24 -CÚ 2018/1</t>
  </si>
  <si>
    <t>0,1</t>
  </si>
  <si>
    <t>KSO:</t>
  </si>
  <si>
    <t>CC-CZ:</t>
  </si>
  <si>
    <t>Místo:</t>
  </si>
  <si>
    <t>TEMNÝ DŮL</t>
  </si>
  <si>
    <t>Datum:</t>
  </si>
  <si>
    <t>12. 4. 2018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</si>
  <si>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</si>
  <si>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</si>
  <si>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</si>
  <si>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</si>
  <si>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</si>
  <si>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</si>
  <si>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</si>
  <si>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ATELIER H1§ATELIER HÁJEK</t>
  </si>
  <si>
    <t>True</t>
  </si>
  <si>
    <t>Zpracovatel:</t>
  </si>
  <si>
    <t>Poznámka:</t>
  </si>
  <si>
    <t>Materiály, které nejsou v cenících ÚRS, jsou oceněny srovnatelnými cenami z již realizovaných akcí nebo srovnatelnými cenami z ceníků.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</si>
  <si>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</si>
  <si>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</si>
  <si>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</si>
  <si>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</si>
  <si>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</si>
  <si>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</si>
  <si>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</si>
  <si>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</si>
  <si>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</si>
  <si>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</si>
  <si>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</si>
  <si>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</si>
  <si>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</si>
  <si>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</si>
  <si>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</si>
  <si>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</si>
  <si>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</si>
  <si>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</si>
  <si>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</si>
  <si>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</si>
  <si>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</si>
  <si>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</si>
  <si>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</si>
  <si>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</si>
  <si>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</si>
  <si>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</si>
  <si>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</si>
  <si>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</si>
  <si>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</si>
  <si>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</si>
  <si>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</si>
  <si>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</si>
  <si>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</si>
  <si>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</si>
  <si>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</si>
  <si>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</si>
  <si>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</si>
  <si>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</si>
  <si>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so01_sute_bez_kuch</t>
  </si>
  <si>
    <t>SO 01- SUTERÉN - (BEZ KUCHYNĚ) CÚ 2018/1</t>
  </si>
  <si>
    <t>STA</t>
  </si>
  <si>
    <t>1</t>
  </si>
  <si>
    <t>{73096010-6c6b-45af-be1d-564331f3ea61}</t>
  </si>
  <si>
    <t>2</t>
  </si>
  <si>
    <t>/</t>
  </si>
  <si>
    <t>TEMNYDUL SO 01-SUTE</t>
  </si>
  <si>
    <t xml:space="preserve">SO 01- SUTERÉN - (BEZ KUCHYNĚ)  CÚ 2018/1</t>
  </si>
  <si>
    <t>Soupis</t>
  </si>
  <si>
    <t>{e1c42e2a-835b-4379-82dc-75ede6a2bafd}</t>
  </si>
  <si>
    <t>zzstemnydulUTČP241PP</t>
  </si>
  <si>
    <t xml:space="preserve">VYTÁPĚNÍ OBJEKTU č.p.24 - 1.PP  CÚ 2018/1</t>
  </si>
  <si>
    <t>{942eb804-5ee0-46cc-8eb3-72578e50b415}</t>
  </si>
  <si>
    <t>ZTI_cp24_1.PP-ZM1.1</t>
  </si>
  <si>
    <t xml:space="preserve">D.1.4  ZDRAVOTNĚ-TECHNICKÉ INSTALACE - cp24_1.PP-ZMĚNA1.1 CÚ 2018/1</t>
  </si>
  <si>
    <t>{67c92f8e-2d5f-43e8-baf7-28dafe882603}</t>
  </si>
  <si>
    <t>el_1pp</t>
  </si>
  <si>
    <t xml:space="preserve">Elektroinstalace 1pp  CÚ 2018/1</t>
  </si>
  <si>
    <t>{e292950b-e49c-4cd6-b6a5-60b5c000b691}</t>
  </si>
  <si>
    <t>SK_cp24_1PP</t>
  </si>
  <si>
    <t xml:space="preserve">SK_cp24_1PP  CÚ 2018/1</t>
  </si>
  <si>
    <t>{54390e04-bd4b-46b4-905b-dd9981792f4a}</t>
  </si>
  <si>
    <t>STA_cp24_1PP</t>
  </si>
  <si>
    <t xml:space="preserve">STA_cp24_1PP  CÚ 2018/1</t>
  </si>
  <si>
    <t>{a0e9b542-311c-4e44-a146-d8f6ecf17d84}</t>
  </si>
  <si>
    <t>VZD_cp24_1PP</t>
  </si>
  <si>
    <t>kalkulace VZD-č.p.24_1PP CÚ 2018/1</t>
  </si>
  <si>
    <t>{53fdf020-3837-416a-9b6d-b84b5ac8a6f7}</t>
  </si>
  <si>
    <t>TEMDŮL SO 01-SUTERÉN</t>
  </si>
  <si>
    <t xml:space="preserve">TEM DŮL SO 01-  KUCHYŇ (SUTERÉN)   CÚ 2018/1</t>
  </si>
  <si>
    <t>{e3e16d7e-0a0d-4ec1-9b29-bb198d62e967}</t>
  </si>
  <si>
    <t>so01_1NP</t>
  </si>
  <si>
    <t>SO 01- 1. NADZEMNÍ PODLAŽÍ</t>
  </si>
  <si>
    <t>{effb44b4-d88c-436b-8a5c-8a0877d2217e}</t>
  </si>
  <si>
    <t>TEMNYDUL SO01-I.NP</t>
  </si>
  <si>
    <t xml:space="preserve">SO 01- 1. NADZEMNÍ PODLAŽÍ  CÚ 2018/1</t>
  </si>
  <si>
    <t>{21d43e50-3cfc-4c8e-ac44-c2a8dfde03da}</t>
  </si>
  <si>
    <t>ZTI_cp24_1.NP-ZM1.1</t>
  </si>
  <si>
    <t xml:space="preserve">D.1.4  ZDRAVOTNĚ-TECHNICKÉ INSTALACE - cp24_1.NP-ZMĚNA1.1  CÚ 2018/1</t>
  </si>
  <si>
    <t>{e225e307-6dff-4ae7-b482-20f98ec35768}</t>
  </si>
  <si>
    <t>zzstemnydulUTČP241NP</t>
  </si>
  <si>
    <t xml:space="preserve">VYTÁPĚNÍ OBJEKTU č.p.24 - 1.NP   CÚ 2018/1</t>
  </si>
  <si>
    <t>{f0ece367-db2d-4cf8-a8c2-8609308d35aa}</t>
  </si>
  <si>
    <t>el_1np</t>
  </si>
  <si>
    <t xml:space="preserve">Elektroinstalace 1 NP   CÚ 2018/1</t>
  </si>
  <si>
    <t>{e9180b2d-607d-40f1-993b-da4a0713674d}</t>
  </si>
  <si>
    <t>SK_cp24_1NP</t>
  </si>
  <si>
    <t xml:space="preserve">SK_cp24_1NP  CÚ 2018/1</t>
  </si>
  <si>
    <t>{93bd81da-4e54-4f0b-a5d4-db0d032e80c8}</t>
  </si>
  <si>
    <t>STA_cp24_1NP</t>
  </si>
  <si>
    <t xml:space="preserve">STA_cp24_1NP  CÚ 2018/1</t>
  </si>
  <si>
    <t>{787b276e-94ae-40f9-9e0c-a8f611348f6f}</t>
  </si>
  <si>
    <t>VZD_cp_24</t>
  </si>
  <si>
    <t xml:space="preserve">VZD-č.p.24_1NP   CÚ 2018/1</t>
  </si>
  <si>
    <t>{28bd86f5-a7af-4042-83c6-3ce6b25a7627}</t>
  </si>
  <si>
    <t>so01_2np</t>
  </si>
  <si>
    <t>SO 01 - 2np</t>
  </si>
  <si>
    <t>{4b1039b8-6c9d-49f6-96cc-3f5ab5a84b31}</t>
  </si>
  <si>
    <t>TEMNYDULSO 01- 2.NP</t>
  </si>
  <si>
    <t xml:space="preserve">SO 01- 2. NADZEMNÍ PODL(BEZ STŘECHY)   CÚ 2018/1</t>
  </si>
  <si>
    <t>{7ca03a20-cfd7-47c0-aea2-de84c1d9260e}</t>
  </si>
  <si>
    <t>zzstemnydulUTČP242NP</t>
  </si>
  <si>
    <t xml:space="preserve">VYTÁPĚNÍ OBJEKTU č.p.24 - 2.NP  CÚ 2018/1</t>
  </si>
  <si>
    <t>{725d3184-b3d8-44ec-a540-7454e3fef6d4}</t>
  </si>
  <si>
    <t>ZTI_cp24_2.NP</t>
  </si>
  <si>
    <t xml:space="preserve">D.1.4  ZDRAVOTNĚ-TECHNICKÉ INSTALACE - cp24_2.NP   CÚ 2018/1</t>
  </si>
  <si>
    <t>{61008000-9f6d-4653-bf0a-27209ed6d224}</t>
  </si>
  <si>
    <t>el</t>
  </si>
  <si>
    <t xml:space="preserve">Elektroinstalace a bleskosvod 2np čp. 24   CÚ 2018/1</t>
  </si>
  <si>
    <t>{0b9d2a24-4d8c-4ae5-bfa9-b49440990a32}</t>
  </si>
  <si>
    <t>SK_cp24_2NP</t>
  </si>
  <si>
    <t xml:space="preserve">SK_cp24_2NP   CÚ 2018/1</t>
  </si>
  <si>
    <t>{fb1876df-9fc5-4b58-bf97-8caf55dccb79}</t>
  </si>
  <si>
    <t>STA_cp24_2NP</t>
  </si>
  <si>
    <t xml:space="preserve">STA_cp24_2NP  CÚ 2018/1</t>
  </si>
  <si>
    <t>{8ad3ffeb-75af-4d53-a1f1-dcb010be6c22}</t>
  </si>
  <si>
    <t xml:space="preserve">kalkulace VZD-č.p.24_2NP  CÚ 2018/1</t>
  </si>
  <si>
    <t>{7dcaf827-2a4e-4b98-8bc0-c5d3a884fb6a}</t>
  </si>
  <si>
    <t>SO 01 STŘECHA</t>
  </si>
  <si>
    <t xml:space="preserve">TEMNÝ DŮL SO 01 STŘECHA   CÚ 2018/1</t>
  </si>
  <si>
    <t>{ec042812-1f5b-4497-87ed-6a551782507d}</t>
  </si>
  <si>
    <t>TEMDUL VRN</t>
  </si>
  <si>
    <t xml:space="preserve">1. VEDLEJŠÍ NÁKLADY  CÚ 2018/1</t>
  </si>
  <si>
    <t>{07a1057b-64ad-4472-a5a1-a7e488e57f5c}</t>
  </si>
  <si>
    <t>KRYCÍ LIST SOUPISU PRACÍ</t>
  </si>
  <si>
    <t>Objekt:</t>
  </si>
  <si>
    <t>so01_sute_bez_kuch - SO 01- SUTERÉN - (BEZ KUCHYNĚ) CÚ 2018/1</t>
  </si>
  <si>
    <t>Soupis:</t>
  </si>
  <si>
    <t xml:space="preserve">TEMNYDUL SO 01-SUTE - SO 01- SUTERÉN - (BEZ KUCHYNĚ)  CÚ 2018/1</t>
  </si>
  <si>
    <t>ATELIER H1§ ATELIER HÁJEK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</si>
  <si>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</si>
  <si>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</si>
  <si>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</si>
  <si>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</si>
  <si>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</si>
  <si>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</si>
  <si>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</si>
  <si>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</si>
  <si>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</si>
  <si>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</si>
  <si>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</si>
  <si>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</si>
  <si>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</si>
  <si>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</si>
  <si>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</si>
  <si>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</si>
  <si>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</si>
  <si>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 1.pp</t>
  </si>
  <si>
    <t xml:space="preserve">    764 - Konstrukce klempířské +5% prořez- tabulka výrobků</t>
  </si>
  <si>
    <t xml:space="preserve">    766 - Konstrukce truhlářské- výr.D1.1c- vč povrch úpravy</t>
  </si>
  <si>
    <t xml:space="preserve">    771 - Podlahy z dlaždic  - půd. suterénu</t>
  </si>
  <si>
    <t xml:space="preserve">    776 - Podlahy povlakové- půd. suterénu</t>
  </si>
  <si>
    <t xml:space="preserve">    781 - Dokončovací práce - obklady keramické - půdorysy</t>
  </si>
  <si>
    <t xml:space="preserve">    783 - Dokončovací práce - nátěry</t>
  </si>
  <si>
    <t xml:space="preserve">    784 - Dokončovací práce - malby a tapety</t>
  </si>
  <si>
    <t xml:space="preserve">    79500 - Nezpůsobilé náklady- suterén- kuchyň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</si>
  <si>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</si>
  <si>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</si>
  <si>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</si>
  <si>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</si>
  <si>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</si>
  <si>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</si>
  <si>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</si>
  <si>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</si>
  <si>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</si>
  <si>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</si>
  <si>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</si>
  <si>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</si>
  <si>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</si>
  <si>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</si>
  <si>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</si>
  <si>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</si>
  <si>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</si>
  <si>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</si>
  <si>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132201201</t>
  </si>
  <si>
    <t>Hloubení zapažených i nezapažených rýh šířky přes 600 do 2 000 mm s urovnáním dna do předepsaného profilu a spádu v hornině tř. 3 do 100 m3</t>
  </si>
  <si>
    <t>m3</t>
  </si>
  <si>
    <t>CS ÚRS 2015 02</t>
  </si>
  <si>
    <t>4</t>
  </si>
  <si>
    <t>-161410203</t>
  </si>
  <si>
    <t>VV</t>
  </si>
  <si>
    <t>"západ" (13,0+1,2*2)*1,2*1,3</t>
  </si>
  <si>
    <t xml:space="preserve">"východ"   (8,0+1,2)*1,2*1,3</t>
  </si>
  <si>
    <t xml:space="preserve">"sever"  11,5*1,2*1,3</t>
  </si>
  <si>
    <t xml:space="preserve">"jih"  7,0*1,2*1,3</t>
  </si>
  <si>
    <t xml:space="preserve">"terasa"  (4,0+4,5+3,0)*1,2*1,3</t>
  </si>
  <si>
    <t xml:space="preserve">"schody"   2,6*2,5*1,2</t>
  </si>
  <si>
    <t>Součet</t>
  </si>
  <si>
    <t>132212102</t>
  </si>
  <si>
    <t>Hloubení zapažených i nezapažených rýh šířky do 600 mm ručním nebo pneumatickým nářadím s urovnáním dna do předepsaného profilu a spádu v horninách tř. 3 nesoudržných</t>
  </si>
  <si>
    <t>-91608147</t>
  </si>
  <si>
    <t xml:space="preserve">"prohloubení pro schodyschody"    2,6*0,4*0,4</t>
  </si>
  <si>
    <t>3</t>
  </si>
  <si>
    <t>139711101</t>
  </si>
  <si>
    <t>Vykopávka v uzavřených prostorách s naložením výkopku na dopravní prostředek v hornině tř. 1 až 4</t>
  </si>
  <si>
    <t>-369630548</t>
  </si>
  <si>
    <t>3,7*3,1+3,7*3,2+2,75*2,8+2,7*3,0+3,0*(6,5+2,6)+1,6*4,5</t>
  </si>
  <si>
    <t>-(1,0*2,0+2,35*0,5)</t>
  </si>
  <si>
    <t>Mezisoučet</t>
  </si>
  <si>
    <t>70,345*0,15</t>
  </si>
  <si>
    <t>161101501</t>
  </si>
  <si>
    <t>Svislé přemístění výkopku nošením bez naložení, avšak s vyprázdněním nádoby na hromady nebo do dopravního prostředku, na každých, třeba i započatých 3 m výšky z horniny tř. 1 až 4</t>
  </si>
  <si>
    <t>-2020455419</t>
  </si>
  <si>
    <t>10,552</t>
  </si>
  <si>
    <t>5</t>
  </si>
  <si>
    <t>162201201</t>
  </si>
  <si>
    <t>Vodorovné přemístění výkopku nošením s vyprázdněním nádoby na hromady nebo do dopravního prostředku na vzdálenost do 10 m z horniny tř. 1 až 4</t>
  </si>
  <si>
    <t>1946278624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</si>
  <si>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</si>
  <si>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</si>
  <si>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</si>
  <si>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1537225171</t>
  </si>
  <si>
    <t>92,976+0,416+10,555-2,25*3,5*2,0</t>
  </si>
  <si>
    <t>7</t>
  </si>
  <si>
    <t>167101101</t>
  </si>
  <si>
    <t>Nakládání, skládání a překládání neulehlého výkopku nebo sypaniny nakládání, množství do 100 m3, z hornin tř. 1 až 4</t>
  </si>
  <si>
    <t>1057462842</t>
  </si>
  <si>
    <t>8</t>
  </si>
  <si>
    <t>171101105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</si>
  <si>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na 103 % PS</t>
  </si>
  <si>
    <t>-1317935550</t>
  </si>
  <si>
    <t>1,5*2,6*(0,75+1,5)/2</t>
  </si>
  <si>
    <t>9</t>
  </si>
  <si>
    <t>171201201</t>
  </si>
  <si>
    <t>Uložení sypaniny na skládky</t>
  </si>
  <si>
    <t>-1570246731</t>
  </si>
  <si>
    <t>88,197</t>
  </si>
  <si>
    <t>10</t>
  </si>
  <si>
    <t>171201211</t>
  </si>
  <si>
    <t>Uložení sypaniny poplatek za uložení sypaniny na skládce (skládkovné)</t>
  </si>
  <si>
    <t>t</t>
  </si>
  <si>
    <t>993899018</t>
  </si>
  <si>
    <t>88,197*1,6</t>
  </si>
  <si>
    <t>11</t>
  </si>
  <si>
    <t>174101101</t>
  </si>
  <si>
    <t>Zásyp sypaninou z jakékoliv horniny s uložením výkopku ve vrstvách se zhutněním jam, šachet, rýh nebo kolem objektů v těchto vykopávkách</t>
  </si>
  <si>
    <t>1221169531</t>
  </si>
  <si>
    <t>"štěrkopísek"</t>
  </si>
  <si>
    <t xml:space="preserve">"kolem objektu- západ"   (13,0+1,2*2)*1,2*1,3</t>
  </si>
  <si>
    <t xml:space="preserve">"sever"  12,0*1,2*1,3</t>
  </si>
  <si>
    <t>"východ" 8,2*1,2*1,3</t>
  </si>
  <si>
    <t xml:space="preserve">"jih"  4,1*1,0*1,3+4,0*1,9*0,8+3,0*1,4*1,3+1,2*1,2*1,3</t>
  </si>
  <si>
    <t>"venkovní schody-" 1,4*2,6*0,5-2,55*0,4*0,4</t>
  </si>
  <si>
    <t xml:space="preserve">"terasa"  2,25*3,5*0,3</t>
  </si>
  <si>
    <t>12</t>
  </si>
  <si>
    <t>M</t>
  </si>
  <si>
    <t>583312010</t>
  </si>
  <si>
    <t xml:space="preserve">Kamenivo přírodní těžené pro stavební účely  PTK  (drobné, hrubé, štěrkopísky) kamenivo mimo normu štěrkopísek netříděný (stabilizační zemina)</t>
  </si>
  <si>
    <t>1246453188</t>
  </si>
  <si>
    <t>(4,388+78,053)*2,0</t>
  </si>
  <si>
    <t>Zakládání</t>
  </si>
  <si>
    <t>13</t>
  </si>
  <si>
    <t>212755213</t>
  </si>
  <si>
    <t>Trativody bez lože z drenážních trubek plastových flexibilních D 80 mm</t>
  </si>
  <si>
    <t>m</t>
  </si>
  <si>
    <t>1013663508</t>
  </si>
  <si>
    <t>(13,5+12,0)*2+2,5</t>
  </si>
  <si>
    <t>14</t>
  </si>
  <si>
    <t>213141111</t>
  </si>
  <si>
    <t>Zřízení vrstvy z geotextilie filtrační, separační, odvodňovací, ochranné, výztužné nebo protierozní v rovině nebo ve sklonu do 1:5, šířky do 3 m</t>
  </si>
  <si>
    <t>m2</t>
  </si>
  <si>
    <t>1926597486</t>
  </si>
  <si>
    <t>53,5*0,8</t>
  </si>
  <si>
    <t>693110010</t>
  </si>
  <si>
    <t>Geotextilie geotextilie tkané</t>
  </si>
  <si>
    <t>1242215997</t>
  </si>
  <si>
    <t>42,8*1,15</t>
  </si>
  <si>
    <t>16</t>
  </si>
  <si>
    <t>274321411</t>
  </si>
  <si>
    <t>Základy z betonu železového (bez výztuže) pasy z betonu bez zvláštních nároků na vliv prostředí (X0, XC) tř. C 20/25</t>
  </si>
  <si>
    <t>1640054589</t>
  </si>
  <si>
    <t xml:space="preserve">"vyložení 1.np"  1,2*0,4*1,3</t>
  </si>
  <si>
    <t xml:space="preserve">"schodiště"    2,4*0,4*1,0</t>
  </si>
  <si>
    <t xml:space="preserve">"nabet stáv základu terasy"   (2,76+3,25+1,75)*0,5*0,25</t>
  </si>
  <si>
    <t>17</t>
  </si>
  <si>
    <t>274351215</t>
  </si>
  <si>
    <t>Bednění základových stěn pasů svislé nebo šikmé (odkloněné), půdorysně přímé nebo zalomené ve volných nebo zapažených jámách, rýhách, šachtách, včetně případných vzpěr zřízení</t>
  </si>
  <si>
    <t>2012184084</t>
  </si>
  <si>
    <t xml:space="preserve">"vyložení 1.np"  (1,2*2+0,4)*1,3</t>
  </si>
  <si>
    <t xml:space="preserve">"schodiště"    (2,4+0,4)*2*1,0</t>
  </si>
  <si>
    <t xml:space="preserve">"nabet stáv základu terasy"   </t>
  </si>
  <si>
    <t>(1,75+4,22+2,76+2,19+3,22+1,2)*0,25</t>
  </si>
  <si>
    <t>18</t>
  </si>
  <si>
    <t>274351216</t>
  </si>
  <si>
    <t>Bednění základových stěn pasů svislé nebo šikmé (odkloněné), půdorysně přímé nebo zalomené ve volných nebo zapažených jámách, rýhách, šachtách, včetně případných vzpěr odstranění</t>
  </si>
  <si>
    <t>1357210689</t>
  </si>
  <si>
    <t>13,075</t>
  </si>
  <si>
    <t>19</t>
  </si>
  <si>
    <t>274361821</t>
  </si>
  <si>
    <t>Výztuž základů pasů z betonářské oceli 10 505 (R) nebo BSt 500</t>
  </si>
  <si>
    <t>2104784716</t>
  </si>
  <si>
    <t>0,085</t>
  </si>
  <si>
    <t>20</t>
  </si>
  <si>
    <t>279113132</t>
  </si>
  <si>
    <t>Základové zdi z tvárnic ztraceného bednění včetně výplně z betonu bez zvláštních nároků na vliv prostředí (X0, XC) třídy C 16/20, tloušťky zdiva přes 150 do 200 mm</t>
  </si>
  <si>
    <t>-1443728805</t>
  </si>
  <si>
    <t>1,17*1,1</t>
  </si>
  <si>
    <t>279113134</t>
  </si>
  <si>
    <t>Základové zdi z tvárnic ztraceného bednění včetně výplně z betonu bez zvláštních nároků na vliv prostředí (X0, XC) třídy C 16/20, tloušťky zdiva přes 250 do 300 mm</t>
  </si>
  <si>
    <t>259004505</t>
  </si>
  <si>
    <t xml:space="preserve">"terasa"   (2,66+4,05+1,4)*1,2</t>
  </si>
  <si>
    <t>Svislé a kompletní konstrukce</t>
  </si>
  <si>
    <t>22</t>
  </si>
  <si>
    <t>310238211</t>
  </si>
  <si>
    <t>Zazdívka otvorů ve zdivu nadzákladovém cihlami pálenými plochy přes 0,25 m2 do 1 m2 na maltu vápenocementovou</t>
  </si>
  <si>
    <t>745490763</t>
  </si>
  <si>
    <t xml:space="preserve">"104-okno"    1,18*0,55*0,55</t>
  </si>
  <si>
    <t xml:space="preserve">"103-dveře"   0,3*2,05*0,5</t>
  </si>
  <si>
    <t>23</t>
  </si>
  <si>
    <t>317234410</t>
  </si>
  <si>
    <t>Vyzdívka mezi nosníky cihlami pálenými na maltu cementovou</t>
  </si>
  <si>
    <t>902907094</t>
  </si>
  <si>
    <t>1,4*0,4*0,1</t>
  </si>
  <si>
    <t>24</t>
  </si>
  <si>
    <t>317944321</t>
  </si>
  <si>
    <t>Válcované nosníky dodatečně osazované do připravených otvorů bez zazdění hlav do č. 12</t>
  </si>
  <si>
    <t>1849951135</t>
  </si>
  <si>
    <t xml:space="preserve">"I  120"  0,0111*1,5*3*1,08</t>
  </si>
  <si>
    <t>25</t>
  </si>
  <si>
    <t>319231213</t>
  </si>
  <si>
    <t>Dodatečná izolace PE fólií zdiva cihelného tl do 600 mm podřezáním řetězovou pilou</t>
  </si>
  <si>
    <t>1017318362</t>
  </si>
  <si>
    <t>"obvod"</t>
  </si>
  <si>
    <t>(0,55+4,5+0,92+0,35+2,25+0,5+1,8+0,55)*0,55</t>
  </si>
  <si>
    <t>(6,7+1,55+3,25+7,4+5,55+4,62+0,55)*0,55+2,2*0,5+1,31*0,4</t>
  </si>
  <si>
    <t xml:space="preserve">"vnitřní"  (6,7+0,1+3,35+4,62)*0,5</t>
  </si>
  <si>
    <t>2,45*0,33</t>
  </si>
  <si>
    <t>26</t>
  </si>
  <si>
    <t>331231117</t>
  </si>
  <si>
    <t>Pilíře volně stojící z cihel pálených čtyřhranné až osmihranné (průřezu čtverce, T nebo kříže) pravoúhlé pod omítku nebo režné, bez spárování z cihel plných dl. 290 mm P 7 až P 15 M I, na maltu ze suché směsi 10 MPa</t>
  </si>
  <si>
    <t>932500697</t>
  </si>
  <si>
    <t xml:space="preserve">"101"  0,3*0,3*2,5</t>
  </si>
  <si>
    <t>27</t>
  </si>
  <si>
    <t>342248140</t>
  </si>
  <si>
    <t>Příčky jednoduché z cihel děrovaných spojených na pero a drážku broušených, lepených tenkovrstvou maltou, pevnost cihel P8, P10, tl. příčky 80 mm</t>
  </si>
  <si>
    <t>-1686964247</t>
  </si>
  <si>
    <t xml:space="preserve">"103"   2,91*2,25-0,8*1,97</t>
  </si>
  <si>
    <t xml:space="preserve">"101"   (3,6+0,9+1,03)*2,25-0,7*1,97*2</t>
  </si>
  <si>
    <t xml:space="preserve">"107"   2,9*2,25-0,7*1,97</t>
  </si>
  <si>
    <t xml:space="preserve">"105-106"   (1,4+0,25)*2,25*3-0,7*1,97*2</t>
  </si>
  <si>
    <t>28</t>
  </si>
  <si>
    <t>349231811</t>
  </si>
  <si>
    <t>Přizdívka z cihel ostění s ozubem ve vybouraných otvorech, s vysekáním kapes pro zavázaní přes 80 do 150 mm</t>
  </si>
  <si>
    <t>-138507792</t>
  </si>
  <si>
    <t>2,0*0,05*2</t>
  </si>
  <si>
    <t>Vodorovné konstrukce</t>
  </si>
  <si>
    <t>29</t>
  </si>
  <si>
    <t>411321515</t>
  </si>
  <si>
    <t>Stropy z betonu železového (bez výztuže) stropů deskových, plochých střech, desek balkonových, desek hřibových stropů včetně hlavic hřibových sloupů tř. C 20/25</t>
  </si>
  <si>
    <t>2143432740</t>
  </si>
  <si>
    <t>7,45*1,3*0,22</t>
  </si>
  <si>
    <t>30</t>
  </si>
  <si>
    <t>411351101</t>
  </si>
  <si>
    <t>Bednění stropů, kleneb nebo skořepin bez podpěrné konstrukce stropů deskových, balkonových nebo plošných konzol plné, rovné, popř. s náběhy zřízení</t>
  </si>
  <si>
    <t>750360048</t>
  </si>
  <si>
    <t>7,44*1,3+(7,44+1,3*2)*0,25</t>
  </si>
  <si>
    <t>31</t>
  </si>
  <si>
    <t>411351102</t>
  </si>
  <si>
    <t>Bednění stropů, kleneb nebo skořepin bez podpěrné konstrukce stropů deskových, balkonových nebo plošných konzol plné, rovné, popř. s náběhy odstranění</t>
  </si>
  <si>
    <t>-1045732086</t>
  </si>
  <si>
    <t>12,182</t>
  </si>
  <si>
    <t>32</t>
  </si>
  <si>
    <t>411354177</t>
  </si>
  <si>
    <t>Podpěrná konstrukce stropů výšky do 4 m se zesílením dna bednění na výměru m2 půdorysu pro zatížení betonovou směsí a výztuží přes 20 do 30 kPa zřízení</t>
  </si>
  <si>
    <t>-492235606</t>
  </si>
  <si>
    <t>3,55*1,3*2</t>
  </si>
  <si>
    <t>33</t>
  </si>
  <si>
    <t>411354178</t>
  </si>
  <si>
    <t>Podpěrná konstrukce stropů výšky do 4 m se zesílením dna bednění na výměru m2 půdorysu pro zatížení betonovou směsí a výztuží přes 20 do 30 kPa odstranění</t>
  </si>
  <si>
    <t>-1305609328</t>
  </si>
  <si>
    <t>34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</si>
  <si>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</si>
  <si>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</si>
  <si>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243207108</t>
  </si>
  <si>
    <t>35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</si>
  <si>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</si>
  <si>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</si>
  <si>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386500815</t>
  </si>
  <si>
    <t>7,44*1,3*0,005</t>
  </si>
  <si>
    <t>36</t>
  </si>
  <si>
    <t>413232211</t>
  </si>
  <si>
    <t>Zazdívka zhlaví stropních trámů nebo válcovaných nosníků pálenými cihlami válcovaných nosníků, výšky do 150 mm</t>
  </si>
  <si>
    <t>kus</t>
  </si>
  <si>
    <t>-1420638285</t>
  </si>
  <si>
    <t>37</t>
  </si>
  <si>
    <t>430321515</t>
  </si>
  <si>
    <t>Schodišťové konstrukce a rampy z betonu železového (bez výztuže) stupně, schodnice, ramena, podesty s nosníky tř. C 20/25</t>
  </si>
  <si>
    <t>110001744</t>
  </si>
  <si>
    <t xml:space="preserve">"vnější"   2,2*2,66*0,15</t>
  </si>
  <si>
    <t>38</t>
  </si>
  <si>
    <t>430361821</t>
  </si>
  <si>
    <t>Výztuž schodišťových konstrukcí a ramp stupňů, schodnic, ramen, podest s nosníky z betonářské oceli 10 505 (R) nebo BSt 500</t>
  </si>
  <si>
    <t>614451015</t>
  </si>
  <si>
    <t>0,09</t>
  </si>
  <si>
    <t>39</t>
  </si>
  <si>
    <t>431351121</t>
  </si>
  <si>
    <t>Bednění podest, podstupňových desek a ramp včetně podpěrné konstrukce výšky do 4 m půdorysně přímočarých zřízení</t>
  </si>
  <si>
    <t>1216557477</t>
  </si>
  <si>
    <t>2,2*2,7</t>
  </si>
  <si>
    <t>40</t>
  </si>
  <si>
    <t>431351122</t>
  </si>
  <si>
    <t>Bednění podest, podstupňových desek a ramp včetně podpěrné konstrukce výšky do 4 m půdorysně přímočarých odstranění</t>
  </si>
  <si>
    <t>2039381712</t>
  </si>
  <si>
    <t>41</t>
  </si>
  <si>
    <t>434311113</t>
  </si>
  <si>
    <t>Stupně dusané z betonu prostého nebo prokládaného kamenem na terén nebo na desku bez potěru, se zahlazením povrchu tř. C 12/15</t>
  </si>
  <si>
    <t>1846556871</t>
  </si>
  <si>
    <t>2,63*7</t>
  </si>
  <si>
    <t>42</t>
  </si>
  <si>
    <t>434351141</t>
  </si>
  <si>
    <t>Bednění stupňů betonovaných na podstupňové desce nebo na terénu půdorysně přímočarých zřízení</t>
  </si>
  <si>
    <t>-636798118</t>
  </si>
  <si>
    <t>2,63*(0,16+0,3)*7</t>
  </si>
  <si>
    <t>43</t>
  </si>
  <si>
    <t>434351142</t>
  </si>
  <si>
    <t>Bednění stupňů betonovaných na podstupňové desce nebo na terénu půdorysně přímočarých odstranění</t>
  </si>
  <si>
    <t>-987896512</t>
  </si>
  <si>
    <t>Úpravy povrchů, podlahy a osazování výplní</t>
  </si>
  <si>
    <t>44</t>
  </si>
  <si>
    <t>611311141</t>
  </si>
  <si>
    <t>Omítka vápenná vnitřních ploch nanášená ručně dvouvrstvá štuková, tloušťky jádrové omítky do 10 mm a tloušťky štuku do 3 mm vodorovných konstrukcí stropů rovných</t>
  </si>
  <si>
    <t>524909980</t>
  </si>
  <si>
    <t xml:space="preserve">"101"   9,85</t>
  </si>
  <si>
    <t xml:space="preserve">"101.1"   7,75</t>
  </si>
  <si>
    <t xml:space="preserve">"102"     26,5</t>
  </si>
  <si>
    <t xml:space="preserve">"103"     10,2</t>
  </si>
  <si>
    <t xml:space="preserve">"104"    8,25</t>
  </si>
  <si>
    <t xml:space="preserve">"105"      4,2</t>
  </si>
  <si>
    <t xml:space="preserve">"106"       5,1</t>
  </si>
  <si>
    <t xml:space="preserve">"107"      3,5</t>
  </si>
  <si>
    <t xml:space="preserve">"108"     2,05</t>
  </si>
  <si>
    <t>45</t>
  </si>
  <si>
    <t>612311141</t>
  </si>
  <si>
    <t>Omítka vápenná vnitřních ploch nanášená ručně dvouvrstvá štuková, tloušťky jádrové omítky do 10 mm a tloušťky štuku do 3 mm svislých konstrukcí stěn</t>
  </si>
  <si>
    <t>-384957765</t>
  </si>
  <si>
    <t xml:space="preserve">"101"    (0,92+0,33+2,3+2,36+1,0)*2*2,3</t>
  </si>
  <si>
    <t xml:space="preserve">"101,1"  (0,84+0,55+3,6+0,9+1,03)*2*2,2</t>
  </si>
  <si>
    <t xml:space="preserve">"102"    (4,0+6,7)*2*2,2</t>
  </si>
  <si>
    <t xml:space="preserve">"103"     (2,95+3,35)*2*2,2</t>
  </si>
  <si>
    <t xml:space="preserve">"104"     (1,8+4,65)*2*2,2</t>
  </si>
  <si>
    <t xml:space="preserve">"105"     (2,0+1,2)*2*2,2+(1,4*2+1,0)*2,2</t>
  </si>
  <si>
    <t xml:space="preserve">"106"    (1,4*4+1,0+2,0)*2,2</t>
  </si>
  <si>
    <t xml:space="preserve">"107"     (2,2*2+1,1)*2,2</t>
  </si>
  <si>
    <t xml:space="preserve">"- dveře"  -(0,8*5+0,7*6)*1,97*2</t>
  </si>
  <si>
    <t xml:space="preserve">"-okna" -  1,18*0,55*4</t>
  </si>
  <si>
    <t>46</t>
  </si>
  <si>
    <t>612325302</t>
  </si>
  <si>
    <t>Vápenocementová nebo vápenná omítka ostění nebo nadpraží štuková</t>
  </si>
  <si>
    <t>1854802972</t>
  </si>
  <si>
    <t xml:space="preserve">"okna"    (1,18+0,55*2)*0,25*4</t>
  </si>
  <si>
    <t xml:space="preserve">"dveře"    (1,0+2,05*2)*0,4*3</t>
  </si>
  <si>
    <t>47</t>
  </si>
  <si>
    <t>622142001</t>
  </si>
  <si>
    <t>Potažení vnějších ploch pletivem v ploše nebo pruzích, na plném podkladu sklovláknitým vtlačením do tmelu stěn</t>
  </si>
  <si>
    <t>1075700976</t>
  </si>
  <si>
    <t>(10,0+11,3+1,3+1,2*2+1,0+0,12+8,0+5,55+2,3)*2,6</t>
  </si>
  <si>
    <t xml:space="preserve">"ostění"  (1,18+0,55)*2*0,33*4</t>
  </si>
  <si>
    <t>-1,18*0,55*4</t>
  </si>
  <si>
    <t>48</t>
  </si>
  <si>
    <t>622211001</t>
  </si>
  <si>
    <t>Montáž kontaktního zateplení z polystyrenových desek nebo z kombinovaných desek na vnější stěny, tloušťky desek do 40 mm</t>
  </si>
  <si>
    <t>-1906356584</t>
  </si>
  <si>
    <t>(1,18+0,55)*2*0,25*4</t>
  </si>
  <si>
    <t>49</t>
  </si>
  <si>
    <t>283759320</t>
  </si>
  <si>
    <t xml:space="preserve">Desky z lehčených plastů desky polystyrénové fasádní typ EPS 70 F fasádní, stabilizovaný, samozhášivý objemová hmotnost 15 až 20 kg/m3 rozměr 1000 x 500 mm, lambda 0,039 W/m K 1000 x 500 x  40 mm</t>
  </si>
  <si>
    <t>158889758</t>
  </si>
  <si>
    <t>3,46*1,02 "Přepočtené koeficientem množství</t>
  </si>
  <si>
    <t>50</t>
  </si>
  <si>
    <t>622211011</t>
  </si>
  <si>
    <t>Montáž kontaktního zateplení z polystyrenových desek nebo z kombinovaných desek na vnější stěny, tloušťky desek přes 40 do 80 mm</t>
  </si>
  <si>
    <t>-810860658</t>
  </si>
  <si>
    <t>(10,0+11,3+7,8+1,0+5,55+2,65+1,3+1,2*2)*0,6</t>
  </si>
  <si>
    <t>51</t>
  </si>
  <si>
    <t>2837594600</t>
  </si>
  <si>
    <t xml:space="preserve">Desky z lehčených plastů desky polystyrénové fasádní typ EPS 100 F  stabilizovaný, samozhášivý objemová hmotnost 20 až 25 kg/m3 rozměr 1000 x 500 mm, lambda 0,036 W/m K 1000 x 500 x  70 mm</t>
  </si>
  <si>
    <t>1500124487</t>
  </si>
  <si>
    <t>25,2*1,02</t>
  </si>
  <si>
    <t>52</t>
  </si>
  <si>
    <t>622211021</t>
  </si>
  <si>
    <t>Montáž kontaktního zateplení z polystyrenových desek nebo z kombinovaných desek na vnější stěny, tloušťky desek přes 80 do 120 mm</t>
  </si>
  <si>
    <t>224580728</t>
  </si>
  <si>
    <t>"xps 100"</t>
  </si>
  <si>
    <t>(10,0+11,3+7,8+1,0+5,55+2,65+1,3+1,2*2)*2,2</t>
  </si>
  <si>
    <t>53</t>
  </si>
  <si>
    <t>283764220</t>
  </si>
  <si>
    <t xml:space="preserve">Desky z lehčených plastů desky z extrudovaného polystyrenu desky z extrudovaného polystyrenu  XPS 300 SF hladký povrch, ozub po celém obvodu 1265 x 615 mm (krycí plocha 0,75 m2) 100 mm</t>
  </si>
  <si>
    <t>-201146726</t>
  </si>
  <si>
    <t>89,804*1,02</t>
  </si>
  <si>
    <t>54</t>
  </si>
  <si>
    <t>622251001</t>
  </si>
  <si>
    <t>Montáž kontaktního zateplení Příplatek k cenám za montáž pod keramický obklad na vnější stěny</t>
  </si>
  <si>
    <t>1057872212</t>
  </si>
  <si>
    <t>"sever" 5,55*1,0+1,5*1,0</t>
  </si>
  <si>
    <t xml:space="preserve">"jih"    11,3*1,15+(1,45+1,2*2+1,0)*1,15-1,0*0,5*2</t>
  </si>
  <si>
    <t xml:space="preserve">"východ"  8,0*1,15-1,0*0,5*2</t>
  </si>
  <si>
    <t xml:space="preserve">"západ"   11,0*1,3</t>
  </si>
  <si>
    <t>55</t>
  </si>
  <si>
    <t>622271001</t>
  </si>
  <si>
    <t>Montáž zavěšené odvětrávané fasády na kombinované nosné konstrukci z fasádních desek na jednosměrné nosné konstrukci opláštění připevněné mechanickým viditelným spojem, (nýty) stěn bez tepelné izolace</t>
  </si>
  <si>
    <t>353622211</t>
  </si>
  <si>
    <t>"vstup" 2,3*(4,66-1,11)+(1,26*2+0,3)*2,5-2,15*2,5</t>
  </si>
  <si>
    <t>56</t>
  </si>
  <si>
    <t>591551000</t>
  </si>
  <si>
    <t xml:space="preserve">Desky fasádní obkladové desky fasádní deska  fasádní   probarvená a povrchově barvená 1192 x 2500 mm    tl. 8 mm</t>
  </si>
  <si>
    <t>-1080239353</t>
  </si>
  <si>
    <t>9,84*1,25</t>
  </si>
  <si>
    <t>57</t>
  </si>
  <si>
    <t>629995101</t>
  </si>
  <si>
    <t>Očištění vnějších ploch tlakovou vodou omytím</t>
  </si>
  <si>
    <t>1815342451</t>
  </si>
  <si>
    <t>(10,0+11,3+7,8+1,0+5,55+2,65)*2,6-1,18*0,55*4</t>
  </si>
  <si>
    <t>(1,18+0,55*2)*0,25*4</t>
  </si>
  <si>
    <t>58</t>
  </si>
  <si>
    <t>631311114</t>
  </si>
  <si>
    <t>Mazanina z betonu prostého tl. přes 50 do 80 mm tř. C 16/20</t>
  </si>
  <si>
    <t>-1134624438</t>
  </si>
  <si>
    <t xml:space="preserve">"1 pp"   78,0*0,06</t>
  </si>
  <si>
    <t>59</t>
  </si>
  <si>
    <t>631319171</t>
  </si>
  <si>
    <t>Příplatek k cenám mazanin za stržení povrchu spodní vrstvy mazaniny latí před vložením výztuže nebo pletiva pro tl. obou vrstev mazaniny přes 50 do 80 mm</t>
  </si>
  <si>
    <t>-89650221</t>
  </si>
  <si>
    <t>60</t>
  </si>
  <si>
    <t>631351101</t>
  </si>
  <si>
    <t>Bednění v podlahách rýh a hran zřízení</t>
  </si>
  <si>
    <t>848112502</t>
  </si>
  <si>
    <t>(2,7+4,1+1,7)*0,1</t>
  </si>
  <si>
    <t>61</t>
  </si>
  <si>
    <t>631351102</t>
  </si>
  <si>
    <t>Bednění v podlahách rýh a hran odstranění</t>
  </si>
  <si>
    <t>646728574</t>
  </si>
  <si>
    <t>0,85</t>
  </si>
  <si>
    <t>62</t>
  </si>
  <si>
    <t>631362021</t>
  </si>
  <si>
    <t>Výztuž mazanin ze svařovaných sítí z drátů typu KARI</t>
  </si>
  <si>
    <t>-534932754</t>
  </si>
  <si>
    <t>78,0*0,004</t>
  </si>
  <si>
    <t>63</t>
  </si>
  <si>
    <t>631311124</t>
  </si>
  <si>
    <t>Mazanina z betonu prostého tl. přes 80 do 120 mm tř. C 16/20</t>
  </si>
  <si>
    <t>-1494482715</t>
  </si>
  <si>
    <t xml:space="preserve">"podklad"   76,195*0,1</t>
  </si>
  <si>
    <t xml:space="preserve">"terasa"     (2,7*4,1-0,9*0,6)*0,1</t>
  </si>
  <si>
    <t>64</t>
  </si>
  <si>
    <t>635111115</t>
  </si>
  <si>
    <t>Násyp ze štěrkopísku, písku nebo kameniva pod podlahy s udusáním a urovnáním povrchu ze štěrkopísku</t>
  </si>
  <si>
    <t>623089056</t>
  </si>
  <si>
    <t>4,0*6,7+2,91*3,45+2,9*7,8+0,3*2,5+2,25*2,35+0,95*2,45+1,8*4,65</t>
  </si>
  <si>
    <t>76,195*0,15</t>
  </si>
  <si>
    <t>65</t>
  </si>
  <si>
    <t>642945111</t>
  </si>
  <si>
    <t>Osazování ocelových zárubní protipožárních nebo protiplynových dveří do vynechaného otvoru, s obetonováním, dveří jednokřídlových do 2,5 m2</t>
  </si>
  <si>
    <t>-807334712</t>
  </si>
  <si>
    <t>66</t>
  </si>
  <si>
    <t>553311990</t>
  </si>
  <si>
    <t>Zárubně kovové zárubně ocelové pro zdění - s těsněním, kapsové závěsy H 110 DV 700 L/P</t>
  </si>
  <si>
    <t>-1148545120</t>
  </si>
  <si>
    <t>67</t>
  </si>
  <si>
    <t>553312010</t>
  </si>
  <si>
    <t>Zárubně kovové zárubně ocelové pro zdění - s těsněním, kapsové závěsy H 110 DV 800 L/P</t>
  </si>
  <si>
    <t>1301956186</t>
  </si>
  <si>
    <t>Ostatní konstrukce a práce-bourání</t>
  </si>
  <si>
    <t>68</t>
  </si>
  <si>
    <t>931141</t>
  </si>
  <si>
    <t>Zednické výpomoci pro řemesla</t>
  </si>
  <si>
    <t>hod</t>
  </si>
  <si>
    <t>HODIN. SAZBA</t>
  </si>
  <si>
    <t>-833523789</t>
  </si>
  <si>
    <t>69</t>
  </si>
  <si>
    <t>96102231</t>
  </si>
  <si>
    <t>Bourací práce pro řemesla</t>
  </si>
  <si>
    <t>-465640073</t>
  </si>
  <si>
    <t>70</t>
  </si>
  <si>
    <t>949101111</t>
  </si>
  <si>
    <t>Lešení pomocné pracovní pro objekty pozemních staveb pro zatížení do 150 kg/m2, o výšce lešeňové podlahy do 1,9 m</t>
  </si>
  <si>
    <t>1970273023</t>
  </si>
  <si>
    <t>77,25</t>
  </si>
  <si>
    <t>71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</si>
  <si>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</si>
  <si>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</si>
  <si>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-1721493729</t>
  </si>
  <si>
    <t>80,0+4,0*2,6</t>
  </si>
  <si>
    <t>72</t>
  </si>
  <si>
    <t>4493241500</t>
  </si>
  <si>
    <t>Přístroje hasicí ruční pěnové 34A</t>
  </si>
  <si>
    <t>-1006915619</t>
  </si>
  <si>
    <t>73</t>
  </si>
  <si>
    <t>962031133</t>
  </si>
  <si>
    <t>Bourání příček z cihel, tvárnic nebo příčkovek z cihel pálených, plných nebo dutých na maltu vápennou nebo vápenocementovou, tl. do 150 mm</t>
  </si>
  <si>
    <t>-1289753693</t>
  </si>
  <si>
    <t xml:space="preserve">"107"   2,3*2,25-0,6*1,97</t>
  </si>
  <si>
    <t>74</t>
  </si>
  <si>
    <t>962032230</t>
  </si>
  <si>
    <t>Bourání zdiva nadzákladového z cihel nebo tvárnic z cihel pálených nebo vápenopískových, na maltu vápennou nebo vápenocementovou, objemu do 1 m3</t>
  </si>
  <si>
    <t>-2045274913</t>
  </si>
  <si>
    <t xml:space="preserve">"106+107"  (1,8+0,11+1,05)*0,175*2,25-0,6*0,175*1,97</t>
  </si>
  <si>
    <t>0,6*0,25*2,5</t>
  </si>
  <si>
    <t>3,14*0,175*2,25</t>
  </si>
  <si>
    <t>75</t>
  </si>
  <si>
    <t>962032240</t>
  </si>
  <si>
    <t>Bourání zdiva nadzákladového z cihel nebo tvárnic z cihel pálených nebo vápenopískových, na maltu cementovou, objemu do 1 m3</t>
  </si>
  <si>
    <t>-1486645422</t>
  </si>
  <si>
    <t>0,4*0,5*2,25</t>
  </si>
  <si>
    <t>76</t>
  </si>
  <si>
    <t>962032314</t>
  </si>
  <si>
    <t>Bourání zdiva nadzákladového z cihel nebo tvárnic pilířů cihelných průřezu do 0,36 m2</t>
  </si>
  <si>
    <t>1009517580</t>
  </si>
  <si>
    <t xml:space="preserve">"107"  (0,4*0,4+0,45*0,45)*2,5</t>
  </si>
  <si>
    <t xml:space="preserve">"105"   0,43*0,25*1,97</t>
  </si>
  <si>
    <t>77</t>
  </si>
  <si>
    <t>96305</t>
  </si>
  <si>
    <t>Bourání schodiště vč stupňů</t>
  </si>
  <si>
    <t>srovnatelná cena</t>
  </si>
  <si>
    <t>-281855278</t>
  </si>
  <si>
    <t>2,5*2,7*0,25</t>
  </si>
  <si>
    <t>78</t>
  </si>
  <si>
    <t>964011221</t>
  </si>
  <si>
    <t>Vybourání železobetonových prefabrikovaných překladů uložených ve zdivu, délky do 3 m, hmotnosti do 75 kg/m</t>
  </si>
  <si>
    <t>1327074230</t>
  </si>
  <si>
    <t>1,5*0,5*0,25+1,0*0,25*0,2</t>
  </si>
  <si>
    <t>79</t>
  </si>
  <si>
    <t>965042241</t>
  </si>
  <si>
    <t>Bourání podkladů pod dlažby nebo litých celistvých podlah a mazanin betonových nebo z litého asfaltu tl. přes 100 mm, plochy přes 4 m2</t>
  </si>
  <si>
    <t>1651322196</t>
  </si>
  <si>
    <t>3,8*3,1+3,8*3,2+2,7*2,8+2,8*3,0+3,0*6,5+3,0*2,7+1,5*4,5</t>
  </si>
  <si>
    <t>74,25*0,2</t>
  </si>
  <si>
    <t>80</t>
  </si>
  <si>
    <t>965043341</t>
  </si>
  <si>
    <t>Bourání podkladů pod dlažby nebo litých celistvých podlah a mazanin betonových s potěrem nebo teracem tl. do 100 mm, plochy přes 4 m2</t>
  </si>
  <si>
    <t>1676599436</t>
  </si>
  <si>
    <t xml:space="preserve">"105-107"   (8,25+4,25+5,35)*0,06</t>
  </si>
  <si>
    <t>81</t>
  </si>
  <si>
    <t>9650812130</t>
  </si>
  <si>
    <t>Bourání podlah ostatních bez podkladního lože nebo mazaniny z dlaždic s jakoukoliv výplní spár keramických nebo xylolitových tl. do 10 mm, plochy Odstranění nášlapné vrstvy podlah</t>
  </si>
  <si>
    <t>519461647</t>
  </si>
  <si>
    <t>9,85+2,1+36,85+10,55</t>
  </si>
  <si>
    <t>82</t>
  </si>
  <si>
    <t>967031734</t>
  </si>
  <si>
    <t>Přisekání (špicování) plošné nebo rovných ostění zdiva z cihel pálených plošné, na maltu vápennou nebo vápenocementovou, tl. na maltu vápennou nebo vápenocementovou, tl. do 300 mm</t>
  </si>
  <si>
    <t>-2035342558</t>
  </si>
  <si>
    <t xml:space="preserve">"dveře 103"   0,5*2,05</t>
  </si>
  <si>
    <t>83</t>
  </si>
  <si>
    <t>968062374</t>
  </si>
  <si>
    <t>Vybourání dřevěných rámů oken s křídly, dveřních zárubní, vrat, stěn, ostění nebo obkladů rámů oken s křídly zdvojených, plochy do 1 m2</t>
  </si>
  <si>
    <t>-215701558</t>
  </si>
  <si>
    <t>1,18*0,55*5</t>
  </si>
  <si>
    <t>84</t>
  </si>
  <si>
    <t>968072455</t>
  </si>
  <si>
    <t>Vybourání kovových rámů oken s křídly, dveřních zárubní, vrat, stěn, ostění nebo obkladů dveřních zárubní, plochy do 2 m2</t>
  </si>
  <si>
    <t>1839481454</t>
  </si>
  <si>
    <t>0,6*1,97*4+0,8*1,97</t>
  </si>
  <si>
    <t>85</t>
  </si>
  <si>
    <t>9720541410</t>
  </si>
  <si>
    <t xml:space="preserve">Vybourání otvorů ve stropech nebo klenbách železobetonových bez odstranění podlahy a násypu, plochy do 0,0225 m2, tl. Vybourání otvorů ve stropech  (vč podl vrstev) pl do 0,0225 m2 tl do 350 mm</t>
  </si>
  <si>
    <t>886508490</t>
  </si>
  <si>
    <t>86</t>
  </si>
  <si>
    <t>9720541411</t>
  </si>
  <si>
    <t xml:space="preserve">Vybourání otvorů ve stropech nebo klenbách železobetonových bez odstranění podlahy a násypu, plochy do 0,0225 m2, tl. Vybourání otvorů ve stropech  (vč podl vrstev) pl do 0,09 m2 tl do 350 mm</t>
  </si>
  <si>
    <t>-451098226</t>
  </si>
  <si>
    <t>87</t>
  </si>
  <si>
    <t>973031812</t>
  </si>
  <si>
    <t>Vysekání výklenků nebo kapes ve zdivu z cihel na maltu vápennou nebo vápenocementovou kapes pro zavázání nových příček, tl. do 100 mm</t>
  </si>
  <si>
    <t>481067522</t>
  </si>
  <si>
    <t>2,25*8</t>
  </si>
  <si>
    <t>88</t>
  </si>
  <si>
    <t>974031155</t>
  </si>
  <si>
    <t>Vysekání rýh ve zdivu cihelném na maltu vápennou nebo vápenocementovou do hl. 100 mm a šířky do 200 mm</t>
  </si>
  <si>
    <t>1138672040</t>
  </si>
  <si>
    <t>7,45</t>
  </si>
  <si>
    <t>89</t>
  </si>
  <si>
    <t>974031666</t>
  </si>
  <si>
    <t>Vysekání rýh ve zdivu cihelném na maltu vápennou nebo vápenocementovou pro vtahování nosníků do zdí, před vybouráním otvoru do hl. 150 mm, při v. nosníku do 250 mm</t>
  </si>
  <si>
    <t>1040280121</t>
  </si>
  <si>
    <t xml:space="preserve">"I č 120"    1,5*3</t>
  </si>
  <si>
    <t>90</t>
  </si>
  <si>
    <t>975022241</t>
  </si>
  <si>
    <t>Podchycení nadzákladového zdiva dřevěnou výztuhou v. podchycení do 3 m, při tl. zdiva do 450 mm a délce podchycení do 3 m</t>
  </si>
  <si>
    <t>-317126023</t>
  </si>
  <si>
    <t>3,15*2+3,5+1,0*2</t>
  </si>
  <si>
    <t>91</t>
  </si>
  <si>
    <t>975043111</t>
  </si>
  <si>
    <t>Jednořadové podchycení stropů pro osazení nosníků dřevěnou výztuhou v. podchycení do 3,5 m, a při zatížení hmotností do 750 kg/m</t>
  </si>
  <si>
    <t>2054857726</t>
  </si>
  <si>
    <t>92</t>
  </si>
  <si>
    <t>976042221</t>
  </si>
  <si>
    <t>Vybourání betonových nebo železobetonových dvířek, ventilací, obrub, krycích desek komínových a topných dvířek, ventilací apod. plochy do 0,10 m2, ze zdiva cihelného nebo kamenného</t>
  </si>
  <si>
    <t>1380489031</t>
  </si>
  <si>
    <t>93</t>
  </si>
  <si>
    <t>976071111</t>
  </si>
  <si>
    <t>Vybourání kovových madel, zábradlí, dvířek, zděří, kotevních želez madel a zábradlí</t>
  </si>
  <si>
    <t>-755366263</t>
  </si>
  <si>
    <t>94</t>
  </si>
  <si>
    <t>977151118</t>
  </si>
  <si>
    <t>Jádrové vrty diamantovými korunkami do stavebních materiálů (železobetonu, betonu, cihel, obkladů, dlažeb, kamene) průměru přes 90 do 100 mm</t>
  </si>
  <si>
    <t>1935658177</t>
  </si>
  <si>
    <t>0,35*2</t>
  </si>
  <si>
    <t>95</t>
  </si>
  <si>
    <t>977151123</t>
  </si>
  <si>
    <t>Jádrové vrty diamantovými korunkami do stavebních materiálů (železobetonu, betonu, cihel, obkladů, dlažeb, kamene) průměru přes 130 do 150 mm</t>
  </si>
  <si>
    <t>-544243013</t>
  </si>
  <si>
    <t>4*0,35</t>
  </si>
  <si>
    <t>96</t>
  </si>
  <si>
    <t>977151125</t>
  </si>
  <si>
    <t>Jádrové vrty diamantovými korunkami do stavebních materiálů (železobetonu, betonu, cihel, obkladů, dlažeb, kamene) průměru přes 180 do 200 mm</t>
  </si>
  <si>
    <t>2004247424</t>
  </si>
  <si>
    <t>0,55</t>
  </si>
  <si>
    <t>97</t>
  </si>
  <si>
    <t>977151126</t>
  </si>
  <si>
    <t>Jádrové vrty diamantovými korunkami do stavebních materiálů (železobetonu, betonu, cihel, obkladů, dlažeb, kamene) průměru přes 200 do 225 mm</t>
  </si>
  <si>
    <t>1985344510</t>
  </si>
  <si>
    <t>98</t>
  </si>
  <si>
    <t>977151127</t>
  </si>
  <si>
    <t>Jádrové vrty diamantovými korunkami do stavebních materiálů (železobetonu, betonu, cihel, obkladů, dlažeb, kamene) průměru přes 225 do 250 mm</t>
  </si>
  <si>
    <t>-1210097452</t>
  </si>
  <si>
    <t>0,55*2</t>
  </si>
  <si>
    <t>99</t>
  </si>
  <si>
    <t>977151128</t>
  </si>
  <si>
    <t>Jádrové vrty diamantovými korunkami do stavebních materiálů (železobetonu, betonu, cihel, obkladů, dlažeb, kamene) průměru přes 250 do 300 mm</t>
  </si>
  <si>
    <t>-68489209</t>
  </si>
  <si>
    <t xml:space="preserve">"základy"  0,7*4+0,35*2</t>
  </si>
  <si>
    <t>100</t>
  </si>
  <si>
    <t>978011191</t>
  </si>
  <si>
    <t>Otlučení vápenných nebo vápenocementových omítek vnitřních ploch stropů, v rozsahu přes 50 do 100 %</t>
  </si>
  <si>
    <t>94173732</t>
  </si>
  <si>
    <t xml:space="preserve">"101"  9,85</t>
  </si>
  <si>
    <t xml:space="preserve">"102"   2,05</t>
  </si>
  <si>
    <t xml:space="preserve">"103"   36,85</t>
  </si>
  <si>
    <t xml:space="preserve">"104"   10,55</t>
  </si>
  <si>
    <t xml:space="preserve">"105"   8,25</t>
  </si>
  <si>
    <t xml:space="preserve">"106"    4,25</t>
  </si>
  <si>
    <t xml:space="preserve">"107"   5,35</t>
  </si>
  <si>
    <t>101</t>
  </si>
  <si>
    <t>978013191</t>
  </si>
  <si>
    <t>Otlučení vápenných nebo vápenocementových omítek vnitřních ploch stěn s vyškrabáním spar, s očištěním zdiva, v rozsahu přes 50 do 100 %</t>
  </si>
  <si>
    <t>-1628665645</t>
  </si>
  <si>
    <t xml:space="preserve">"101"   (4,3+3,3)*2*2,25-(0,82+0,6*2)*1,97</t>
  </si>
  <si>
    <t xml:space="preserve">"102"   (0,92+2,3)*2*2,25-0,6*1,97</t>
  </si>
  <si>
    <t xml:space="preserve">"103"   (4,0+10,1)*2*2,025+(1,18+0,55*2)*0,2*3-(1,18*0,55*3+3,0)</t>
  </si>
  <si>
    <t xml:space="preserve">"104"  (3,15+3,35)*2*2,25+(1,18+0,55*2)*0,2-(1,18*0,55+1,18)</t>
  </si>
  <si>
    <t xml:space="preserve">"105"    (1,8+4,62)*2*2,25+(1,18+0,55*2)*0,2-(1,18*0,55+1,6)</t>
  </si>
  <si>
    <t xml:space="preserve">"106"  (1,6+3,1)*2*2,25-0,6*1,97*2</t>
  </si>
  <si>
    <t xml:space="preserve">"107"    (1,8+3,1)*2*2,25-0,6*1,97</t>
  </si>
  <si>
    <t>102</t>
  </si>
  <si>
    <t>978059241</t>
  </si>
  <si>
    <t>Odsekání obkladů stěn včetně otlučení podkladní omítky až na zdivo z kamene přes 1 m2</t>
  </si>
  <si>
    <t>-433807486</t>
  </si>
  <si>
    <t xml:space="preserve">"vnitřní-104"   1,73*2,25</t>
  </si>
  <si>
    <t xml:space="preserve">"vnější"      (10,0+11,3+1,3+1,0+8,0+5,5+2,63+5,6+2,7)*1,4</t>
  </si>
  <si>
    <t>-(1,18*0,55)*5</t>
  </si>
  <si>
    <t>103</t>
  </si>
  <si>
    <t>978059541</t>
  </si>
  <si>
    <t>Odsekání obkladů stěn včetně otlučení podkladní omítky až na zdivo z obkládaček vnitřních, z jakýchkoliv materiálů, plochy přes 1 m2</t>
  </si>
  <si>
    <t>774402911</t>
  </si>
  <si>
    <t xml:space="preserve">"106"    (0,6+0,35+1,06)*1,5</t>
  </si>
  <si>
    <t>997</t>
  </si>
  <si>
    <t>Přesun sutě</t>
  </si>
  <si>
    <t>104</t>
  </si>
  <si>
    <t>997006512</t>
  </si>
  <si>
    <t>Vodorovná doprava suti na skládku s naložením na dopravní prostředek a složením přes 100 m do 1 km</t>
  </si>
  <si>
    <t>-1930566363</t>
  </si>
  <si>
    <t>105</t>
  </si>
  <si>
    <t>997006519</t>
  </si>
  <si>
    <t>Vodorovná doprava suti na skládku s naložením na dopravní prostředek a složením Příplatek k ceně za každý další i započatý 1 km</t>
  </si>
  <si>
    <t>692454492</t>
  </si>
  <si>
    <t>126,286*17</t>
  </si>
  <si>
    <t>106</t>
  </si>
  <si>
    <t>9970138310</t>
  </si>
  <si>
    <t>Poplatek za uložení stavebního odpadu na skládce (skládkovné) Poplatek za uložení stavebního směsného odpadu na skládce (skládkovné)</t>
  </si>
  <si>
    <t>658957548</t>
  </si>
  <si>
    <t>126,286*0,7</t>
  </si>
  <si>
    <t>107</t>
  </si>
  <si>
    <t>9970138311</t>
  </si>
  <si>
    <t>Poplatek za uložení stavebního odpadu na skládce (skládkovné) Poplatek za uložení stavebního směsného odpadu na skládce (skládkovné) s příměsí 30%</t>
  </si>
  <si>
    <t>-1650865600</t>
  </si>
  <si>
    <t>126,286*0,3</t>
  </si>
  <si>
    <t>998</t>
  </si>
  <si>
    <t>Přesun hmot</t>
  </si>
  <si>
    <t>108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</si>
  <si>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</si>
  <si>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</si>
  <si>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519703295</t>
  </si>
  <si>
    <t>PSV</t>
  </si>
  <si>
    <t>Práce a dodávky PSV</t>
  </si>
  <si>
    <t>711</t>
  </si>
  <si>
    <t>Izolace proti vodě, vlhkosti a plynům</t>
  </si>
  <si>
    <t>109</t>
  </si>
  <si>
    <t>711111001</t>
  </si>
  <si>
    <t>Provedení izolace proti zemní vlhkosti natěradly a tmely za studena na ploše vodorovné V nátěrem penetračním</t>
  </si>
  <si>
    <t>-888226558</t>
  </si>
  <si>
    <t xml:space="preserve">"pp"   78,0</t>
  </si>
  <si>
    <t>110</t>
  </si>
  <si>
    <t>711112001</t>
  </si>
  <si>
    <t>Provedení izolace proti zemní vlhkosti natěradly a tmely za studena na ploše svislé S nátěrem penetračním</t>
  </si>
  <si>
    <t>1046611884</t>
  </si>
  <si>
    <t>(10,0+11,3+1,32+1,2*2+1,0+8,0+5,5+2,65)*2,2</t>
  </si>
  <si>
    <t>111</t>
  </si>
  <si>
    <t>111631500</t>
  </si>
  <si>
    <t>Výrobky asfaltové izolační a zálivkové hmoty asfalty oxidované stavebně-izolační k penetraci suchých a očištěných podkladů pod asfaltové izolační krytiny a izolace ALP/9 bal 9 kg</t>
  </si>
  <si>
    <t>-1193033986</t>
  </si>
  <si>
    <t>112</t>
  </si>
  <si>
    <t>711131101</t>
  </si>
  <si>
    <t>Provedení izolace proti zemní vlhkosti pásy na sucho AIP nebo tkaniny na ploše vodorovné V</t>
  </si>
  <si>
    <t>-1795257487</t>
  </si>
  <si>
    <t>78,0*2</t>
  </si>
  <si>
    <t>113</t>
  </si>
  <si>
    <t>693110630</t>
  </si>
  <si>
    <t>Geotextilie geotextilie netkané</t>
  </si>
  <si>
    <t>-404716107</t>
  </si>
  <si>
    <t>156,0*1,15</t>
  </si>
  <si>
    <t>114</t>
  </si>
  <si>
    <t>7111415590</t>
  </si>
  <si>
    <t>Provedení izolace proti zemní vlhkosti pásy přitavením NAIP na ploše vodorovné V- folie</t>
  </si>
  <si>
    <t>-1883644903</t>
  </si>
  <si>
    <t>78,0</t>
  </si>
  <si>
    <t>115</t>
  </si>
  <si>
    <t>283220280</t>
  </si>
  <si>
    <t>fólie hydroizolační druh 803 tl 1,5 mm šíře 1300 mm</t>
  </si>
  <si>
    <t>-867744311</t>
  </si>
  <si>
    <t>78*1,15 "Přepočtené koeficientem množství</t>
  </si>
  <si>
    <t>116</t>
  </si>
  <si>
    <t>711142559</t>
  </si>
  <si>
    <t>Provedení izolace proti zemní vlhkosti pásy přitavením NAIP na ploše svislé S</t>
  </si>
  <si>
    <t>-923243552</t>
  </si>
  <si>
    <t>92,774*2</t>
  </si>
  <si>
    <t>117</t>
  </si>
  <si>
    <t>628321340</t>
  </si>
  <si>
    <t>Pásy asfaltované těžké vložka skleněná rohož</t>
  </si>
  <si>
    <t>-1522941514</t>
  </si>
  <si>
    <t>185,548*1,2</t>
  </si>
  <si>
    <t>118</t>
  </si>
  <si>
    <t>998711201</t>
  </si>
  <si>
    <t>Přesun hmot pro izolace proti vodě, vlhkosti a plynům stanovený procentní sazbou z ceny vodorovná dopravní vzdálenost do 50 m v objektech výšky do 6 m</t>
  </si>
  <si>
    <t>%</t>
  </si>
  <si>
    <t>-1863283802</t>
  </si>
  <si>
    <t>713</t>
  </si>
  <si>
    <t>Izolace tepelné</t>
  </si>
  <si>
    <t>119</t>
  </si>
  <si>
    <t>713121111</t>
  </si>
  <si>
    <t>Montáž tepelné izolace podlah rohožemi, pásy, deskami, dílci, bloky (izolační materiál ve specifikaci) kladenými volně jednovrstvá</t>
  </si>
  <si>
    <t>1913991142</t>
  </si>
  <si>
    <t xml:space="preserve">"102"      26,5</t>
  </si>
  <si>
    <t xml:space="preserve">"103"    10,2</t>
  </si>
  <si>
    <t xml:space="preserve">"104"     8,25</t>
  </si>
  <si>
    <t xml:space="preserve">"105"    4,2</t>
  </si>
  <si>
    <t xml:space="preserve">"106"    5,1</t>
  </si>
  <si>
    <t xml:space="preserve">"107"    3,5</t>
  </si>
  <si>
    <t xml:space="preserve">"108"   2,05</t>
  </si>
  <si>
    <t>120</t>
  </si>
  <si>
    <t>283722830</t>
  </si>
  <si>
    <t>Desky z lehčených plastů desky z pěnového polystyrénu - samozhášivého typ EPS 70S stabil, objemová hmotnost 15 - 20 kg/m3 tepelně izolační desky pro izolace ploché střechy nebo podlahy rozměr 1000 x 500 mm, lambda=0,039 [W / m K] 50 mm</t>
  </si>
  <si>
    <t>-556240844</t>
  </si>
  <si>
    <t>77,4*1,02</t>
  </si>
  <si>
    <t>121</t>
  </si>
  <si>
    <t>713191132</t>
  </si>
  <si>
    <t>Montáž tepelné izolace stavebních konstrukcí - doplňky a konstrukční součásti podlah, stropů vrchem nebo střech překrytím fólií separační z PE</t>
  </si>
  <si>
    <t>-535857668</t>
  </si>
  <si>
    <t>77,4</t>
  </si>
  <si>
    <t>122</t>
  </si>
  <si>
    <t>283231500</t>
  </si>
  <si>
    <t>Fólie z polyetylénu a jednoduché výrobky z nich separační fólie separační fólie</t>
  </si>
  <si>
    <t>-862156407</t>
  </si>
  <si>
    <t>77,4*1,1</t>
  </si>
  <si>
    <t>123</t>
  </si>
  <si>
    <t>998713201</t>
  </si>
  <si>
    <t>Přesun hmot pro izolace tepelné stanovený procentní sazbou z ceny vodorovná dopravní vzdálenost do 50 m v objektech výšky do 6 m</t>
  </si>
  <si>
    <t>669482978</t>
  </si>
  <si>
    <t>763</t>
  </si>
  <si>
    <t>Konstrukce suché výstavby 1.pp</t>
  </si>
  <si>
    <t>124</t>
  </si>
  <si>
    <t>763121429</t>
  </si>
  <si>
    <t>Stěna předsazená ze sádrokartonových desek s nosnou konstrukcí z ocelových profilů CW, UW jednoduše opláštěná deskou impregnovanou H2 tl. 12,5 mm, bez TI, EI 15 stěna tl. 112,5 mm, profil 100</t>
  </si>
  <si>
    <t>853364516</t>
  </si>
  <si>
    <t xml:space="preserve">"105+106+107"    (1,0*2+2,0+1,1)*2,2</t>
  </si>
  <si>
    <t>125</t>
  </si>
  <si>
    <t>763121714</t>
  </si>
  <si>
    <t>Stěna předsazená ze sádrokartonových desek ostatní konstrukce a práce na předsazených stěnách ze sádrokartonových desek základní penetrační nátěr</t>
  </si>
  <si>
    <t>2051043437</t>
  </si>
  <si>
    <t>11,22</t>
  </si>
  <si>
    <t>126</t>
  </si>
  <si>
    <t>998763401</t>
  </si>
  <si>
    <t>Přesun hmot pro konstrukce montované z desek stanovený procentní sazbou z ceny vodorovná dopravní vzdálenost do 50 m v objektech výšky do 6 m</t>
  </si>
  <si>
    <t>572790625</t>
  </si>
  <si>
    <t>764</t>
  </si>
  <si>
    <t>Konstrukce klempířské +5% prořez- tabulka výrobků</t>
  </si>
  <si>
    <t>127</t>
  </si>
  <si>
    <t>764002851</t>
  </si>
  <si>
    <t>Demontáž klempířských konstrukcí oplechování parapetů do suti</t>
  </si>
  <si>
    <t>-628443186</t>
  </si>
  <si>
    <t>1,23*5</t>
  </si>
  <si>
    <t>128</t>
  </si>
  <si>
    <t>764216605</t>
  </si>
  <si>
    <t>Oplechování parapetů z pozinkovaného plechu s povrchovou úpravou rovných mechanicky kotvené, bez rohů rš 400 mm</t>
  </si>
  <si>
    <t>1058025251</t>
  </si>
  <si>
    <t>1,18*1,05*4</t>
  </si>
  <si>
    <t>129</t>
  </si>
  <si>
    <t>998764201</t>
  </si>
  <si>
    <t>Přesun hmot pro konstrukce klempířské stanovený procentní sazbou z ceny vodorovná dopravní vzdálenost do 50 m v objektech výšky do 6 m</t>
  </si>
  <si>
    <t>-2137677391</t>
  </si>
  <si>
    <t>766</t>
  </si>
  <si>
    <t>Konstrukce truhlářské- výr.D1.1c- vč povrch úpravy</t>
  </si>
  <si>
    <t>130</t>
  </si>
  <si>
    <t>766622216</t>
  </si>
  <si>
    <t>Montáž oken plastových plochy do 1 m2 včetně montáže rámu na polyuretanovou pěnu otevíravých nebo sklápěcích do zdiva</t>
  </si>
  <si>
    <t>-599730931</t>
  </si>
  <si>
    <t>131</t>
  </si>
  <si>
    <t>6114395</t>
  </si>
  <si>
    <t xml:space="preserve">12  okno plastové 1 křídlové  výklopné  120x55 cm,U= 1,0, štěrbin větrání, profil 5-ti komor, tepelněizol dvojsklo,hluk útlum 30 dB, vnitř barva šedá, venek bříza(hrušeň) - výpis výrobků</t>
  </si>
  <si>
    <t>SROVNATELNÁ CENA</t>
  </si>
  <si>
    <t>1620464065</t>
  </si>
  <si>
    <t xml:space="preserve">"12 - 1200/550"   4</t>
  </si>
  <si>
    <t>132</t>
  </si>
  <si>
    <t>766660021</t>
  </si>
  <si>
    <t>Montáž dveřních křídel dřevěných nebo plastových otevíravých do ocelové zárubně protipožárních jednokřídlových, šířky do 800 mm</t>
  </si>
  <si>
    <t>-607358611</t>
  </si>
  <si>
    <t xml:space="preserve">"PO2"   3</t>
  </si>
  <si>
    <t xml:space="preserve">"P03"    1</t>
  </si>
  <si>
    <t>133</t>
  </si>
  <si>
    <t>6116022200</t>
  </si>
  <si>
    <t xml:space="preserve">po2+po3   dveře dřevěné vnitřní hladké plné 1křídlové 90x197,kov br nerez, zámek , štítek s ozn, PO EW30DP3 generální klíč</t>
  </si>
  <si>
    <t>620328318</t>
  </si>
  <si>
    <t xml:space="preserve">"P02"   3</t>
  </si>
  <si>
    <t xml:space="preserve">"P03"   1</t>
  </si>
  <si>
    <t>134</t>
  </si>
  <si>
    <t>766660171</t>
  </si>
  <si>
    <t>Montáž dveřních křídel dřevěných nebo plastových otevíravých do obložkové zárubně povrchově upravených jednokřídlových, šířky do 800 mm</t>
  </si>
  <si>
    <t>1186883229</t>
  </si>
  <si>
    <t xml:space="preserve">"03"   2</t>
  </si>
  <si>
    <t xml:space="preserve">"04"   1</t>
  </si>
  <si>
    <t xml:space="preserve">"05"   2</t>
  </si>
  <si>
    <t xml:space="preserve">"06"   2</t>
  </si>
  <si>
    <t>135</t>
  </si>
  <si>
    <t>6116032701</t>
  </si>
  <si>
    <t xml:space="preserve">03-05  dveře dřevěné vnitřní hladké plné 1křídlové 70-80/1970, kov brouš nerez, záme (generál klíč) povrch CPL,štítek s označením</t>
  </si>
  <si>
    <t>-810726119</t>
  </si>
  <si>
    <t xml:space="preserve">"03"  2</t>
  </si>
  <si>
    <t xml:space="preserve">"04"  1</t>
  </si>
  <si>
    <t xml:space="preserve">"05"  2</t>
  </si>
  <si>
    <t>136</t>
  </si>
  <si>
    <t>6116032702</t>
  </si>
  <si>
    <t xml:space="preserve">06  dveře dřevěné vnitřní hladké plné 1křídlové 70/1970, kov brouš nerez, WC kombinace , 3 panty na v. dveří, podříznuté  povrch CPL,štítek s označením, generální kíč</t>
  </si>
  <si>
    <t>2145266384</t>
  </si>
  <si>
    <t xml:space="preserve">"06"  2</t>
  </si>
  <si>
    <t>137</t>
  </si>
  <si>
    <t>7666808310</t>
  </si>
  <si>
    <t xml:space="preserve">05   Příplatek za větr. mřížku </t>
  </si>
  <si>
    <t>-1476650685</t>
  </si>
  <si>
    <t>138</t>
  </si>
  <si>
    <t>766682111</t>
  </si>
  <si>
    <t>Montáž zárubní dřevěných, plastových nebo z lamina obložkových, pro dveře jednokřídlové, tloušťky stěny do 170 mm</t>
  </si>
  <si>
    <t>-1055463054</t>
  </si>
  <si>
    <t>139</t>
  </si>
  <si>
    <t>611822580</t>
  </si>
  <si>
    <t xml:space="preserve">Zárubně dřevěné zárubně obložkové  pro dveře jednokřídlové 60, 70, 80 a 90/197 cm pro tl.stěny 6-17 cm dub, buk</t>
  </si>
  <si>
    <t>-653297570</t>
  </si>
  <si>
    <t>140</t>
  </si>
  <si>
    <t>766694112</t>
  </si>
  <si>
    <t>Montáž ostatních truhlářských konstrukcí parapetních desek dřevěných nebo plastových šířky do 300 mm, délky přes 1000 do 1600 mm</t>
  </si>
  <si>
    <t>1887344101</t>
  </si>
  <si>
    <t>141</t>
  </si>
  <si>
    <t>76669412</t>
  </si>
  <si>
    <t xml:space="preserve">12/T   Dod parapetních desek lamino bez nosu  hloubku stěny,  1200/250</t>
  </si>
  <si>
    <t>-1452173159</t>
  </si>
  <si>
    <t>1,2*4</t>
  </si>
  <si>
    <t>142</t>
  </si>
  <si>
    <t>7668111301</t>
  </si>
  <si>
    <t xml:space="preserve">09/I  Montáž + dod   kuchyňská linka, 2*spodní skříňka,2* horní, prostor pro sporák a chladničku, celk. délka 2910 mm, tabulka výrobků </t>
  </si>
  <si>
    <t>kpl</t>
  </si>
  <si>
    <t>1691204131</t>
  </si>
  <si>
    <t>143</t>
  </si>
  <si>
    <t>7668211110</t>
  </si>
  <si>
    <t xml:space="preserve">11/I Montáž + dod úklidová dvoukřídlá skříň 1090/2100 mm - tabulka výr. </t>
  </si>
  <si>
    <t>-2066084504</t>
  </si>
  <si>
    <t>144</t>
  </si>
  <si>
    <t>7661111</t>
  </si>
  <si>
    <t xml:space="preserve">16/T Sanitární příčka z odolné kompak. desky. nožičky AL  600*1500 mm</t>
  </si>
  <si>
    <t>-2091544171</t>
  </si>
  <si>
    <t>145</t>
  </si>
  <si>
    <t>611439</t>
  </si>
  <si>
    <t>Dodávka a montáž celodřevěného tříramenného schdiště vč zábradlí , podest a povrch. úpravy- suterén-1. np-( výkres půdorysů)</t>
  </si>
  <si>
    <t>1962043278</t>
  </si>
  <si>
    <t>146</t>
  </si>
  <si>
    <t>7662218110</t>
  </si>
  <si>
    <t>Demontáž schodů celodřevěných samonosných</t>
  </si>
  <si>
    <t>680947262</t>
  </si>
  <si>
    <t>1,0*(2,25+1,15*2)</t>
  </si>
  <si>
    <t>147</t>
  </si>
  <si>
    <t>766411821</t>
  </si>
  <si>
    <t>Demontáž obložení stěn palubkami</t>
  </si>
  <si>
    <t>-717100556</t>
  </si>
  <si>
    <t xml:space="preserve">"101"   2,05*1,5</t>
  </si>
  <si>
    <t xml:space="preserve">"103"   (4,0+10,1+0,45)*2*1,2-(0,6+0,8)*1,2</t>
  </si>
  <si>
    <t xml:space="preserve">"104"    (1,45+2,8)*2,25</t>
  </si>
  <si>
    <t>148</t>
  </si>
  <si>
    <t>766411822</t>
  </si>
  <si>
    <t>Demontáž obložení stěn podkladových roštů</t>
  </si>
  <si>
    <t>1063416782</t>
  </si>
  <si>
    <t>149</t>
  </si>
  <si>
    <t>766441821</t>
  </si>
  <si>
    <t>Demontáž parapetních desek dřevěných nebo plastových šířky do 300 mm délky přes 1m</t>
  </si>
  <si>
    <t>1725863213</t>
  </si>
  <si>
    <t>150</t>
  </si>
  <si>
    <t>766691914</t>
  </si>
  <si>
    <t>Ostatní práce vyvěšení nebo zavěšení křídel s případným uložením a opětovným zavěšením po provedení stavebních změn dřevěných dveřních, plochy do 2 m2</t>
  </si>
  <si>
    <t>47855138</t>
  </si>
  <si>
    <t>151</t>
  </si>
  <si>
    <t>998766201</t>
  </si>
  <si>
    <t>Přesun hmot pro konstrukce truhlářské stanovený procentní sazbou z ceny vodorovná dopravní vzdálenost do 50 m v objektech výšky do 6 m</t>
  </si>
  <si>
    <t>377824118</t>
  </si>
  <si>
    <t>771</t>
  </si>
  <si>
    <t xml:space="preserve">Podlahy z dlaždic  - půd. suterénu</t>
  </si>
  <si>
    <t>152</t>
  </si>
  <si>
    <t>771474141</t>
  </si>
  <si>
    <t>Montáž soklíků z dlaždic keramických lepených flexibilním lepidlem s požlábkem výšky do 90 mm</t>
  </si>
  <si>
    <t>1069730530</t>
  </si>
  <si>
    <t>"105-107"</t>
  </si>
  <si>
    <t>(2,0+1,4*3+2,9+1,1+2,0+1,0*2+1,2)*2-0,7*7</t>
  </si>
  <si>
    <t>153</t>
  </si>
  <si>
    <t>5976131201</t>
  </si>
  <si>
    <t>sokl keramický s požlábkem</t>
  </si>
  <si>
    <t>1190258457</t>
  </si>
  <si>
    <t>87*1,1</t>
  </si>
  <si>
    <t>154</t>
  </si>
  <si>
    <t>771574113</t>
  </si>
  <si>
    <t>Montáž podlah z dlaždic keramických lepených flexibilním lepidlem režných nebo glazovaných hladkých přes 9 do 12 ks/ m2</t>
  </si>
  <si>
    <t>-901648544</t>
  </si>
  <si>
    <t xml:space="preserve">"105-107"   4,2+5,1+3,5</t>
  </si>
  <si>
    <t>155</t>
  </si>
  <si>
    <t>5976129</t>
  </si>
  <si>
    <t>dlaždice keramické hutné, glazované, matný povrch, odol. opotř. PEI 4, 298/298/9, barevné, R 10/A</t>
  </si>
  <si>
    <t>-484162550</t>
  </si>
  <si>
    <t>12,8*1,1</t>
  </si>
  <si>
    <t>156</t>
  </si>
  <si>
    <t>771579196</t>
  </si>
  <si>
    <t>Montáž podlah z dlaždic keramických Příplatek k cenám za dvousložkový spárovací tmel</t>
  </si>
  <si>
    <t>163492731</t>
  </si>
  <si>
    <t>12,8</t>
  </si>
  <si>
    <t>157</t>
  </si>
  <si>
    <t>771579197</t>
  </si>
  <si>
    <t>Montáž podlah z dlaždic keramických Příplatek k cenám za dvousložkové lepidlo</t>
  </si>
  <si>
    <t>-127357572</t>
  </si>
  <si>
    <t>158</t>
  </si>
  <si>
    <t>7715911360</t>
  </si>
  <si>
    <t xml:space="preserve">09/zPřechodový profil 30 mm oblý , dl 80 cm AL stříbrný </t>
  </si>
  <si>
    <t>-1008314200</t>
  </si>
  <si>
    <t>159</t>
  </si>
  <si>
    <t>771990112</t>
  </si>
  <si>
    <t>Vyrovnání podkladní vrstvy samonivelační stěrkou tl. 4 mm, min. pevnosti 30 MPa</t>
  </si>
  <si>
    <t>391615788</t>
  </si>
  <si>
    <t>160</t>
  </si>
  <si>
    <t>998771201</t>
  </si>
  <si>
    <t>Přesun hmot pro podlahy z dlaždic stanovený procentní sazbou z ceny vodorovná dopravní vzdálenost do 50 m v objektech výšky do 6 m</t>
  </si>
  <si>
    <t>602167407</t>
  </si>
  <si>
    <t>776</t>
  </si>
  <si>
    <t>Podlahy povlakové- půd. suterénu</t>
  </si>
  <si>
    <t>161</t>
  </si>
  <si>
    <t>776111311</t>
  </si>
  <si>
    <t>Příprava podkladu vysátí podlah</t>
  </si>
  <si>
    <t>-2085041424</t>
  </si>
  <si>
    <t>64,6</t>
  </si>
  <si>
    <t>162</t>
  </si>
  <si>
    <t>776121111</t>
  </si>
  <si>
    <t>Příprava podkladu penetrace vodou ředitelná na savý podklad (válečkováním) ředěná v poměru 1:3 podlah</t>
  </si>
  <si>
    <t>-1425662000</t>
  </si>
  <si>
    <t>163</t>
  </si>
  <si>
    <t>7764211000</t>
  </si>
  <si>
    <t>Vytažení podlahové krytiny na zeď</t>
  </si>
  <si>
    <t>1078737974</t>
  </si>
  <si>
    <t>P2</t>
  </si>
  <si>
    <t xml:space="preserve">"102"   (4,0+6,7)*2-1,6</t>
  </si>
  <si>
    <t xml:space="preserve">"101"   (1,25+2,25+0,45*2+3,32)*2-0,8*3-0,7</t>
  </si>
  <si>
    <t xml:space="preserve">"101.1"   (1,4+3,6+0,9+1,05)*2-0,8*2-0,7*3</t>
  </si>
  <si>
    <t xml:space="preserve">"103"  (2,91+0,4+3,35)*2-0,8*2</t>
  </si>
  <si>
    <t xml:space="preserve">"104"   (1,8+4,65)*2-0,8</t>
  </si>
  <si>
    <t xml:space="preserve">"108"   (0,92+2,25)*2-0,7</t>
  </si>
  <si>
    <t>164</t>
  </si>
  <si>
    <t>776491111</t>
  </si>
  <si>
    <t>Lepení soklíků nebo lišt plastových lišt samolepících ukončovacích</t>
  </si>
  <si>
    <t>-850160210</t>
  </si>
  <si>
    <t>71,8</t>
  </si>
  <si>
    <t>165</t>
  </si>
  <si>
    <t>2834210000</t>
  </si>
  <si>
    <t xml:space="preserve">profily z měkčeného polyvinylchloridu lišty , délka 2,5 m barva     profil číslo lišty  přechodová ukončující</t>
  </si>
  <si>
    <t>1319621536</t>
  </si>
  <si>
    <t>71,8*1,05</t>
  </si>
  <si>
    <t>166</t>
  </si>
  <si>
    <t>776561110</t>
  </si>
  <si>
    <t>Montáž povlakových podlah z přírodního nebo korkového linolea lepení pásů</t>
  </si>
  <si>
    <t>-154558530</t>
  </si>
  <si>
    <t xml:space="preserve">"p2- 101-104+108"  9,85+7,75+26,5+10,2+8,25+2,05</t>
  </si>
  <si>
    <t>167</t>
  </si>
  <si>
    <t>77652123010</t>
  </si>
  <si>
    <t xml:space="preserve">P2   - Podlahovina  vinilová , homogen, tl. 2 mm, protiskluzná R9,vzt. na stěnu, reakce na oheň Bfi s1 </t>
  </si>
  <si>
    <t>-183460335</t>
  </si>
  <si>
    <t>(64,6+71,8*0,13)*1,05</t>
  </si>
  <si>
    <t>168</t>
  </si>
  <si>
    <t>998776201</t>
  </si>
  <si>
    <t>Přesun hmot pro podlahy povlakové stanovený procentní sazbou z ceny vodorovná dopravní vzdálenost do 50 m v objektech výšky do 6 m</t>
  </si>
  <si>
    <t>-1348798599</t>
  </si>
  <si>
    <t>169</t>
  </si>
  <si>
    <t>776141112</t>
  </si>
  <si>
    <t>Příprava podkladu vyrovnání samonivelační stěrkou podlah min.pevnosti 20 MPa, tloušťky přes 3 do 5 mm</t>
  </si>
  <si>
    <t>210964466</t>
  </si>
  <si>
    <t>781</t>
  </si>
  <si>
    <t>Dokončovací práce - obklady keramické - půdorysy</t>
  </si>
  <si>
    <t>170</t>
  </si>
  <si>
    <t>781474115</t>
  </si>
  <si>
    <t>Montáž obkladů vnitřních stěn z dlaždic keramických lepených flexibilním lepidlem režných nebo glazovaných hladkých přes 22 do 25 ks/m2</t>
  </si>
  <si>
    <t>486055277</t>
  </si>
  <si>
    <t xml:space="preserve">"103"   0,6*1,5*2+2,91*0,7</t>
  </si>
  <si>
    <t xml:space="preserve">"105"     (2,0+1,4+1,0+1,2)*2*2,19-0,7*1,97*3</t>
  </si>
  <si>
    <t xml:space="preserve">"106"    (1,4*2+1,0+2,0)*2*2,19-0,7*1,97*3</t>
  </si>
  <si>
    <t xml:space="preserve">"107"    (2,9+1,1)*2,*2,18-0,7*1,97-1,18*0,55</t>
  </si>
  <si>
    <t xml:space="preserve">"108"   (0,92+2,25)*2*1,5-0,7*1,5</t>
  </si>
  <si>
    <t>171</t>
  </si>
  <si>
    <t>597660390</t>
  </si>
  <si>
    <t xml:space="preserve">B   dlaždice keramická  slinutá, sytá barva , matný povrch , nerez lišta  198/198/6,5 mm</t>
  </si>
  <si>
    <t>-1055951799</t>
  </si>
  <si>
    <t>69,367*1,1</t>
  </si>
  <si>
    <t>172</t>
  </si>
  <si>
    <t>7811010</t>
  </si>
  <si>
    <t>tmel + spárovací hmota + systémové lišty</t>
  </si>
  <si>
    <t>-507462230</t>
  </si>
  <si>
    <t>69,367</t>
  </si>
  <si>
    <t>173</t>
  </si>
  <si>
    <t>781744</t>
  </si>
  <si>
    <t>Montáž obkladů vnějších stěn z obkladaček hutných nebo polohutných</t>
  </si>
  <si>
    <t>-1036906217</t>
  </si>
  <si>
    <t>"ostění" (1,18+0,55)*2*0,35*4</t>
  </si>
  <si>
    <t>174</t>
  </si>
  <si>
    <t>5971</t>
  </si>
  <si>
    <t>Obkladové desky tl. 30 mm - umělý kámen</t>
  </si>
  <si>
    <t>1710826804</t>
  </si>
  <si>
    <t>51,967*1,05</t>
  </si>
  <si>
    <t>175</t>
  </si>
  <si>
    <t>998781201</t>
  </si>
  <si>
    <t>Přesun hmot pro obklady keramické stanovený procentní sazbou z ceny vodorovná dopravní vzdálenost do 50 m v objektech výšky do 6 m</t>
  </si>
  <si>
    <t>1025130368</t>
  </si>
  <si>
    <t>783</t>
  </si>
  <si>
    <t>Dokončovací práce - nátěry</t>
  </si>
  <si>
    <t>176</t>
  </si>
  <si>
    <t>783314101</t>
  </si>
  <si>
    <t>Základní nátěr zámečnických konstrukcí jednonásobný syntetický</t>
  </si>
  <si>
    <t>1579185917</t>
  </si>
  <si>
    <t>4*1,2</t>
  </si>
  <si>
    <t>177</t>
  </si>
  <si>
    <t>783317101</t>
  </si>
  <si>
    <t>Krycí nátěr (email) zámečnických konstrukcí jednonásobný syntetický standardní</t>
  </si>
  <si>
    <t>289712288</t>
  </si>
  <si>
    <t>4,8</t>
  </si>
  <si>
    <t>784</t>
  </si>
  <si>
    <t>Dokončovací práce - malby a tapety</t>
  </si>
  <si>
    <t>178</t>
  </si>
  <si>
    <t>7842110010</t>
  </si>
  <si>
    <t xml:space="preserve">Malby z malířských směsí otěruvzdorných za mokra jednonásobné, bílé za mokra otěruvzdorné výborně v místnostech výšky Jednonásobné bílé malby ze směsí  výšky do 3,80 m</t>
  </si>
  <si>
    <t>-77473561</t>
  </si>
  <si>
    <t>"stropy" 77,4</t>
  </si>
  <si>
    <t xml:space="preserve">"stěny" </t>
  </si>
  <si>
    <t>"ostění" 8,4</t>
  </si>
  <si>
    <t xml:space="preserve">"- obklady"   -61,0</t>
  </si>
  <si>
    <t>79500</t>
  </si>
  <si>
    <t>Nezpůsobilé náklady- suterén- kuchyň</t>
  </si>
  <si>
    <t>179</t>
  </si>
  <si>
    <t>795001</t>
  </si>
  <si>
    <t xml:space="preserve">Kuchyň  - 18% z ceny suterénu bez kuch. linky</t>
  </si>
  <si>
    <t>512</t>
  </si>
  <si>
    <t>955469757</t>
  </si>
  <si>
    <t>180</t>
  </si>
  <si>
    <t>-1855157206</t>
  </si>
  <si>
    <t xml:space="preserve">zzstemnydulUTČP241PP - VYTÁPĚNÍ OBJEKTU č.p.24 - 1.PP  CÚ 2018/1</t>
  </si>
  <si>
    <t>na parcele 314/4, k.ú. Temný Důl</t>
  </si>
  <si>
    <t>Ondřej Zikán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</si>
  <si>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</si>
  <si>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</si>
  <si>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</si>
  <si>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</si>
  <si>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</si>
  <si>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283770940</t>
  </si>
  <si>
    <t xml:space="preserve">Tvarovky z lehčených plastů izolace potrubí  vnitřní průměr x tl. izolace [mm], délka  2 m 15 x 9</t>
  </si>
  <si>
    <t>1894837632</t>
  </si>
  <si>
    <t>283771010</t>
  </si>
  <si>
    <t xml:space="preserve">tvarovky z lehčených plastů izolace potrubí vnitřní průměr x tl. izolace [mm], délka  2 m 18 x  9</t>
  </si>
  <si>
    <t>741730224</t>
  </si>
  <si>
    <t>283771040</t>
  </si>
  <si>
    <t>tvarovky z lehčených plastů izolace potrubí vnitřní průměr x tl. izolace [mm] 22 x 13</t>
  </si>
  <si>
    <t>-518668878</t>
  </si>
  <si>
    <t>283770480</t>
  </si>
  <si>
    <t xml:space="preserve">izolace potrubí  28 x 20 mm</t>
  </si>
  <si>
    <t>1146825183</t>
  </si>
  <si>
    <t>283770560</t>
  </si>
  <si>
    <t xml:space="preserve">tvarovky z lehčených plastů izolace potrubí  vnitřní průměr x tl. izolace [mm] 35 x  25</t>
  </si>
  <si>
    <t>1154743900</t>
  </si>
  <si>
    <t>283771300</t>
  </si>
  <si>
    <t>spona návlekové tepelné izolace</t>
  </si>
  <si>
    <t>-1906194787</t>
  </si>
  <si>
    <t>283771350</t>
  </si>
  <si>
    <t>páska samolepící na _x000d_
 po 20 m</t>
  </si>
  <si>
    <t>2081025058</t>
  </si>
  <si>
    <t>713463131</t>
  </si>
  <si>
    <t>Montáž izolace tepelné potrubí potrubními pouzdry bez úpravy slepenými 1x tl izolace do 25 mm</t>
  </si>
  <si>
    <t>-1832469586</t>
  </si>
  <si>
    <t>42+18+24+36+42</t>
  </si>
  <si>
    <t>998713101</t>
  </si>
  <si>
    <t>Přesun hmot tonážní tonážní pro izolace tepelné v objektech v do 6 m</t>
  </si>
  <si>
    <t>1201182295</t>
  </si>
  <si>
    <t>998713192</t>
  </si>
  <si>
    <t>Příplatek k přesunu hmot tonážní 713 za zvětšený přesun do 100 m</t>
  </si>
  <si>
    <t>834169586</t>
  </si>
  <si>
    <t>731</t>
  </si>
  <si>
    <t>Ústřední vytápění - kotelny</t>
  </si>
  <si>
    <t>x0</t>
  </si>
  <si>
    <t>Tepelné čerpadlo v provedení vzduch / voda - splitové provedení - Q=14.0kW - 3*400V - C40A, COP 3,1 při Te = -7°C A Tot = 35°C, hluk od venkovní jednotky 57dBA, integrovaný elektrokotel 12.0kW, integrované oběhové čerpadlo primárního a sekundárního okruhu_x000d_
_x000d_
cena výrobce</t>
  </si>
  <si>
    <t>SROVNATELNÁ POLOŽKA</t>
  </si>
  <si>
    <t>-2067414011</t>
  </si>
  <si>
    <t xml:space="preserve">" cena výrobce"    1</t>
  </si>
  <si>
    <t>x1</t>
  </si>
  <si>
    <t>Montáž zařízení tepelných čerpadel, propojení vnitřní a venkovní části TČ , potrubí , materiál elektro, izolace, vakuování chladivových okruhů, chladivo, kalibrace čidel,zkjouška těsnosti chladivových okruhů, elektrické připojení TČ k napájení, zapojení ovládacích kontaktů regulace zdroje tepla a topných okruhů</t>
  </si>
  <si>
    <t>sada</t>
  </si>
  <si>
    <t>1987153375</t>
  </si>
  <si>
    <t>x2</t>
  </si>
  <si>
    <t>Zprovozění a zaškolení TČ</t>
  </si>
  <si>
    <t>-1516065014</t>
  </si>
  <si>
    <t>x3</t>
  </si>
  <si>
    <t>Propojovací kabelové a izolované trubní vedení mezi vnitřní a venkovní jednotkou tepelného čerpadla vzdálenosti 15m délky trasy - kompletní příslušenství</t>
  </si>
  <si>
    <t>1830855963</t>
  </si>
  <si>
    <t>x4</t>
  </si>
  <si>
    <t>GSM modem pro vzdálenou komunikaci</t>
  </si>
  <si>
    <t>923194524</t>
  </si>
  <si>
    <t>731341140</t>
  </si>
  <si>
    <t>Hadice napouštěcí pryžové D 20/28</t>
  </si>
  <si>
    <t>-1596912392</t>
  </si>
  <si>
    <t>998731101</t>
  </si>
  <si>
    <t>Přesun hmot pro kotelny v objektech v do 6 m</t>
  </si>
  <si>
    <t>-936109774</t>
  </si>
  <si>
    <t>998731193</t>
  </si>
  <si>
    <t>Příplatek k přesunu hmot 731 za zvětšený přesun do 500 m</t>
  </si>
  <si>
    <t>-922460065</t>
  </si>
  <si>
    <t>732</t>
  </si>
  <si>
    <t>Ústřední vytápění - strojovny</t>
  </si>
  <si>
    <t>732112232</t>
  </si>
  <si>
    <t>Rozdělovače a sběrače sdružené hydraulické závitové (průtok Q m3/h - výkon kW) DN 80 (15 m3/h - 350 kW)</t>
  </si>
  <si>
    <t>-1220656320</t>
  </si>
  <si>
    <t>73219910</t>
  </si>
  <si>
    <t>Montáž štítků orientačních</t>
  </si>
  <si>
    <t>-1611031296</t>
  </si>
  <si>
    <t>732211123</t>
  </si>
  <si>
    <t>Ohřívač stacionární zásobníkový s jedním výměníkem PN 1,0 o objemu 500 l v.pl. 6,2 m2</t>
  </si>
  <si>
    <t>-927534995</t>
  </si>
  <si>
    <t>732231101</t>
  </si>
  <si>
    <t>Akumulační nádrž topné vody bez výměníku PN 6 o objemu 200 l se 4mi hrdly 5/4", vypouštěním 1", odvzdušněním 1/2" vč. originální tepelné izolace tl. 100mm</t>
  </si>
  <si>
    <t>1889418271</t>
  </si>
  <si>
    <t>732331615</t>
  </si>
  <si>
    <t>Nádoby expanzní tlakové s membránou bez pojistného ventilu se závitovým připojením PN 0,6 o objemu (Expanzomat NG) 35 l</t>
  </si>
  <si>
    <t>-1323022945</t>
  </si>
  <si>
    <t>732421412</t>
  </si>
  <si>
    <t>Čerpadla teplovodní závitová mokroběžná oběhová pro teplovodní vytápění (elektronicky řízená) PN 10, do 110 st.C (Grundfos, Wilo) DN přípojky/dopravní výška H (m) - čerpací výkon Q (m3/h) DN 25 / do 6,0 m / 2,8 m3/h (ALPHA2 25-60)</t>
  </si>
  <si>
    <t>1123830133</t>
  </si>
  <si>
    <t>998732101</t>
  </si>
  <si>
    <t>Přesun hmot tonážní pro strojovny v objektech v do 6 m</t>
  </si>
  <si>
    <t>-938750335</t>
  </si>
  <si>
    <t>998732193</t>
  </si>
  <si>
    <t>Příplatek k přesunu hmot tonážní 732 za zvětšený přesun do 500 m</t>
  </si>
  <si>
    <t>-1685899534</t>
  </si>
  <si>
    <t>733</t>
  </si>
  <si>
    <t>Ústřední vytápění - rozvodné potrubí</t>
  </si>
  <si>
    <t>733222102</t>
  </si>
  <si>
    <t>Potrubí z trubek měděných polotvrdých spojovaných měkkým pájením D 15/1</t>
  </si>
  <si>
    <t>1681078281</t>
  </si>
  <si>
    <t>733222103</t>
  </si>
  <si>
    <t>Potrubí z trubek měděných polotvrdých spojovaných měkkým pájením D 18/1</t>
  </si>
  <si>
    <t>1974965201</t>
  </si>
  <si>
    <t>733222104</t>
  </si>
  <si>
    <t>Potrubí z trubek měděných polotvrdých spojovaných měkkým pájením D 22/1,0</t>
  </si>
  <si>
    <t>-1442501174</t>
  </si>
  <si>
    <t>733222105</t>
  </si>
  <si>
    <t>Potrubí z trubek měděných polotvrdých spojovaných měkkým pájením D 28/1,5</t>
  </si>
  <si>
    <t>-1979583619</t>
  </si>
  <si>
    <t>733222106</t>
  </si>
  <si>
    <t>Potrubí z trubek měděných polotvrdých spojovaných měkkým pájením D 35/1,5</t>
  </si>
  <si>
    <t>1880470783</t>
  </si>
  <si>
    <t>733224224</t>
  </si>
  <si>
    <t>Příplatek k potrubí měděnému za zhotovení přípojky z trubek měděných D 22x1</t>
  </si>
  <si>
    <t>-209105776</t>
  </si>
  <si>
    <t>733224225</t>
  </si>
  <si>
    <t>Potrubí z trubek měděných Příplatek k cenám za zhotovení přípojky z trubek měděných D 28/1,5</t>
  </si>
  <si>
    <t>-1414898270</t>
  </si>
  <si>
    <t>733224226</t>
  </si>
  <si>
    <t>Potrubí z trubek měděných Příplatek k cenám za zhotovení přípojky z trubek měděných D 35/1,5</t>
  </si>
  <si>
    <t>1833177750</t>
  </si>
  <si>
    <t>733291101</t>
  </si>
  <si>
    <t>Zkouška těsnosti potrubí měděné do D 35x1,5</t>
  </si>
  <si>
    <t>-1436427465</t>
  </si>
  <si>
    <t>998733101</t>
  </si>
  <si>
    <t>Přesun hmot tonážní pro rozvody potrubí v objektech v do 6 m</t>
  </si>
  <si>
    <t>-561649162</t>
  </si>
  <si>
    <t>998733193</t>
  </si>
  <si>
    <t>Příplatek k přesunu hmot tonážní 733 za zvětšený přesun do 500 m</t>
  </si>
  <si>
    <t>-537665233</t>
  </si>
  <si>
    <t>x001</t>
  </si>
  <si>
    <t>h</t>
  </si>
  <si>
    <t>-90191445</t>
  </si>
  <si>
    <t>x002</t>
  </si>
  <si>
    <t>Stavební přípomoci, vrtání, drážkování, sádrování</t>
  </si>
  <si>
    <t>594507192</t>
  </si>
  <si>
    <t>x003</t>
  </si>
  <si>
    <t>Protipožární pěna</t>
  </si>
  <si>
    <t>-1895957821</t>
  </si>
  <si>
    <t>734</t>
  </si>
  <si>
    <t>Ústřední vytápění - armatury</t>
  </si>
  <si>
    <t>734211120</t>
  </si>
  <si>
    <t>Ventil závitový odvzdušňovací G 1/2 PN 6 do 110°C automatický</t>
  </si>
  <si>
    <t>-1449614952</t>
  </si>
  <si>
    <t>734242414</t>
  </si>
  <si>
    <t xml:space="preserve">Ventily zpětné závitové PN 16 do 110 st.C  přímé G 1</t>
  </si>
  <si>
    <t>539624649</t>
  </si>
  <si>
    <t>734251211</t>
  </si>
  <si>
    <t>Ventil závitový pojistný rohový G 1/2 otevírací tlak 3.0 bar</t>
  </si>
  <si>
    <t>662345704</t>
  </si>
  <si>
    <t>734291123</t>
  </si>
  <si>
    <t>Kohout plnící a vypouštěcí G 1/2 PN 10 do 110°C závitový</t>
  </si>
  <si>
    <t>-1780788984</t>
  </si>
  <si>
    <t>734291244</t>
  </si>
  <si>
    <t>Ostatní armatury filtry závitové PN 16 do 130 st.C přímé s vnitřními závity G 1</t>
  </si>
  <si>
    <t>845446003</t>
  </si>
  <si>
    <t>734291245</t>
  </si>
  <si>
    <t>Filtr závitový přímý G 1 1/4 PN 16 do 130°C s vnitřními závity</t>
  </si>
  <si>
    <t>-1775710276</t>
  </si>
  <si>
    <t>734292715</t>
  </si>
  <si>
    <t>Kohout kulový přímý G 1 PN 42 do 185°C vnitřní závit</t>
  </si>
  <si>
    <t>-1644863933</t>
  </si>
  <si>
    <t>734292716</t>
  </si>
  <si>
    <t>Kohout kulový přímý G 1 1/4 PN 42 do 185°C vnitřní závit</t>
  </si>
  <si>
    <t>1676409581</t>
  </si>
  <si>
    <t>734295021</t>
  </si>
  <si>
    <t>Směšovací armatura závitová trojcestná DN 15 se servomotorem 230V - kv=2,5 - Pz=12kPa</t>
  </si>
  <si>
    <t>-2034544927</t>
  </si>
  <si>
    <t>734411127</t>
  </si>
  <si>
    <t>Teploměry technické s pevným stonkem a jímkou zadní připojení (axiální) průměr 100 mm délka stonku 100 mm</t>
  </si>
  <si>
    <t>659211908</t>
  </si>
  <si>
    <t>734411131</t>
  </si>
  <si>
    <t>Teploměry technické s pevným stonkem a jímkou spodní připojení (radiální) průměr 80 mm délka stonku 50 mm</t>
  </si>
  <si>
    <t>951888833</t>
  </si>
  <si>
    <t>734411601</t>
  </si>
  <si>
    <t>Teploměry technické ochranné jímky se závitem do G 1</t>
  </si>
  <si>
    <t>1839849196</t>
  </si>
  <si>
    <t>734421102</t>
  </si>
  <si>
    <t>Tlakoměry s pevným stonkem a zpětnou klapkou spodní připojení (radiální) tlaku 0–16 bar průměru 63 mm</t>
  </si>
  <si>
    <t>-333071436</t>
  </si>
  <si>
    <t>-1184365302</t>
  </si>
  <si>
    <t>-1865191695</t>
  </si>
  <si>
    <t>x01</t>
  </si>
  <si>
    <t>Kulový kohout se zajištěním a vypouštěním pro expanzní nádoby 3/4"</t>
  </si>
  <si>
    <t>1234608844</t>
  </si>
  <si>
    <t>x02</t>
  </si>
  <si>
    <t>Hadice tlaková připojovací 5/4" délky 500mm - oplet pozink</t>
  </si>
  <si>
    <t>1632885113</t>
  </si>
  <si>
    <t>x03</t>
  </si>
  <si>
    <t xml:space="preserve">Termostatická hlavice  K otopných těles / alternativně termostatická hlavice celochromová dle zadání investora při realizaci</t>
  </si>
  <si>
    <t>-2118098992</t>
  </si>
  <si>
    <t>x04</t>
  </si>
  <si>
    <t>H šroubení uzavírací pro otopná tělesa VK 1/2"_x000d_
 rohový</t>
  </si>
  <si>
    <t>1099191310</t>
  </si>
  <si>
    <t>x05</t>
  </si>
  <si>
    <t>Svěrné šroubení pro měděné trubky Cu 15*1</t>
  </si>
  <si>
    <t>102322348</t>
  </si>
  <si>
    <t>x06</t>
  </si>
  <si>
    <t>vyvažovací ventil uzavírací s přednastavením měřící vsuvky pro měření tlaku, průtoku a teploty bez vypouštěním 3/4"</t>
  </si>
  <si>
    <t>632076658</t>
  </si>
  <si>
    <t>735</t>
  </si>
  <si>
    <t>Ústřední vytápění - otopná tělesa</t>
  </si>
  <si>
    <t>xOT01</t>
  </si>
  <si>
    <t>těleso otopné deskové se spodním připojením a hladkou čelní plochou 21 V600 L400 mm</t>
  </si>
  <si>
    <t>1369708422</t>
  </si>
  <si>
    <t>xOT02</t>
  </si>
  <si>
    <t>těleso otopné deskové se spodním připojením a hladkou čelní plochou 22 V600 L900 mm</t>
  </si>
  <si>
    <t>-1930725517</t>
  </si>
  <si>
    <t>xOT03</t>
  </si>
  <si>
    <t>těleso otopné deskové se spodním připojením a hladkou čelní plochou 22 V600 L1400 mm</t>
  </si>
  <si>
    <t>340214009</t>
  </si>
  <si>
    <t>xOT04</t>
  </si>
  <si>
    <t xml:space="preserve">trubkové koupelnové topné těleso  1820*750</t>
  </si>
  <si>
    <t>-360048298</t>
  </si>
  <si>
    <t>735000912</t>
  </si>
  <si>
    <t>Regulace otopného systému při opravách vyregulování dvojregulačních ventilů a kohoutů s termostatickým ovládáním</t>
  </si>
  <si>
    <t>-1629458689</t>
  </si>
  <si>
    <t>735159210</t>
  </si>
  <si>
    <t>Otopná tělesa panelová VK montáž otopných těles panelových mimo_x000d_
 dvouřadých, stavební délky do 1140 mm</t>
  </si>
  <si>
    <t>-2026512226</t>
  </si>
  <si>
    <t>3+1</t>
  </si>
  <si>
    <t>735159230</t>
  </si>
  <si>
    <t>Otopná tělesa panelová VK montáž otopných těles panelových mimo_x000d_
 dvouřadých, stavební délky přes 1500 do 1980 mm</t>
  </si>
  <si>
    <t>-919855147</t>
  </si>
  <si>
    <t>735159320</t>
  </si>
  <si>
    <t xml:space="preserve">Otopná tělesa panelová VK montáž otopných těles panelových mimo  třířadých, stavební délky přes 1140 do 1500 mm</t>
  </si>
  <si>
    <t>-1712798926</t>
  </si>
  <si>
    <t>735191905</t>
  </si>
  <si>
    <t>Ostatní opravy otopných těles odvzdušnění tělesa</t>
  </si>
  <si>
    <t>-29824024</t>
  </si>
  <si>
    <t>735191910</t>
  </si>
  <si>
    <t>Ostatní opravy otopných těles napuštění vody do otopného systému včetně potrubí (bez kotle a ohříváků) otopných těles</t>
  </si>
  <si>
    <t>224095401</t>
  </si>
  <si>
    <t>998735101</t>
  </si>
  <si>
    <t>Přesun hmot tonážní pro otopná tělesa v objektech v do 6 m</t>
  </si>
  <si>
    <t>533618493</t>
  </si>
  <si>
    <t>998735193</t>
  </si>
  <si>
    <t>Příplatek k přesunu hmot tonážní 735 za zvětšený přesun do 500 m</t>
  </si>
  <si>
    <t>335828131</t>
  </si>
  <si>
    <t xml:space="preserve">ZTI_cp24_1.PP-ZM1.1 - D.1.4  ZDRAVOTNĚ-TECHNICKÉ INSTALACE - cp24_1.PP-ZMĚNA1.1 CÚ 2018/1</t>
  </si>
  <si>
    <t>Temný Důl</t>
  </si>
  <si>
    <t>Královéhradecký kraj, Pivovarské náměstí 1245, HK</t>
  </si>
  <si>
    <t>Ing. Karel Dovrtěl</t>
  </si>
  <si>
    <t xml:space="preserve">    6 - Úpravy povrchu, podlahy, osazení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</si>
  <si>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</si>
  <si>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</si>
  <si>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</si>
  <si>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</si>
  <si>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727 - Zdravotechnika - požární ochrana</t>
  </si>
  <si>
    <t>Hloubení rýh š do 2000 mm v hornině tř. 3 objemu do 100 m3</t>
  </si>
  <si>
    <t>1509313076</t>
  </si>
  <si>
    <t>((9+17+8+6)*0,6*0,5) "ležatá kanalizace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</si>
  <si>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</si>
  <si>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</si>
  <si>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596179516</t>
  </si>
  <si>
    <t>0,5*12,00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</si>
  <si>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</si>
  <si>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</si>
  <si>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756607642</t>
  </si>
  <si>
    <t>(2,400+6,680+0,013*(9+17+8+6))</t>
  </si>
  <si>
    <t>2114449786</t>
  </si>
  <si>
    <t>Uložení sypaniny poplatek za uložení sypaniny na skládce ( skládkovné )</t>
  </si>
  <si>
    <t>2118098261</t>
  </si>
  <si>
    <t>1,8*9,60</t>
  </si>
  <si>
    <t>90550403</t>
  </si>
  <si>
    <t>(12,00-9,60)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</si>
  <si>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</si>
  <si>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</si>
  <si>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1071720736</t>
  </si>
  <si>
    <t>((9+17+8+6)*0,6*0,30)-(0,013*(9+17+8+6)) "ležatá kanalizace</t>
  </si>
  <si>
    <t>583313400</t>
  </si>
  <si>
    <t xml:space="preserve">kamenivo přírodní těžené pro stavební účely  PTK  (drobné, hrubé, štěrkopísky) kamenivo těžené drobné D&lt;=2 mm (ČSN EN 13043 ) D&lt;=4 mm (ČSN EN 12620, ČSN EN 13139 ) d=0 mm, D&lt;=6,3 mm (ČSN EN 13242) frakce  0-4  praná</t>
  </si>
  <si>
    <t>66131046</t>
  </si>
  <si>
    <t>1,89*6,758</t>
  </si>
  <si>
    <t>451572111</t>
  </si>
  <si>
    <t>Lože pod potrubí, stoky a drobné objekty v otevřeném výkopu z kameniva drobného těženého 0 až 4 mm</t>
  </si>
  <si>
    <t>-327101340</t>
  </si>
  <si>
    <t>((9+17+8+6)*0,6*0,1) "ležatá kanalizace</t>
  </si>
  <si>
    <t>Úpravy povrchu, podlahy, osazení</t>
  </si>
  <si>
    <t>R-6313120</t>
  </si>
  <si>
    <t>Vyspravení podlahy v rýhách pro trubní vedení betonem prostým</t>
  </si>
  <si>
    <t>361666860</t>
  </si>
  <si>
    <t>R-9650420</t>
  </si>
  <si>
    <t>Bourání kcí podlahy nebo mazanin betonových nebo z litého asfaltu tl přes 100 mm pl pře 4 m2</t>
  </si>
  <si>
    <t>-1318966174</t>
  </si>
  <si>
    <t>0,25*((9+17+8+6)*0,6) "ležatá kanalizace</t>
  </si>
  <si>
    <t>997013501</t>
  </si>
  <si>
    <t>Odvoz suti a vybouraných hmot na skládku nebo meziskládku se složením, na vzdálenost do 1 km</t>
  </si>
  <si>
    <t>1181495342</t>
  </si>
  <si>
    <t>997013509</t>
  </si>
  <si>
    <t>Odvoz suti a vybouraných hmot na skládku nebo meziskládku se složením, na vzdálenost Příplatek k ceně za každý další i započatý 1 km přes 1 km</t>
  </si>
  <si>
    <t>925553817</t>
  </si>
  <si>
    <t>4*15,40</t>
  </si>
  <si>
    <t>979081125</t>
  </si>
  <si>
    <t>Uložení suti na skládku - skladné</t>
  </si>
  <si>
    <t>514427032</t>
  </si>
  <si>
    <t>R-9709001</t>
  </si>
  <si>
    <t>Stavební výpomoce, pomocné zednické práce a nespecifikované práce</t>
  </si>
  <si>
    <t>1119568240</t>
  </si>
  <si>
    <t>721</t>
  </si>
  <si>
    <t>Zdravotechnika - vnitřní kanalizace</t>
  </si>
  <si>
    <t>721173401</t>
  </si>
  <si>
    <t>Potrubí z plastových trub KG Systém (SN4) svodné (ležaté) DN 100</t>
  </si>
  <si>
    <t>1298463493</t>
  </si>
  <si>
    <t>9 "ležatá kanalizace</t>
  </si>
  <si>
    <t>721173402</t>
  </si>
  <si>
    <t>Potrubí z plastových trub KG Systém (SN4) svodné (ležaté) DN 125</t>
  </si>
  <si>
    <t>-584858592</t>
  </si>
  <si>
    <t>17+6 "ležatá kanalizace</t>
  </si>
  <si>
    <t>721173403</t>
  </si>
  <si>
    <t>Potrubí kanalizační plastové svodné systém KG DN 150</t>
  </si>
  <si>
    <t>249318736</t>
  </si>
  <si>
    <t>8 "ležatá kanalizace</t>
  </si>
  <si>
    <t>721174024</t>
  </si>
  <si>
    <t>Potrubí z plastových trub HT Systém (polypropylenové PPs) odpadní (svislé) DN 70</t>
  </si>
  <si>
    <t>1221597958</t>
  </si>
  <si>
    <t>4 "odpadní kanalizace</t>
  </si>
  <si>
    <t>721174025</t>
  </si>
  <si>
    <t>Potrubí z plastových trub HT Systém (polypropylenové PPs) odpadní (svislé) DN 100</t>
  </si>
  <si>
    <t>-1235184109</t>
  </si>
  <si>
    <t>15+4 "odpadní kanalizace</t>
  </si>
  <si>
    <t>286156030</t>
  </si>
  <si>
    <t>trubky z polypropylénu a kombinované trubky a tvarovky kanalizační čistící tvarovky , DN 110</t>
  </si>
  <si>
    <t>-391854476</t>
  </si>
  <si>
    <t>4+1 "odpadní potrubí</t>
  </si>
  <si>
    <t>721174042</t>
  </si>
  <si>
    <t>Potrubí kanalizační z PP připojovací systém HT DN 40</t>
  </si>
  <si>
    <t>-559967315</t>
  </si>
  <si>
    <t>10 "připojovací kanalizace</t>
  </si>
  <si>
    <t>721174043</t>
  </si>
  <si>
    <t>Potrubí kanalizační z PP připojovací systém HT DN 50</t>
  </si>
  <si>
    <t>-2118610435</t>
  </si>
  <si>
    <t>6 "připojovací kanalizace</t>
  </si>
  <si>
    <t>721174045</t>
  </si>
  <si>
    <t>Potrubí kanalizační z PP připojovací systém HT DN 100</t>
  </si>
  <si>
    <t>1546859636</t>
  </si>
  <si>
    <t>9 "připojovací kanalizace</t>
  </si>
  <si>
    <t>721174025R</t>
  </si>
  <si>
    <t>kotevní prvky pro potrubí kanalizace</t>
  </si>
  <si>
    <t>-556804704</t>
  </si>
  <si>
    <t>(4+15+4)/2 "upevnění potrubí</t>
  </si>
  <si>
    <t>721194104</t>
  </si>
  <si>
    <t>Vyvedení a upevnění odpadních výpustek DN 40</t>
  </si>
  <si>
    <t>1155634489</t>
  </si>
  <si>
    <t>2+1+1 "zařizovací předměty DN40</t>
  </si>
  <si>
    <t>721194105</t>
  </si>
  <si>
    <t>Zřízení přípojek na potrubí vyvedení a upevnění odpadních výpustek DN 50</t>
  </si>
  <si>
    <t>674144526</t>
  </si>
  <si>
    <t>1+1+1+1 "zařizovací předměty DN50</t>
  </si>
  <si>
    <t>721194109</t>
  </si>
  <si>
    <t>Vyvedení a upevnění odpadních výpustek DN 100</t>
  </si>
  <si>
    <t>2035191210</t>
  </si>
  <si>
    <t>2 "zařizovací předměty DN100</t>
  </si>
  <si>
    <t>721211401R</t>
  </si>
  <si>
    <t>Podlahové vpusti s vodorovným odtokem DN 40/50 (HL 510)</t>
  </si>
  <si>
    <t>329053950</t>
  </si>
  <si>
    <t>1 "vpust tech. místn.</t>
  </si>
  <si>
    <t>721226540R</t>
  </si>
  <si>
    <t>Vtok se zápachovou uzávěrkou HL 21 s přídavným uzávěrem pro suchý stav</t>
  </si>
  <si>
    <t>-442616555</t>
  </si>
  <si>
    <t>2 "odvody kondenzátu</t>
  </si>
  <si>
    <t>721226550-R</t>
  </si>
  <si>
    <t>Podomítková zápachová uzávěrka HL 405 v kombinaci s připojením vody (1x nástěnka 1/2") krycí nerez deska</t>
  </si>
  <si>
    <t>-762377312</t>
  </si>
  <si>
    <t>1 "myčka nádobí, pračka</t>
  </si>
  <si>
    <t>721226541R</t>
  </si>
  <si>
    <t>Dopojení klimatizačních jednotek</t>
  </si>
  <si>
    <t>soubor</t>
  </si>
  <si>
    <t>1576261494</t>
  </si>
  <si>
    <t>721273153</t>
  </si>
  <si>
    <t>Hlavice ventilační polypropylen PP DN 110</t>
  </si>
  <si>
    <t>1239926620</t>
  </si>
  <si>
    <t>2 "splašková kanalizace odvětrání</t>
  </si>
  <si>
    <t>721274123</t>
  </si>
  <si>
    <t>Ventily přivzdušňovací odpadních potrubí vnitřní DN 100</t>
  </si>
  <si>
    <t>389044235</t>
  </si>
  <si>
    <t>1 "oapdní potrubí</t>
  </si>
  <si>
    <t>72128950R</t>
  </si>
  <si>
    <t>Napojení nového potrubí na stávající odpadní potrubí do DN 200</t>
  </si>
  <si>
    <t>-938304158</t>
  </si>
  <si>
    <t>1 "napojení na venkovní kanalizaci</t>
  </si>
  <si>
    <t>721290111</t>
  </si>
  <si>
    <t>Zkouška těsnosti potrubí kanalizace vodou do DN 125</t>
  </si>
  <si>
    <t>1669032654</t>
  </si>
  <si>
    <t>10+6+9+4+15+9+17+4+6 "připojovací,odpadní potrubí</t>
  </si>
  <si>
    <t>721290112</t>
  </si>
  <si>
    <t>Zkouška těsnosti potrubí kanalizace vodou do DN 200</t>
  </si>
  <si>
    <t>-334959933</t>
  </si>
  <si>
    <t>998721102</t>
  </si>
  <si>
    <t>Přesun hmot pro vnitřní kanalizace stanovený z hmotnosti přesunovaného materiálu vodorovná dopravní vzdálenost do 50 m v objektech výšky přes 6 do 12 m</t>
  </si>
  <si>
    <t>-807572538</t>
  </si>
  <si>
    <t>722</t>
  </si>
  <si>
    <t>Zdravotechnika - vnitřní vodovod</t>
  </si>
  <si>
    <t>722171936R</t>
  </si>
  <si>
    <t>Napojení na potrubí vodovodní přípojky</t>
  </si>
  <si>
    <t>1370238594</t>
  </si>
  <si>
    <t>1 "napojení na přípojku</t>
  </si>
  <si>
    <t>722174032R</t>
  </si>
  <si>
    <t>Potrubí vodovodní plastové PPR svar polyfuze PN 20 D 20 x 3,4 mm</t>
  </si>
  <si>
    <t>78197949</t>
  </si>
  <si>
    <t>23 "připojovací potrubí ve stěnách</t>
  </si>
  <si>
    <t>722174033R</t>
  </si>
  <si>
    <t>Potrubí vodovodní plastové PPR svar polyfuze PN 20 D 25 x 4,2 mm</t>
  </si>
  <si>
    <t>-2023328182</t>
  </si>
  <si>
    <t>22 "připojovací potrubíd ve stěnách</t>
  </si>
  <si>
    <t>22+30 "páteřní potrubí v podlaze, stoupací potrubí ve stěnách</t>
  </si>
  <si>
    <t>553473110</t>
  </si>
  <si>
    <t>žlab pozinkovaný nosný d=2m š=25 mm</t>
  </si>
  <si>
    <t>657334144</t>
  </si>
  <si>
    <t>1,03*(22+30)/2</t>
  </si>
  <si>
    <t>722174034R</t>
  </si>
  <si>
    <t>Potrubí vodovodní plastové PPR svar polyfuze PN 20 D 32 x5,4 mm</t>
  </si>
  <si>
    <t>-219736180</t>
  </si>
  <si>
    <t>17+17 "páteřní potrubí v podlaze, stoupací potrubí ve stěnách</t>
  </si>
  <si>
    <t>553473120</t>
  </si>
  <si>
    <t>příslušenství stavební kovové podpůrné prvky, žlab pozinkovaný nosný d=2m š=32 mm</t>
  </si>
  <si>
    <t>-1732500629</t>
  </si>
  <si>
    <t>1,03*(17+17)/2</t>
  </si>
  <si>
    <t>722174035R</t>
  </si>
  <si>
    <t>Potrubí vodovodní plastové PPR svar polyfuze PN 20 D 40 x 6,7 mm</t>
  </si>
  <si>
    <t>1852471454</t>
  </si>
  <si>
    <t>17+11 "páteřní potrubí v podlaze, stoupací potrubí ve stěnách</t>
  </si>
  <si>
    <t>553473130</t>
  </si>
  <si>
    <t>příslušenství stavební kovové podpůrné prvky, žlab pozinkovaný nosný d=2m š=40 mm</t>
  </si>
  <si>
    <t>-1711546631</t>
  </si>
  <si>
    <t>1,03*(17+11)/2</t>
  </si>
  <si>
    <t>45820001R</t>
  </si>
  <si>
    <t>kotevní prvky pro potrubí vodovodu</t>
  </si>
  <si>
    <t>1052018889</t>
  </si>
  <si>
    <t>(22+17+17+17+11)/2 "páteřní rozvod</t>
  </si>
  <si>
    <t>722181221</t>
  </si>
  <si>
    <t>Ochrana potrubí tepelně izolačními trubicemi z pěnového polyetylenu PE přilepenými v příčných a podélných spojích, tloušťky izolace přes 6 do 10 mm, vnitřního průměru DN do 22 mm</t>
  </si>
  <si>
    <t>1644652653</t>
  </si>
  <si>
    <t>23 "připojovací ve stěnách</t>
  </si>
  <si>
    <t>722181222</t>
  </si>
  <si>
    <t>Ochrana potrubí tepelně izolačními trubicemi z pěnového polyetylenu PE přilepenými v příčných a podélných spojích, tloušťky izolace přes 6 do 10 mm, vnitřního průměru DN přes 22 do 42 mm</t>
  </si>
  <si>
    <t>40030108</t>
  </si>
  <si>
    <t>22 "připojovací ve stěnách</t>
  </si>
  <si>
    <t>17+17+10 "páteřní v podlaze. stoupací ve stěnách</t>
  </si>
  <si>
    <t>722181252</t>
  </si>
  <si>
    <t>Ochrana potrubí tepelně izolačními trubicemi z pěnového polyetylenu PE přilepenými v příčných a podélných spojích, tloušťky izolace přes 20 do 25 mm, vnitřního průměru DN přes 22 do 42 mm</t>
  </si>
  <si>
    <t>1966201748</t>
  </si>
  <si>
    <t>22+17+11+20 "páteřní v podlaze. stoupací ve stěnách</t>
  </si>
  <si>
    <t>722181253</t>
  </si>
  <si>
    <t>Ochrana potrubí tepelně izolačními trubicemi z pěnového polyetylenu PE přilepenými v příčných a podélných spojích, tloušťky izolace přes 20 do 25 mm, vnitřního průměru DN přes 42 do 62mm</t>
  </si>
  <si>
    <t>-577113800</t>
  </si>
  <si>
    <t>17+11 "páteřní v podlaze. stoupací ve stěnách</t>
  </si>
  <si>
    <t>722220152</t>
  </si>
  <si>
    <t>Nástěnka závitová plastová PPR PN 20 DN 20 x G 1/2</t>
  </si>
  <si>
    <t>-1439426633</t>
  </si>
  <si>
    <t>1+1+2+1+1+1 "zařizovací předměty výtokové ventily</t>
  </si>
  <si>
    <t>722220161</t>
  </si>
  <si>
    <t>Nástěnný komplet plastový PPR PN 20 DN 20 x G 1/2</t>
  </si>
  <si>
    <t>252118000</t>
  </si>
  <si>
    <t>1+1+1+1 "zařizovací předměty baterie</t>
  </si>
  <si>
    <t>722224115</t>
  </si>
  <si>
    <t>Kohout plnicí nebo vypouštěcí G 1/2 PN 10 s jedním závitem</t>
  </si>
  <si>
    <t>42326613</t>
  </si>
  <si>
    <t>6 "vypouštění</t>
  </si>
  <si>
    <t>722229101</t>
  </si>
  <si>
    <t>Montáž vodovodních armatur s jedním závitem G 1/2 ostatní typ</t>
  </si>
  <si>
    <t>232740630</t>
  </si>
  <si>
    <t>1+1+1 "výtokové ventily</t>
  </si>
  <si>
    <t>551119820</t>
  </si>
  <si>
    <t xml:space="preserve">kohouty a ventily k vodovodní kohoutky a ventily ventil pračkový   DN20  3/4"</t>
  </si>
  <si>
    <t>809715043</t>
  </si>
  <si>
    <t>551101560</t>
  </si>
  <si>
    <t>ventil výtokový mosazný s hadicovou přípojkou T 1/2"</t>
  </si>
  <si>
    <t>-521195072</t>
  </si>
  <si>
    <t>1 "strojovna UT</t>
  </si>
  <si>
    <t>55122001R</t>
  </si>
  <si>
    <t>ventil protizámrzový G 3/4" r s vypouštěním</t>
  </si>
  <si>
    <t>-366192006</t>
  </si>
  <si>
    <t>1 "ventil pro zálivku</t>
  </si>
  <si>
    <t>722231072</t>
  </si>
  <si>
    <t>Armatury se dvěma závity ventily zpětné (R 60) PN 10 do 110 st.C G 1/2</t>
  </si>
  <si>
    <t>-1169005630</t>
  </si>
  <si>
    <t>1 "ohřev TeV</t>
  </si>
  <si>
    <t>722231074</t>
  </si>
  <si>
    <t>Ventil zpětný G 1 PN 10 do 110°C se dvěma závity</t>
  </si>
  <si>
    <t>-1953035243</t>
  </si>
  <si>
    <t>722231143</t>
  </si>
  <si>
    <t>Ventil závitový pojistný rohový G 1</t>
  </si>
  <si>
    <t>-1939362551</t>
  </si>
  <si>
    <t>722232062</t>
  </si>
  <si>
    <t>Kohout kulový přímý G 3/4 PN 42 do 185°C vnitřní závit s vypouštěním</t>
  </si>
  <si>
    <t>171465786</t>
  </si>
  <si>
    <t>5+2 "uzávěry odbočky</t>
  </si>
  <si>
    <t>722232063</t>
  </si>
  <si>
    <t>Kohout kulový přímý G 1 PN 42 do 185°C vnitřní závit s vypouštěním</t>
  </si>
  <si>
    <t>-210363134</t>
  </si>
  <si>
    <t>4 "uzávěry odbočky</t>
  </si>
  <si>
    <t>722232064</t>
  </si>
  <si>
    <t xml:space="preserve">Armatury se dvěma závity kulové kohouty PN 42 do 185  st.C přímé vnitřní závit s vypouštěním 1/4</t>
  </si>
  <si>
    <t>-1865392531</t>
  </si>
  <si>
    <t>1 "uzávěry odbočky</t>
  </si>
  <si>
    <t>722234264</t>
  </si>
  <si>
    <t>Filtr mosazný G 3/4 PN 16 do 120°C s 2x vnitřním závitem</t>
  </si>
  <si>
    <t>-1842430188</t>
  </si>
  <si>
    <t>722239101</t>
  </si>
  <si>
    <t>Montáž armatur vodovodních se dvěma závity G 1/2</t>
  </si>
  <si>
    <t>-147897990</t>
  </si>
  <si>
    <t>4+1 "uzávěry odbočky</t>
  </si>
  <si>
    <t>551279090</t>
  </si>
  <si>
    <t>ventil vyvažovací stoupačkový dvouregulační termostatický 1/2" s měřením a vypouštěním</t>
  </si>
  <si>
    <t>-1766215197</t>
  </si>
  <si>
    <t>72240090R</t>
  </si>
  <si>
    <t>Napojení technologického zařízení gastro</t>
  </si>
  <si>
    <t>78066413</t>
  </si>
  <si>
    <t>722290226</t>
  </si>
  <si>
    <t>Zkouška těsnosti vodovodního potrubí závitového do DN 50</t>
  </si>
  <si>
    <t>368724528</t>
  </si>
  <si>
    <t>23+22+22+17+17+17+11+30</t>
  </si>
  <si>
    <t>722290234</t>
  </si>
  <si>
    <t>Proplach a dezinfekce vodovodního potrubí do DN 80</t>
  </si>
  <si>
    <t>1818056815</t>
  </si>
  <si>
    <t>998722102</t>
  </si>
  <si>
    <t>Přesun hmot pro vnitřní vodovod stanovený z hmotnosti přesunovaného materiálu vodorovná dopravní vzdálenost do 50 m v objektech výšky přes 6 do 12 m</t>
  </si>
  <si>
    <t>74024816</t>
  </si>
  <si>
    <t>725</t>
  </si>
  <si>
    <t>Zdravotechnika - zařizovací předměty</t>
  </si>
  <si>
    <t>725119123</t>
  </si>
  <si>
    <t>Montáž klozetových mís závěsných na nosné stěny</t>
  </si>
  <si>
    <t>1560395787</t>
  </si>
  <si>
    <t>642360410</t>
  </si>
  <si>
    <t xml:space="preserve">klozet keramický závěsný hluboké splachování  bílý</t>
  </si>
  <si>
    <t>1513925055</t>
  </si>
  <si>
    <t>55167382R</t>
  </si>
  <si>
    <t>sedátko klozetové duroplastové s poklopem, ocelové úchyty</t>
  </si>
  <si>
    <t>1319387446</t>
  </si>
  <si>
    <t>725121527</t>
  </si>
  <si>
    <t>Pisoárové záchodky keramické automatické s integrovaným napájecím zdrojem</t>
  </si>
  <si>
    <t>-2005752687</t>
  </si>
  <si>
    <t>725211601</t>
  </si>
  <si>
    <t>Umyvadla keramická bez výtokových armatur se zápachovou uzávěrkou připevněná na stěnu šrouby bílá bez sloupu nebo krytu na sifon 500 mm</t>
  </si>
  <si>
    <t>-1087435301</t>
  </si>
  <si>
    <t>725211661</t>
  </si>
  <si>
    <t>Umyvadla keramická bez výtokových armatur zápustná bílá 550 mm</t>
  </si>
  <si>
    <t>-1945245474</t>
  </si>
  <si>
    <t>725311131R</t>
  </si>
  <si>
    <t>Dřez dvojitý nerezový se zápachovou uzávěrkou nástavný 460x500 mm</t>
  </si>
  <si>
    <t>1308277054</t>
  </si>
  <si>
    <t>725331111</t>
  </si>
  <si>
    <t>Výlevka bez výtokových armatur keramická se sklopnou plastovou mřížkou 425 mm</t>
  </si>
  <si>
    <t>-582210564</t>
  </si>
  <si>
    <t>725111131</t>
  </si>
  <si>
    <t>Splachovač nádržkový plastový vysokopoložený</t>
  </si>
  <si>
    <t>-711904060</t>
  </si>
  <si>
    <t>725819401</t>
  </si>
  <si>
    <t>Montáž ventilů rohových G 1/2 s připojovací trubičkou</t>
  </si>
  <si>
    <t>787045614</t>
  </si>
  <si>
    <t>2*(1+1+1)+1</t>
  </si>
  <si>
    <t>551456330</t>
  </si>
  <si>
    <t>ventil rohový mosazný T 66A 1/2"</t>
  </si>
  <si>
    <t>812323184</t>
  </si>
  <si>
    <t>725821316</t>
  </si>
  <si>
    <t>Baterie dřezové nástěnné pákové s otáčivým plochým ústím a délkou ramínka 300 mm</t>
  </si>
  <si>
    <t>-1304825873</t>
  </si>
  <si>
    <t>725821328</t>
  </si>
  <si>
    <t>Baterie dřezové stojánkové pákové s vytahovací sprškou</t>
  </si>
  <si>
    <t>906627585</t>
  </si>
  <si>
    <t>725822612</t>
  </si>
  <si>
    <t>Baterie umyvadlové stojánkové pákové s výpustí</t>
  </si>
  <si>
    <t>1650445650</t>
  </si>
  <si>
    <t>1+1</t>
  </si>
  <si>
    <t>725851305</t>
  </si>
  <si>
    <t>Ventil odpadní dřezový bez přepadu G 6/4</t>
  </si>
  <si>
    <t>-557864557</t>
  </si>
  <si>
    <t>725851325</t>
  </si>
  <si>
    <t>Ventily odpadní pro zařizovací předměty umyvadlové bez přepadu G 5/4 (HL 15.1)</t>
  </si>
  <si>
    <t>192707759</t>
  </si>
  <si>
    <t>725861102R</t>
  </si>
  <si>
    <t>Zápachové uzávěrky zařizovacích předmětů pro umyvadla DN 40 (HL 132/40)</t>
  </si>
  <si>
    <t>1367611912</t>
  </si>
  <si>
    <t>725862103</t>
  </si>
  <si>
    <t>Zápachová uzávěrka pro dřezy DN 40/50</t>
  </si>
  <si>
    <t>1079136706</t>
  </si>
  <si>
    <t>725980123</t>
  </si>
  <si>
    <t>Dvířka 30/30</t>
  </si>
  <si>
    <t>99941189</t>
  </si>
  <si>
    <t>1+4+3</t>
  </si>
  <si>
    <t>998725101</t>
  </si>
  <si>
    <t>Přesun hmot pro zařizovací předměty stanovený z hmotnosti přesunovaného materiálu vodorovná dopravní vzdálenost do 50 m v objektech výšky do 6 m</t>
  </si>
  <si>
    <t>111867745</t>
  </si>
  <si>
    <t>726</t>
  </si>
  <si>
    <t>Zdravotechnika - předstěnové instalace</t>
  </si>
  <si>
    <t>726131001</t>
  </si>
  <si>
    <t>Předstěnové instalační systémy do lehkých stěn s kovovou konstrukcí pro umyvadla stavební výšky 1120 mm se stojánkovou baterií</t>
  </si>
  <si>
    <t>-358774291</t>
  </si>
  <si>
    <t>726131041</t>
  </si>
  <si>
    <t xml:space="preserve">Předstěnové instalační systémy do lehkých stěn  s kovovou konstrukcí pro závěsné klozety ovládání zepředu, stavební výšky 1120 mm</t>
  </si>
  <si>
    <t>-231985243</t>
  </si>
  <si>
    <t>552817920</t>
  </si>
  <si>
    <t>tlačítko pro ovládání WC zepředu ,chrom, Stop splachování, 24,6 x 16,4 cm</t>
  </si>
  <si>
    <t>-2096386388</t>
  </si>
  <si>
    <t>552818060</t>
  </si>
  <si>
    <t>souprava pro tlumení hluku pro závěsné WC a bidet</t>
  </si>
  <si>
    <t>-1822878706</t>
  </si>
  <si>
    <t>998726113</t>
  </si>
  <si>
    <t>Přesun hmot tonážní pro instalační prefabrikáty v objektech v do 24 m</t>
  </si>
  <si>
    <t>-412993127</t>
  </si>
  <si>
    <t>727</t>
  </si>
  <si>
    <t>Zdravotechnika - požární ochrana</t>
  </si>
  <si>
    <t>727111206</t>
  </si>
  <si>
    <t>Protipožární trubní ucpávky předizolované kovové potrubí prostup stropem tloušťky 150 mm požární odolnost EI 60-120</t>
  </si>
  <si>
    <t>1580069968</t>
  </si>
  <si>
    <t>6 "ucpávky</t>
  </si>
  <si>
    <t>727121112</t>
  </si>
  <si>
    <t xml:space="preserve">Protipožární ochranné manžety z jedné strany dělící konstrukce požární odolnost EI 90  D 110</t>
  </si>
  <si>
    <t>170639373</t>
  </si>
  <si>
    <t>2+1 "manžety</t>
  </si>
  <si>
    <t>732331713</t>
  </si>
  <si>
    <t>Nádoby expanzní tlakové s membránou bez pojistného ventilu se závitovým připojením PN 1,0 o objemu (Expanzomat S) 18 l</t>
  </si>
  <si>
    <t>1962979372</t>
  </si>
  <si>
    <t>1 "expnazní nádoba</t>
  </si>
  <si>
    <t>732429111</t>
  </si>
  <si>
    <t>Montáž čerpadla oběhového spirálního DN 25 do potrubí</t>
  </si>
  <si>
    <t>1192608374</t>
  </si>
  <si>
    <t>42610645R</t>
  </si>
  <si>
    <t xml:space="preserve">čerpadlo oběhové teplovodní  20-14BX 110 mm</t>
  </si>
  <si>
    <t>-1527895676</t>
  </si>
  <si>
    <t>998732102</t>
  </si>
  <si>
    <t>Přesun hmot tonážní pro strojovny v objektech v do 12 m</t>
  </si>
  <si>
    <t>-1665795280</t>
  </si>
  <si>
    <t>734209125</t>
  </si>
  <si>
    <t>Montáž armatury závitové s třemi závity G 1</t>
  </si>
  <si>
    <t>1049446761</t>
  </si>
  <si>
    <t>1 "ochrana proti opaření</t>
  </si>
  <si>
    <t>551288120</t>
  </si>
  <si>
    <t xml:space="preserve">ventil třícestný směšovací 3 KV 12    1"</t>
  </si>
  <si>
    <t>-600454288</t>
  </si>
  <si>
    <t>734411103</t>
  </si>
  <si>
    <t>Teploměr technický s pevným stonkem a jímkou zadní připojení průměr 63 mm délky 100 mm</t>
  </si>
  <si>
    <t>-2029114427</t>
  </si>
  <si>
    <t>734421112</t>
  </si>
  <si>
    <t>Tlakoměr s pevným stonkem a zpětnou klapkou tlak 0-16 bar průměr 63 mm zadní připojení</t>
  </si>
  <si>
    <t>709882937</t>
  </si>
  <si>
    <t>998734103</t>
  </si>
  <si>
    <t>Přesun hmot tonážní pro armatury v objektech v do 24 m</t>
  </si>
  <si>
    <t>628013584</t>
  </si>
  <si>
    <t xml:space="preserve">el_1pp - Elektroinstalace 1pp  CÚ 2018/1</t>
  </si>
  <si>
    <t>N00 - Ostatní</t>
  </si>
  <si>
    <t>Rozvaděč RH2</t>
  </si>
  <si>
    <t>ks</t>
  </si>
  <si>
    <t>-119723264</t>
  </si>
  <si>
    <t>Rozvaděč RT</t>
  </si>
  <si>
    <t>-929980088</t>
  </si>
  <si>
    <t>Sil kabel 0 1-CXKH 2x1,5mm2</t>
  </si>
  <si>
    <t>193461552</t>
  </si>
  <si>
    <t xml:space="preserve">Sil  kabel 0 1-CXKH  3x1,5mm2</t>
  </si>
  <si>
    <t>1643901747</t>
  </si>
  <si>
    <t xml:space="preserve">Sil  kabel J 1-CXKH 3x1,5mm2</t>
  </si>
  <si>
    <t>1811751910</t>
  </si>
  <si>
    <t xml:space="preserve">Sil. kabel J 1-CXKH  5x1,5mm2/schodiště 1.PP-2.NP/</t>
  </si>
  <si>
    <t>687262849</t>
  </si>
  <si>
    <t xml:space="preserve">Sil  kabel J 1-CXKH 3x2,5mm2</t>
  </si>
  <si>
    <t>-1175901943</t>
  </si>
  <si>
    <t xml:space="preserve">Sil kabel  J CXKH 5x2,5mm2</t>
  </si>
  <si>
    <t>1903468857</t>
  </si>
  <si>
    <t xml:space="preserve">Sil. kabel J 1-CXKH  5x6mm2 /přívody pro RMS1.2, RMS2.2/</t>
  </si>
  <si>
    <t>-718681005</t>
  </si>
  <si>
    <t>Vodič CYA 25mm2</t>
  </si>
  <si>
    <t>-1054690847</t>
  </si>
  <si>
    <t>Vodič CYA 10mm2 /RMS1.2, RMS2.2 + 1.PP/</t>
  </si>
  <si>
    <t>-1429652828</t>
  </si>
  <si>
    <t>Vodič 1-CXKH 10mm2</t>
  </si>
  <si>
    <t>-1090476111</t>
  </si>
  <si>
    <t>Ukončení vodiče 10mm2</t>
  </si>
  <si>
    <t>-1103547700</t>
  </si>
  <si>
    <t>Ukončení vodiče 25mm2</t>
  </si>
  <si>
    <t>-37865070</t>
  </si>
  <si>
    <t>Ukončení kabelu do 3x4mm2</t>
  </si>
  <si>
    <t>-974110358</t>
  </si>
  <si>
    <t>Ukončení kabelu do 5x4mm2</t>
  </si>
  <si>
    <t>-1787302416</t>
  </si>
  <si>
    <t>Ukončení kabelu do 5x6mm2</t>
  </si>
  <si>
    <t>-1627366881</t>
  </si>
  <si>
    <t xml:space="preserve">Źlab drátěný 60x100 vč spoj materiálu  kompl.</t>
  </si>
  <si>
    <t>800401590</t>
  </si>
  <si>
    <t>Podpěra drátěného žlabu na stěnu š 100mm</t>
  </si>
  <si>
    <t>-1357097551</t>
  </si>
  <si>
    <t>Elinstal lišta 40x20</t>
  </si>
  <si>
    <t>2126731673</t>
  </si>
  <si>
    <t>Elinstal. lišta 40x40</t>
  </si>
  <si>
    <t>861908014</t>
  </si>
  <si>
    <t xml:space="preserve">Krabicová rozvodka zapuštěná  vč. víčka pod omítku</t>
  </si>
  <si>
    <t>-1127010509</t>
  </si>
  <si>
    <t>Krabice přístrojová zapuštěná</t>
  </si>
  <si>
    <t>796279243</t>
  </si>
  <si>
    <t xml:space="preserve">Krabicová rozvodka  IP66-5P</t>
  </si>
  <si>
    <t>-785199587</t>
  </si>
  <si>
    <t xml:space="preserve">Vypínač  1pól, zapušť bílý, řaz 1</t>
  </si>
  <si>
    <t>-1196896771</t>
  </si>
  <si>
    <t xml:space="preserve">Spínač  sériový zapušť bílý  řaz.5</t>
  </si>
  <si>
    <t>-2093215520</t>
  </si>
  <si>
    <t xml:space="preserve">Spínač Tango střídavý zapušť bílý  řaz. 6</t>
  </si>
  <si>
    <t>-185188876</t>
  </si>
  <si>
    <t>Přepínač křížový řaz.7, zapušť bílý</t>
  </si>
  <si>
    <t>1712780454</t>
  </si>
  <si>
    <t xml:space="preserve">Zásuvka  zapušť. 2P+Z, 230V/16A bílá</t>
  </si>
  <si>
    <t>-720511496</t>
  </si>
  <si>
    <t xml:space="preserve">Zásuvka  zapušť. 2P+Z, 230V/16A bílá s přepěť ochranou</t>
  </si>
  <si>
    <t>-1939935244</t>
  </si>
  <si>
    <t>Sporáková kombinace 400V/16A</t>
  </si>
  <si>
    <t>-1750437727</t>
  </si>
  <si>
    <t>Vypínač řaz.5, IP44</t>
  </si>
  <si>
    <t>2054715851</t>
  </si>
  <si>
    <t xml:space="preserve">Zásuvka  2P+Z, 230V/16A, bílá IP44</t>
  </si>
  <si>
    <t>-409384123</t>
  </si>
  <si>
    <t>Relé pro zpožď ventilátorů</t>
  </si>
  <si>
    <t>604664841</t>
  </si>
  <si>
    <t>B- LED svítidlo podélné 23W, 3000K, dif plast profil</t>
  </si>
  <si>
    <t>-1463548950</t>
  </si>
  <si>
    <t>C- Svítidlo zářivkové 1x36W EP, PC kryt, IP66</t>
  </si>
  <si>
    <t>985545410</t>
  </si>
  <si>
    <t xml:space="preserve">E-LED svítidlo  podélné 46W, 3000K, dif. plast profil  IP40</t>
  </si>
  <si>
    <t>-1792399391</t>
  </si>
  <si>
    <t xml:space="preserve">G -Led sv kulaté 16W,3000K,  plech mont sklen stínítko , IP43</t>
  </si>
  <si>
    <t>886946472</t>
  </si>
  <si>
    <t>H – Led sv kulaté 30W, 3000K, plech mont, skl stínítko , IP43</t>
  </si>
  <si>
    <t>1764809276</t>
  </si>
  <si>
    <t>J – Led sv nást, 20W, 3000K , plech. Mont, skl. Stínítko, IP43</t>
  </si>
  <si>
    <t>447534643</t>
  </si>
  <si>
    <t xml:space="preserve">N - svítidlo nouzové 1x8W, 1hod,  IP54, opál kryt, IP42</t>
  </si>
  <si>
    <t>2933650</t>
  </si>
  <si>
    <t>Požární průchodka /20kabelů/</t>
  </si>
  <si>
    <t>1531621660</t>
  </si>
  <si>
    <t>N00</t>
  </si>
  <si>
    <t>Ostatní</t>
  </si>
  <si>
    <t>001001</t>
  </si>
  <si>
    <t>PPV</t>
  </si>
  <si>
    <t>Kč</t>
  </si>
  <si>
    <t>-1423085198</t>
  </si>
  <si>
    <t>001003</t>
  </si>
  <si>
    <t>Podružný materiál</t>
  </si>
  <si>
    <t>-1561685813</t>
  </si>
  <si>
    <t>001004</t>
  </si>
  <si>
    <t>Výchozí revize</t>
  </si>
  <si>
    <t>HR</t>
  </si>
  <si>
    <t>-2009359419</t>
  </si>
  <si>
    <t xml:space="preserve">SK_cp24_1PP - SK_cp24_1PP  CÚ 2018/1</t>
  </si>
  <si>
    <t>Pol6</t>
  </si>
  <si>
    <t>Ukončení kabelu v rozvaděči - UTP</t>
  </si>
  <si>
    <t>766901223</t>
  </si>
  <si>
    <t>Pol7</t>
  </si>
  <si>
    <t>proměření TP kabelu, měřící protokol</t>
  </si>
  <si>
    <t>1670982868</t>
  </si>
  <si>
    <t>MLG-00021-02</t>
  </si>
  <si>
    <t>Mod Mosaic 6 modul 1xRJ45 UTP kat.6 DG+, úhlový, bílý, 22,5x45mm_x000d_
Možnost nabídnout rovnocenné řešení v souladu s ust. § 89, odstavec 6 ZZVZ</t>
  </si>
  <si>
    <t>1598581857</t>
  </si>
  <si>
    <t>5525U-A00100</t>
  </si>
  <si>
    <t>Adaptér pro přístroje Profil 45</t>
  </si>
  <si>
    <t>1770330152</t>
  </si>
  <si>
    <t>5016A-A00070 B</t>
  </si>
  <si>
    <t>Kryt přístroje osvětlení s LED nebo adaptéru Profil 45, barva bílá</t>
  </si>
  <si>
    <t>-412645027</t>
  </si>
  <si>
    <t>1110818</t>
  </si>
  <si>
    <t xml:space="preserve">Rámeček  - bílý jednoduchý </t>
  </si>
  <si>
    <t>-2063595161</t>
  </si>
  <si>
    <t>CAA-00325</t>
  </si>
  <si>
    <t>Kabel UTP C6 4páry LSZH, nad 50 přípojů</t>
  </si>
  <si>
    <t>-215935689</t>
  </si>
  <si>
    <t>PA 2/4.40 x</t>
  </si>
  <si>
    <t>Návleky číselné -</t>
  </si>
  <si>
    <t>584320834</t>
  </si>
  <si>
    <t>PCD-02001-0J</t>
  </si>
  <si>
    <t>Kabel propoj UTP C6 1m zelený</t>
  </si>
  <si>
    <t>-457855556</t>
  </si>
  <si>
    <t>PCD-02005-0E</t>
  </si>
  <si>
    <t>Kabel propoj UTP C6 3m šedý</t>
  </si>
  <si>
    <t>1876105363</t>
  </si>
  <si>
    <t>PCD-02009-0E</t>
  </si>
  <si>
    <t>Kabel propoj UTP C6 5m šedý</t>
  </si>
  <si>
    <t>1348538182</t>
  </si>
  <si>
    <t>Pol8</t>
  </si>
  <si>
    <t>proměření TEL páru vodičů, zkušební protokol</t>
  </si>
  <si>
    <t>325131324</t>
  </si>
  <si>
    <t>1011473</t>
  </si>
  <si>
    <t>Kabel telef. SYKFY 10x2x0.5</t>
  </si>
  <si>
    <t>-133670426</t>
  </si>
  <si>
    <t>Pol9</t>
  </si>
  <si>
    <t>rozpárování, zapojení kabelu - do 10x2</t>
  </si>
  <si>
    <t>-684645923</t>
  </si>
  <si>
    <t>1173149</t>
  </si>
  <si>
    <t>Trubka PVC LPE-2 2323</t>
  </si>
  <si>
    <t>-1848520894</t>
  </si>
  <si>
    <t>Pol10</t>
  </si>
  <si>
    <t>instalace trubky ohebnéP23 do zdi, cihla</t>
  </si>
  <si>
    <t>1533436556</t>
  </si>
  <si>
    <t>1203250</t>
  </si>
  <si>
    <t>Trubka PVC LPE-2 2329</t>
  </si>
  <si>
    <t>1983740134</t>
  </si>
  <si>
    <t>Pol11</t>
  </si>
  <si>
    <t>instalace trubky ohebnéP29 do zdi, cihla</t>
  </si>
  <si>
    <t>-103493241</t>
  </si>
  <si>
    <t>1749738</t>
  </si>
  <si>
    <t>Žlab plechový, děrovaný s integrovanou spojkou 125/50</t>
  </si>
  <si>
    <t>1399612684</t>
  </si>
  <si>
    <t>1007140</t>
  </si>
  <si>
    <t>Víko plechového žlabu 125</t>
  </si>
  <si>
    <t>1171472097</t>
  </si>
  <si>
    <t>1749866</t>
  </si>
  <si>
    <t>Pružný uzávěr víka</t>
  </si>
  <si>
    <t>-115647050</t>
  </si>
  <si>
    <t>1750179</t>
  </si>
  <si>
    <t>spojovací materiál M6 ( vrat. šroub, matice )</t>
  </si>
  <si>
    <t>2057036979</t>
  </si>
  <si>
    <t>1750008</t>
  </si>
  <si>
    <t>Spojka plechová S50</t>
  </si>
  <si>
    <t>-1697095897</t>
  </si>
  <si>
    <t>1244176</t>
  </si>
  <si>
    <t>Tyč závitová M8 1m</t>
  </si>
  <si>
    <t>1015029547</t>
  </si>
  <si>
    <t>1259918</t>
  </si>
  <si>
    <t>Kovová natloukací hmoždinka s vnitřním závitem M8, délka 30 mm EA</t>
  </si>
  <si>
    <t>-114364081</t>
  </si>
  <si>
    <t>1115230</t>
  </si>
  <si>
    <t xml:space="preserve"> obdélníková příčka žlabu 50</t>
  </si>
  <si>
    <t>-1371640456</t>
  </si>
  <si>
    <t>1231494</t>
  </si>
  <si>
    <t>Úhelník pro závěs plech. žlabu ZA 250</t>
  </si>
  <si>
    <t>1113987740</t>
  </si>
  <si>
    <t>Pol12</t>
  </si>
  <si>
    <t>montáž závěsu pro žlab</t>
  </si>
  <si>
    <t>-2056604577</t>
  </si>
  <si>
    <t>3020834</t>
  </si>
  <si>
    <t>Krabice přístrojová rozvodná KPR 68 ( pro přístroje s větší hloubkou )</t>
  </si>
  <si>
    <t>-337894077</t>
  </si>
  <si>
    <t>1255664</t>
  </si>
  <si>
    <t>Krabice instal. s víčkem-KOM97</t>
  </si>
  <si>
    <t>678392388</t>
  </si>
  <si>
    <t>Pol13</t>
  </si>
  <si>
    <t>Protipožární ucpávka s odolností do EI 60otvor 150x130 tloušťka zdi do 300 mm</t>
  </si>
  <si>
    <t>-1070197698</t>
  </si>
  <si>
    <t>Pol14</t>
  </si>
  <si>
    <t>průraz D40 - 300mm, cihla</t>
  </si>
  <si>
    <t>-581180478</t>
  </si>
  <si>
    <t>Pol15</t>
  </si>
  <si>
    <t>průraz 100x80 - 300mm, cihla</t>
  </si>
  <si>
    <t>-1294027263</t>
  </si>
  <si>
    <t>Pol16</t>
  </si>
  <si>
    <t>podružný materiál</t>
  </si>
  <si>
    <t>kč</t>
  </si>
  <si>
    <t>-990951207</t>
  </si>
  <si>
    <t>Pol17</t>
  </si>
  <si>
    <t>materiálová rezerva</t>
  </si>
  <si>
    <t>-1737772046</t>
  </si>
  <si>
    <t>Pol18</t>
  </si>
  <si>
    <t>Kompletace (hod)</t>
  </si>
  <si>
    <t>hr</t>
  </si>
  <si>
    <t>2056143390</t>
  </si>
  <si>
    <t>Pol19</t>
  </si>
  <si>
    <t>Stavební přípomoci (hod)</t>
  </si>
  <si>
    <t>-544752585</t>
  </si>
  <si>
    <t>Pol20</t>
  </si>
  <si>
    <t>Spolupráce s ostatními profesemi stavby (hod)</t>
  </si>
  <si>
    <t>159418649</t>
  </si>
  <si>
    <t>Pol21</t>
  </si>
  <si>
    <t>Ekologická likvidace odpadu (t)</t>
  </si>
  <si>
    <t>-1205022877</t>
  </si>
  <si>
    <t>Pol22</t>
  </si>
  <si>
    <t>Zaškolení uživetele (hod)</t>
  </si>
  <si>
    <t>598959164</t>
  </si>
  <si>
    <t>Pol23</t>
  </si>
  <si>
    <t>vedlejší náklady - cestovné + dopravné</t>
  </si>
  <si>
    <t>-572927432</t>
  </si>
  <si>
    <t>Pol24</t>
  </si>
  <si>
    <t>inženýrská činnost, projekt skutečného provedení</t>
  </si>
  <si>
    <t>584626116</t>
  </si>
  <si>
    <t xml:space="preserve">STA_cp24_1PP - STA_cp24_1PP  CÚ 2018/1</t>
  </si>
  <si>
    <t>Pol25</t>
  </si>
  <si>
    <t>F - konektor</t>
  </si>
  <si>
    <t>-1838391622</t>
  </si>
  <si>
    <t>Pol26</t>
  </si>
  <si>
    <t>Měření na zásuvce STA</t>
  </si>
  <si>
    <t>-351605301</t>
  </si>
  <si>
    <t>1153084</t>
  </si>
  <si>
    <t>Přístroj zásuvky televizní, rozhlasové a satelitní, koncový, 5011-A3303</t>
  </si>
  <si>
    <t>-267906386</t>
  </si>
  <si>
    <t>3005886</t>
  </si>
  <si>
    <t>Kryt zásuvky televizní, rozhlasové a satelitní ABB Tango, bílá 5011A-A00300 B</t>
  </si>
  <si>
    <t>-1585410974</t>
  </si>
  <si>
    <t xml:space="preserve">Rámeček  - bílý jednoduchý</t>
  </si>
  <si>
    <t>1899830008</t>
  </si>
  <si>
    <t>7400006</t>
  </si>
  <si>
    <t>Koaxiální kabel s pěnovým dielektrikem, vnější průměr 6,5 mm, vnitřní kabelové rozvody 75 ? CB 100F</t>
  </si>
  <si>
    <t>1550914347</t>
  </si>
  <si>
    <t>-198218934</t>
  </si>
  <si>
    <t>Pol27</t>
  </si>
  <si>
    <t>1083068835</t>
  </si>
  <si>
    <t>1418538529</t>
  </si>
  <si>
    <t>Pol28</t>
  </si>
  <si>
    <t>950859237</t>
  </si>
  <si>
    <t>-41609868</t>
  </si>
  <si>
    <t>1093384</t>
  </si>
  <si>
    <t>Pásek stahovací 4,8 x200mm</t>
  </si>
  <si>
    <t>1022596392</t>
  </si>
  <si>
    <t>Pol29</t>
  </si>
  <si>
    <t>1876735894</t>
  </si>
  <si>
    <t>Pol30</t>
  </si>
  <si>
    <t>-1428233802</t>
  </si>
  <si>
    <t>Pol31</t>
  </si>
  <si>
    <t>-1481179724</t>
  </si>
  <si>
    <t>Pol32</t>
  </si>
  <si>
    <t>-660373962</t>
  </si>
  <si>
    <t>Pol33</t>
  </si>
  <si>
    <t>Kompletace (hod.)</t>
  </si>
  <si>
    <t>-1865781698</t>
  </si>
  <si>
    <t>Pol34</t>
  </si>
  <si>
    <t>986354639</t>
  </si>
  <si>
    <t>Pol35</t>
  </si>
  <si>
    <t>-1286811834</t>
  </si>
  <si>
    <t>Pol36</t>
  </si>
  <si>
    <t>-375158144</t>
  </si>
  <si>
    <t>Pol37</t>
  </si>
  <si>
    <t>-1796331115</t>
  </si>
  <si>
    <t>Pol38</t>
  </si>
  <si>
    <t>-1136121713</t>
  </si>
  <si>
    <t>Pol39</t>
  </si>
  <si>
    <t>-1914171794</t>
  </si>
  <si>
    <t>VZD_cp24_1PP - kalkulace VZD-č.p.24_1PP CÚ 2018/1</t>
  </si>
  <si>
    <t>D1 - Zař.č.1 - Sklad, technické zázemí - 1PP</t>
  </si>
  <si>
    <t>D2 - Zař.č.2 - Sociální zařízení - 1PP</t>
  </si>
  <si>
    <t>D3 - Zař.č.3 - Kuchyně - 1PP</t>
  </si>
  <si>
    <t>D4 - Doplňkový materiál</t>
  </si>
  <si>
    <t>OST - Ostatní</t>
  </si>
  <si>
    <t>D1</t>
  </si>
  <si>
    <t>Zař.č.1 - Sklad, technické zázemí - 1PP</t>
  </si>
  <si>
    <t>Malý radiální ventilátor s klapkou a doběhem, Vo=50m3/h; Pi=0,048kW; 230V/50Hz; 60Pa</t>
  </si>
  <si>
    <t>33772979</t>
  </si>
  <si>
    <t>Malý radiální ventilátor s klapkou a doběhem, Vo=100m3/h; Pi=0,051kW; 230V/50Hz; 65Pa</t>
  </si>
  <si>
    <t>1391273869</t>
  </si>
  <si>
    <t>Protidešťová žaluzie 160W</t>
  </si>
  <si>
    <t>-232588660</t>
  </si>
  <si>
    <t xml:space="preserve">Potrubí spiro Pz 100/ 0  % tvarovek</t>
  </si>
  <si>
    <t>304591009</t>
  </si>
  <si>
    <t>D2</t>
  </si>
  <si>
    <t>Zař.č.2 - Sociální zařízení - 1PP</t>
  </si>
  <si>
    <t>-1581413146</t>
  </si>
  <si>
    <t>-2108324493</t>
  </si>
  <si>
    <t>210</t>
  </si>
  <si>
    <t xml:space="preserve">Potrubí spiro Pz 150/ 40  % tvarovek</t>
  </si>
  <si>
    <t>2093755608</t>
  </si>
  <si>
    <t>D3</t>
  </si>
  <si>
    <t>Zař.č.3 - Kuchyně - 1PP</t>
  </si>
  <si>
    <t>Zpětná klapka pr.125</t>
  </si>
  <si>
    <t>809389818</t>
  </si>
  <si>
    <t>Zaslepení pr.125</t>
  </si>
  <si>
    <t>37425882</t>
  </si>
  <si>
    <t>498994465</t>
  </si>
  <si>
    <t>310</t>
  </si>
  <si>
    <t xml:space="preserve">Potrubí spiro Pz 125/ 0  % tvarovek</t>
  </si>
  <si>
    <t>-1166097996</t>
  </si>
  <si>
    <t>D4</t>
  </si>
  <si>
    <t>Doplňkový materiál</t>
  </si>
  <si>
    <t>Pol1</t>
  </si>
  <si>
    <t>tmel</t>
  </si>
  <si>
    <t>bal.</t>
  </si>
  <si>
    <t>-1128395792</t>
  </si>
  <si>
    <t>Pol2</t>
  </si>
  <si>
    <t>samolepící páska</t>
  </si>
  <si>
    <t>1987889678</t>
  </si>
  <si>
    <t>Pol3</t>
  </si>
  <si>
    <t>závěs s objímkou</t>
  </si>
  <si>
    <t>-2002838732</t>
  </si>
  <si>
    <t>Pol4</t>
  </si>
  <si>
    <t>spojka vnitřní</t>
  </si>
  <si>
    <t>585764635</t>
  </si>
  <si>
    <t>Pol5</t>
  </si>
  <si>
    <t>Páska</t>
  </si>
  <si>
    <t>-202416049</t>
  </si>
  <si>
    <t>OST</t>
  </si>
  <si>
    <t>mimostaveništní doprava</t>
  </si>
  <si>
    <t>-1154648226</t>
  </si>
  <si>
    <t>001002</t>
  </si>
  <si>
    <t>přesun hmot</t>
  </si>
  <si>
    <t>1521488999</t>
  </si>
  <si>
    <t>komplexní zkoušky</t>
  </si>
  <si>
    <t>-682064516</t>
  </si>
  <si>
    <t>dokumentace skutečného provedení</t>
  </si>
  <si>
    <t>-1200718186</t>
  </si>
  <si>
    <t>001005</t>
  </si>
  <si>
    <t>zařízení staveniště</t>
  </si>
  <si>
    <t>1457534684</t>
  </si>
  <si>
    <t xml:space="preserve">TEMDŮL SO 01-SUTERÉN - TEM DŮL SO 01-  KUCHYŇ (SUTERÉN)   CÚ 2018/1</t>
  </si>
  <si>
    <t>1908366933</t>
  </si>
  <si>
    <t xml:space="preserve">Kuchyň  -18% z ceny suterénu bez kuch. linky</t>
  </si>
  <si>
    <t>731690993</t>
  </si>
  <si>
    <t>so01_1NP - SO 01- 1. NADZEMNÍ PODLAŽÍ</t>
  </si>
  <si>
    <t xml:space="preserve">TEMNYDUL SO01-I.NP - SO 01- 1. NADZEMNÍ PODLAŽÍ  CÚ 2018/1</t>
  </si>
  <si>
    <t xml:space="preserve">      761 - Konstrukce prosvětlovací</t>
  </si>
  <si>
    <t xml:space="preserve">      762 - Konstrukce tesařské- krov+ půdorysy</t>
  </si>
  <si>
    <t xml:space="preserve">      763 - Konstrukce suché výstavby- půdor+řezy</t>
  </si>
  <si>
    <t xml:space="preserve">    764 - Konstrukce klempířské+5% prořez-tabulka výrobků</t>
  </si>
  <si>
    <t xml:space="preserve">    767 - Konstrukce zámečnické</t>
  </si>
  <si>
    <t xml:space="preserve">    771 - Podlahy z dlaždic  - půd.1 np</t>
  </si>
  <si>
    <t xml:space="preserve">    776 - Podlahy povlakové- půd. 1 np</t>
  </si>
  <si>
    <t>292840995</t>
  </si>
  <si>
    <t>413941125</t>
  </si>
  <si>
    <t>Osazování ocelových válcovaných nosníků ve stropech I nebo IE nebo U nebo UE nebo L č. 24 a výše nebo výšky přes 220 mm</t>
  </si>
  <si>
    <t>2090269745</t>
  </si>
  <si>
    <t>5,6*0,0603</t>
  </si>
  <si>
    <t>130109640</t>
  </si>
  <si>
    <t>Ocel profilová v jakosti 11 375 ocel profilová H ocel profilová HE-A h=240 mm</t>
  </si>
  <si>
    <t>478527479</t>
  </si>
  <si>
    <t>0,338*1,08</t>
  </si>
  <si>
    <t>726032706</t>
  </si>
  <si>
    <t xml:space="preserve">"západ"    2,4*4,2</t>
  </si>
  <si>
    <t>59155100</t>
  </si>
  <si>
    <t xml:space="preserve">Desky fasádní obkladové desky fasádní deska  fasádní  probarvená a povrchově barvená 1192 x 2500 mm    tl. 8 mm</t>
  </si>
  <si>
    <t>872478667</t>
  </si>
  <si>
    <t>19,92*1,25</t>
  </si>
  <si>
    <t>-1615454082</t>
  </si>
  <si>
    <t xml:space="preserve">"101"  1,6*0,055</t>
  </si>
  <si>
    <t xml:space="preserve">"102"   9,5*0,06</t>
  </si>
  <si>
    <t xml:space="preserve">"103"  ( 5,9*10,7+4,2*6,5-1,1*3,7)*0,06</t>
  </si>
  <si>
    <t xml:space="preserve">"104"   (1,6*4,5+3,0*1,8)*0,06</t>
  </si>
  <si>
    <t xml:space="preserve">"105"   5,95*0,06</t>
  </si>
  <si>
    <t>2012939124</t>
  </si>
  <si>
    <t>1,75*4,0*0,1</t>
  </si>
  <si>
    <t>-511974845</t>
  </si>
  <si>
    <t xml:space="preserve">"101+105"  0,088+0,357</t>
  </si>
  <si>
    <t>-993629344</t>
  </si>
  <si>
    <t>(1,75*2+4,0)*0,1</t>
  </si>
  <si>
    <t>295928692</t>
  </si>
  <si>
    <t>0,75</t>
  </si>
  <si>
    <t>1495733830</t>
  </si>
  <si>
    <t xml:space="preserve">"101"   1,6*0,004</t>
  </si>
  <si>
    <t xml:space="preserve">"105"   5,95*0,004</t>
  </si>
  <si>
    <t>-1355491617</t>
  </si>
  <si>
    <t>5533121500</t>
  </si>
  <si>
    <t xml:space="preserve">p08   zárubeň ocelová protipožární s drážkou pro těsnění H 125 DV 800/300 L/protipožární s </t>
  </si>
  <si>
    <t>501375291</t>
  </si>
  <si>
    <t>-256975656</t>
  </si>
  <si>
    <t>941111121</t>
  </si>
  <si>
    <t>Montáž lešení řadového trubkového lehkého pracovního s podlahami s provozním zatížením tř. 3 do 200 kg/m2 šířky tř. W09 přes 0,9 do 1,2 m, výšky do 10 m</t>
  </si>
  <si>
    <t>-1587824342</t>
  </si>
  <si>
    <t>(12,6+1,2*2+11,3)*2*4,5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</si>
  <si>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</si>
  <si>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</si>
  <si>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1254554302</t>
  </si>
  <si>
    <t>236,7*30</t>
  </si>
  <si>
    <t>941111821</t>
  </si>
  <si>
    <t>Demontáž lešení řadového trubkového lehkého pracovního s podlahami s provozním zatížením tř. 3 do 200 kg/m2 šířky tř. W09 přes 0,9 do 1,2 m, výšky do 10 m</t>
  </si>
  <si>
    <t>-1670414001</t>
  </si>
  <si>
    <t>236,7</t>
  </si>
  <si>
    <t>944111111</t>
  </si>
  <si>
    <t>Montáž ochranného zábradlí trubkového na vnějších volných stranách objektů odkloněného od svislice do 15 st.</t>
  </si>
  <si>
    <t>-971206361</t>
  </si>
  <si>
    <t>236,7/4,5</t>
  </si>
  <si>
    <t>944111211</t>
  </si>
  <si>
    <t>Montáž ochranného zábradlí trubkového Příplatek za první a každý další den použití zábradlí k ceně -1111</t>
  </si>
  <si>
    <t>921584816</t>
  </si>
  <si>
    <t>52,6*30</t>
  </si>
  <si>
    <t>944111811</t>
  </si>
  <si>
    <t>Demontáž ochranného zábradlí trubkového na vnějších volných stranách objektů odkloněného od svislice do 15 st.</t>
  </si>
  <si>
    <t>526125910</t>
  </si>
  <si>
    <t>52,6</t>
  </si>
  <si>
    <t>944511111</t>
  </si>
  <si>
    <t>Montáž ochranné sítě zavěšené na konstrukci lešení z textilie z umělých vláken</t>
  </si>
  <si>
    <t>-52737892</t>
  </si>
  <si>
    <t>237,0</t>
  </si>
  <si>
    <t>944511211</t>
  </si>
  <si>
    <t>Montáž ochranné sítě Příplatek za první a každý další den použití sítě k ceně -1111</t>
  </si>
  <si>
    <t>1890934101</t>
  </si>
  <si>
    <t>237,0*30</t>
  </si>
  <si>
    <t>944611811</t>
  </si>
  <si>
    <t>Demontáž ochranné plachty zavěšené na konstrukci lešení z textilie z umělých vláken</t>
  </si>
  <si>
    <t>-1342847782</t>
  </si>
  <si>
    <t>53646218</t>
  </si>
  <si>
    <t>podhledy</t>
  </si>
  <si>
    <t>105,0</t>
  </si>
  <si>
    <t>95211</t>
  </si>
  <si>
    <t xml:space="preserve">02/d    D+M dřevěné madlo venk. schodů, kotveno do zdi, prům. 50 mm</t>
  </si>
  <si>
    <t>-170729072</t>
  </si>
  <si>
    <t>1,9</t>
  </si>
  <si>
    <t>-9808246</t>
  </si>
  <si>
    <t>10,18*11,3+2,5*7,6</t>
  </si>
  <si>
    <t>794324177</t>
  </si>
  <si>
    <t>4493211300</t>
  </si>
  <si>
    <t xml:space="preserve">Přístroje hasicí ruční práškové 04/D   přístroj hasicí ruční práškový se schopností   21 A</t>
  </si>
  <si>
    <t>1165219897</t>
  </si>
  <si>
    <t>1000627</t>
  </si>
  <si>
    <t xml:space="preserve">Sdělovací a zabezpečovací technika Zabezpeč. technika AUTONOMNI HLASIC  KOURE</t>
  </si>
  <si>
    <t>KS</t>
  </si>
  <si>
    <t>1762436001</t>
  </si>
  <si>
    <t>9810111120</t>
  </si>
  <si>
    <t>Demolice budov dřevěných ostatních oboustranně obitých nebo omítnutých postupným rozebíráním- obvod. konstr.</t>
  </si>
  <si>
    <t>-471725191</t>
  </si>
  <si>
    <t xml:space="preserve">"1np"   (12,68*11,3-5,6*2,5)*2,8</t>
  </si>
  <si>
    <t>1509682047</t>
  </si>
  <si>
    <t>1520310662</t>
  </si>
  <si>
    <t>80,363*17</t>
  </si>
  <si>
    <t>997013811</t>
  </si>
  <si>
    <t>Poplatek za uložení stavebního odpadu na skládce (skládkovné) dřevěného</t>
  </si>
  <si>
    <t>-2086615094</t>
  </si>
  <si>
    <t>67,5</t>
  </si>
  <si>
    <t>997013814</t>
  </si>
  <si>
    <t>Poplatek za uložení stavebního odpadu na skládce (skládkovné) z izolačních materiálů</t>
  </si>
  <si>
    <t>1178308851</t>
  </si>
  <si>
    <t>0,5250</t>
  </si>
  <si>
    <t>997013821</t>
  </si>
  <si>
    <t>Poplatek za uložení stavebního odpadu na skládce (skládkovné) s azbestem</t>
  </si>
  <si>
    <t>1282816207</t>
  </si>
  <si>
    <t>10,11</t>
  </si>
  <si>
    <t>1816895282</t>
  </si>
  <si>
    <t>80,363-67,5-0,525-10,11</t>
  </si>
  <si>
    <t>-1132069750</t>
  </si>
  <si>
    <t>19,063</t>
  </si>
  <si>
    <t>-1702075043</t>
  </si>
  <si>
    <t xml:space="preserve">"terasa"  1,65*4,0</t>
  </si>
  <si>
    <t xml:space="preserve">"vněj. podesta"   1,6</t>
  </si>
  <si>
    <t>-1255698094</t>
  </si>
  <si>
    <t>8,2*0,0003</t>
  </si>
  <si>
    <t>711141559</t>
  </si>
  <si>
    <t>Provedení izolace proti zemní vlhkosti pásy přitavením NAIP na ploše vodorovné V</t>
  </si>
  <si>
    <t>1982680344</t>
  </si>
  <si>
    <t>8,2*2</t>
  </si>
  <si>
    <t>-1728851521</t>
  </si>
  <si>
    <t>16,4*1,15</t>
  </si>
  <si>
    <t>-1189942076</t>
  </si>
  <si>
    <t>-175626619</t>
  </si>
  <si>
    <t xml:space="preserve">"104"  8,5*2</t>
  </si>
  <si>
    <t xml:space="preserve">"102"  9,53*2</t>
  </si>
  <si>
    <t xml:space="preserve">"103"  78,65</t>
  </si>
  <si>
    <t xml:space="preserve">"101"   1,6</t>
  </si>
  <si>
    <t xml:space="preserve">"105"  5,95</t>
  </si>
  <si>
    <t>283722850</t>
  </si>
  <si>
    <t>Desky z lehčených plastů desky z pěnového polystyrénu - samozhášivého typ EPS 70S stabil, objemová hmotnost 15 - 20 kg/m3 tepelně izolační desky pro izolace ploché střechy nebo podlahy rozměr 1000 x 500 mm, lambda=0,039 [W / m K] 80 mm</t>
  </si>
  <si>
    <t>-639796642</t>
  </si>
  <si>
    <t xml:space="preserve">"103"    78,65</t>
  </si>
  <si>
    <t xml:space="preserve">"101"    1,6</t>
  </si>
  <si>
    <t xml:space="preserve">"105"     5,95</t>
  </si>
  <si>
    <t>86,2*1,02</t>
  </si>
  <si>
    <t>261529069</t>
  </si>
  <si>
    <t xml:space="preserve">"102+104"  (9,55+8,5)*1,02</t>
  </si>
  <si>
    <t>283562100</t>
  </si>
  <si>
    <t>Desky z lehčených plastů izolační desky pro podlahové vytápění typ R982, s montážními výstupky (123X78) OKJ I tl 6 cm T 75 H 60</t>
  </si>
  <si>
    <t>-1261440653</t>
  </si>
  <si>
    <t xml:space="preserve">"102+104"    (9,55+8,5)*1,02</t>
  </si>
  <si>
    <t>-1039803800</t>
  </si>
  <si>
    <t xml:space="preserve">"102"  9,55</t>
  </si>
  <si>
    <t xml:space="preserve">"104"    8,5</t>
  </si>
  <si>
    <t xml:space="preserve">"105"   5,95</t>
  </si>
  <si>
    <t>Fólie z polyetylénu a jednoduché výrobky z nich separační fólie</t>
  </si>
  <si>
    <t>-1352427620</t>
  </si>
  <si>
    <t>104,25*1,1</t>
  </si>
  <si>
    <t>713131111</t>
  </si>
  <si>
    <t>Montáž tepelné izolace stěn rohožemi, pásy, deskami, dílci, bloky (izolační materiál ve specifikaci) přibitím na dřevěnou konstrukci</t>
  </si>
  <si>
    <t>1872660764</t>
  </si>
  <si>
    <t xml:space="preserve">"TI  140   S10"  </t>
  </si>
  <si>
    <t>" - 1. np - obvod"</t>
  </si>
  <si>
    <t xml:space="preserve">"jih"  (7,6-0,125*2)*(4,31-0,529)+(1,2*2+3,6)*2,8</t>
  </si>
  <si>
    <t>"otvory" -(1,14*1,44*2+2,55*2,4)</t>
  </si>
  <si>
    <t>"východ" (10,18-0,125*2+0,15)*3,4</t>
  </si>
  <si>
    <t xml:space="preserve">"otvory"   -(1,34*1,44+0,94*1,44)</t>
  </si>
  <si>
    <t xml:space="preserve">"sever"  (3,7-0,125)*3,6+1,8*3,0+1,4*2,3+2,4*0,95</t>
  </si>
  <si>
    <t xml:space="preserve">"otvor"    -1,34*1,44</t>
  </si>
  <si>
    <t xml:space="preserve">"západ"   (10,0-0,125)*3,7</t>
  </si>
  <si>
    <t xml:space="preserve">"vitřní stěny  S 11 -104"   (4,2+4,5*2)*2,7-(2,4*1,97)</t>
  </si>
  <si>
    <t xml:space="preserve">"102"   (4,25*2+2,5)*2,7-(1,7*1,97)</t>
  </si>
  <si>
    <t xml:space="preserve">"podhledy- vstup"  2,4*0,8</t>
  </si>
  <si>
    <t>631667570</t>
  </si>
  <si>
    <t>pás tepelný minerální tl.140 mm λ=0,039</t>
  </si>
  <si>
    <t>763895556</t>
  </si>
  <si>
    <t>183,737*1,02</t>
  </si>
  <si>
    <t>713111127</t>
  </si>
  <si>
    <t>Montáž tepelné izolace stropů rohožemi, pásy, dílci, deskami, bloky (izolační materiál ve specifikaci) rovných spodem lepením celoplošně</t>
  </si>
  <si>
    <t>-1024735437</t>
  </si>
  <si>
    <t>"minerál -60mm"</t>
  </si>
  <si>
    <t xml:space="preserve">"jih"   7,6*1,2*2</t>
  </si>
  <si>
    <t xml:space="preserve">"vstup"    1,96*0,55</t>
  </si>
  <si>
    <t xml:space="preserve">"terasa"    1,2*3,35*2</t>
  </si>
  <si>
    <t>7131311110</t>
  </si>
  <si>
    <t>1438471607</t>
  </si>
  <si>
    <t xml:space="preserve">"TI  60 mm"</t>
  </si>
  <si>
    <t>" - 1. np"</t>
  </si>
  <si>
    <t xml:space="preserve">"jih"  (7,6+0,4)*(4,31-0,529)+(1,2*2+3,31)*2,8</t>
  </si>
  <si>
    <t>"východ" (10,18+0,125)*3,4</t>
  </si>
  <si>
    <t xml:space="preserve">"sever"   3,7*3,6+1,8*3,0+(1,26+0,51+0,35)*2,3+2,4*0,95</t>
  </si>
  <si>
    <t xml:space="preserve">"západ"   9,9*3,7</t>
  </si>
  <si>
    <t>631551020</t>
  </si>
  <si>
    <t>deska izolační fasádní 600x1000x60 mm minerální λ=0,035</t>
  </si>
  <si>
    <t>-141653474</t>
  </si>
  <si>
    <t>(27,358+129,163)*1,02</t>
  </si>
  <si>
    <t>71352114</t>
  </si>
  <si>
    <t>Montáž tepelné izolace protipožárním obkladem deskami (desky ve specifikaci) příček do výše 3000 mm jednostranná jednovrstvá</t>
  </si>
  <si>
    <t>881205364</t>
  </si>
  <si>
    <t xml:space="preserve">"S10+S10*"   </t>
  </si>
  <si>
    <t>(8,3+0,7+0,9+10,6+1,2+9,7+6,3+4,4)*2,9</t>
  </si>
  <si>
    <t>-(1,4*1,5+1,0*1,5+1,4*1,5+1,2*1,5*2+2,6*2,4+0,9*1,97)</t>
  </si>
  <si>
    <t>5915210</t>
  </si>
  <si>
    <t>vláknocementová deska 1200x2500x15 mm fasádní</t>
  </si>
  <si>
    <t>2022323488</t>
  </si>
  <si>
    <t>104,77*1,1</t>
  </si>
  <si>
    <t>763111741</t>
  </si>
  <si>
    <t>Příčka ze sádrokartonových desek ostatní konstrukce a práce na příčkách ze sádrokartonových desek montáž parotěsné zábrany</t>
  </si>
  <si>
    <t>1639130709</t>
  </si>
  <si>
    <t>283292100</t>
  </si>
  <si>
    <t>Fólie z plastů ostatních a speciálně upravené podstřešní a parotěsné folie parotěsná a větrotěsná zábrana rozměr - role 1,5 x 50 m</t>
  </si>
  <si>
    <t>-1714324788</t>
  </si>
  <si>
    <t>105,0*1,1</t>
  </si>
  <si>
    <t>75333461</t>
  </si>
  <si>
    <t>761</t>
  </si>
  <si>
    <t>Konstrukce prosvětlovací</t>
  </si>
  <si>
    <t>761111112</t>
  </si>
  <si>
    <t>Stěny a příčky ze skleněných tvárnic zděné rozměr 190 x 190 x 80 mm bezbarvé lesklé dezén rovný</t>
  </si>
  <si>
    <t>1090858432</t>
  </si>
  <si>
    <t>4,227</t>
  </si>
  <si>
    <t>998761201</t>
  </si>
  <si>
    <t>Přesun hmot pro konstrukce sklobetonové stanovený procentní sazbou z ceny vodorovná dopravní vzdálenost do 50 m v objektech výšky do 6 m</t>
  </si>
  <si>
    <t>-1152185953</t>
  </si>
  <si>
    <t>762</t>
  </si>
  <si>
    <t>Konstrukce tesařské- krov+ půdorysy</t>
  </si>
  <si>
    <t>762083111</t>
  </si>
  <si>
    <t>Práce společné pro tesařské konstrukce impregnace řeziva máčením proti dřevokaznému hmyzu a houbám, třída ohrožení 1 a 2 (dřevo v interiéru)</t>
  </si>
  <si>
    <t>435388422</t>
  </si>
  <si>
    <t>(4,645+1,655)/1,1</t>
  </si>
  <si>
    <t>(1,313+3,588)/1,08</t>
  </si>
  <si>
    <t>762112210</t>
  </si>
  <si>
    <t>Montáž konstrukce stěn a příček na hladko (bez zářezů) z hraněného a polohraněného řeziva, s použitím ocelových spojek (spojky ve specifikaci), průřezové plochy do 120 cm2</t>
  </si>
  <si>
    <t>-1725041417</t>
  </si>
  <si>
    <t>"nosná kce 1 np- 60/140- svisle"</t>
  </si>
  <si>
    <t>145*2,8+5,0*2,0</t>
  </si>
  <si>
    <t>"okna" (1,4+1,0+1,4+1,2*2)*2</t>
  </si>
  <si>
    <t xml:space="preserve">"dveře"   1,0*2+2,6</t>
  </si>
  <si>
    <t>"spodní rám 70/140"</t>
  </si>
  <si>
    <t>10,0+0,9+11,0+10,0+11,0+1,2+2,5+4,4+4,5+4,2</t>
  </si>
  <si>
    <t>762112230</t>
  </si>
  <si>
    <t>Montáž konstrukce stěn a příček na hladko (bez zářezů) z hraněného a polohraněného řeziva, s použitím ocelových spojek (spojky ve specifikaci), průřezové plochy přes 224 do 288 cm2</t>
  </si>
  <si>
    <t>736791984</t>
  </si>
  <si>
    <t>"horní rám 140/180"</t>
  </si>
  <si>
    <t>605120010</t>
  </si>
  <si>
    <t>Řezivo jehličnaté hraněné, neopracované (hranolky, hranoly) jehličnaté - hranoly do 120 cm2 hranoly jakost I</t>
  </si>
  <si>
    <t>-1117279390</t>
  </si>
  <si>
    <t xml:space="preserve">"60/140"   433,0*0,06*0,14*1,1</t>
  </si>
  <si>
    <t xml:space="preserve">"70/140"    59,7*0,07*0,14*1,1</t>
  </si>
  <si>
    <t>605120110</t>
  </si>
  <si>
    <t>Řezivo jehličnaté hraněné, neopracované (hranolky, hranoly) jehličnaté - hranoly nad 120 cm2 hranoly jakost I</t>
  </si>
  <si>
    <t>935616707</t>
  </si>
  <si>
    <t xml:space="preserve">"140/180"    59,7*0,14*0,18*1,1</t>
  </si>
  <si>
    <t>762195000</t>
  </si>
  <si>
    <t>Spojovací prostředky stěn a příček hřebíky, svory, fixační prkna</t>
  </si>
  <si>
    <t>1597323868</t>
  </si>
  <si>
    <t>762810033</t>
  </si>
  <si>
    <t>Záklop stropů z dřevoštěpkových desek OSB šroubovaných na rošt na sraz, tloušťky desky 15 mm</t>
  </si>
  <si>
    <t>CS ÚRS 2018 01</t>
  </si>
  <si>
    <t>384880678</t>
  </si>
  <si>
    <t>(10,39-0,125*2)*(11,3-0,125*2)</t>
  </si>
  <si>
    <t>-(0,21*5,5+3,9*2,9)</t>
  </si>
  <si>
    <t>762822120</t>
  </si>
  <si>
    <t>Montáž stropních trámů z hraněného a polohraněného řeziva s trámovými výměnami, průřezové plochy přes 144 do 288 cm2</t>
  </si>
  <si>
    <t>1067454038</t>
  </si>
  <si>
    <t xml:space="preserve">"8/20"    4,025*17</t>
  </si>
  <si>
    <t xml:space="preserve">"10/24"   5,767*24</t>
  </si>
  <si>
    <t>762822130</t>
  </si>
  <si>
    <t>Montáž stropních trámů z hraněného a polohraněného řeziva s trámovými výměnami, průřezové plochy přes 288 do 450 cm2</t>
  </si>
  <si>
    <t>236118610</t>
  </si>
  <si>
    <t xml:space="preserve">"14/24"   3,6</t>
  </si>
  <si>
    <t>605121210</t>
  </si>
  <si>
    <t>Řezivo jehličnaté hraněné, neopracované (hranolky, hranoly) jehličnaté - hranoly délka 4 - 5 m hranoly jakost I-II</t>
  </si>
  <si>
    <t>845576307</t>
  </si>
  <si>
    <t xml:space="preserve">"8/20"  68,425*0,08*0,2*1,08</t>
  </si>
  <si>
    <t xml:space="preserve">"14/24"   3,6*0,14*0,24*1,08</t>
  </si>
  <si>
    <t>6051212100</t>
  </si>
  <si>
    <t>řezivo jehličnaté hranol jakost I-II délka 4 - 6 m</t>
  </si>
  <si>
    <t>-282760535</t>
  </si>
  <si>
    <t xml:space="preserve">"10/24"   138,408*0,1*0,24*1,08</t>
  </si>
  <si>
    <t>762895000</t>
  </si>
  <si>
    <t>Spojovací prostředky záklopu stropů, stropnic, podbíjení hřebíky, svory</t>
  </si>
  <si>
    <t>910368569</t>
  </si>
  <si>
    <t>(1,313+3,588)/1,08+99,582*0,015</t>
  </si>
  <si>
    <t>998762201</t>
  </si>
  <si>
    <t>Přesun hmot pro konstrukce tesařské stanovený procentní sazbou z ceny vodorovná dopravní vzdálenost do 50 m v objektech výšky do 6 m</t>
  </si>
  <si>
    <t>1906414592</t>
  </si>
  <si>
    <t>1221,674</t>
  </si>
  <si>
    <t>Konstrukce suché výstavby- půdor+řezy</t>
  </si>
  <si>
    <t>763111742</t>
  </si>
  <si>
    <t>Příčka ze sádrokartonových desek ostatní konstrukce a práce na příčkách ze sádrokartonových desek montáž jedné vrstvy tepelné izolace</t>
  </si>
  <si>
    <t>-921437297</t>
  </si>
  <si>
    <t xml:space="preserve">"S 10  -SDK 15"</t>
  </si>
  <si>
    <t xml:space="preserve">"103"   (1,2+8,3+10,6)*2*2,8+(0,8+0,7)*2,8</t>
  </si>
  <si>
    <t xml:space="preserve">"výlevka"  (1,203+0,98)*2,0</t>
  </si>
  <si>
    <t>631509700</t>
  </si>
  <si>
    <t xml:space="preserve">plsť příčková  12/6 60 mm 10000x625 mm λ=0,037</t>
  </si>
  <si>
    <t>1108634140</t>
  </si>
  <si>
    <t>103,813*1,02</t>
  </si>
  <si>
    <t>763121415</t>
  </si>
  <si>
    <t>Stěna předsazená ze sádrokartonových desek s nosnou konstrukcí z ocelových profilů CW, UW jednoduše opláštěná deskou standardní A tl. 12,5 mm, bez TI, EI 15 stěna tl. 112,5 mm, profil 100</t>
  </si>
  <si>
    <t>-1223469258</t>
  </si>
  <si>
    <t xml:space="preserve">"103"   3,5*2,7-1,4*1,5+(0,3*2+0,5)*2,7+1,0*2,7</t>
  </si>
  <si>
    <t xml:space="preserve">"102"   (0,92+0,15)*2,7</t>
  </si>
  <si>
    <t>"schody" 4,24*(0,315+0,085)</t>
  </si>
  <si>
    <t>763121425</t>
  </si>
  <si>
    <t>Stěna předsazená ze sádrokartonových desek s nosnou konstrukcí z ocelových profilů CW, UW jednoduše opláštěná deskou protipožární DF tl. 12,5 mm, TI tl. 40 mm, EI 30 stěna tl. 112,5 mm, profil 100</t>
  </si>
  <si>
    <t>1852325853</t>
  </si>
  <si>
    <t xml:space="preserve">"104"  2,0*2,7</t>
  </si>
  <si>
    <t>763121433</t>
  </si>
  <si>
    <t>Stěna předsazená ze sádrokartonových desek s nosnou konstrukcí z ocelových profilů CW, UW jednoduše opláštěná deskou protipožární impregnovanou H2DF tl. 12,5 mm, TI tl. 40 mm, EI 30 stěna tl. 112,5 mm, profil 100</t>
  </si>
  <si>
    <t>1163421040</t>
  </si>
  <si>
    <t xml:space="preserve">"výlevka"  1,25*2,7</t>
  </si>
  <si>
    <t>763121621</t>
  </si>
  <si>
    <t>Stěna předsazená ze sádrokartonových desek montáž desek na nosnou konstrukci, tl. 12,5 mm</t>
  </si>
  <si>
    <t>-168270505</t>
  </si>
  <si>
    <t xml:space="preserve">"S 10*   SDK 12,5"   </t>
  </si>
  <si>
    <t>(1,1+1,9+1,35)*2,7-0,9*1,97</t>
  </si>
  <si>
    <t xml:space="preserve">"výlevka"   2,3*1,9*2-0,8*1,97*2</t>
  </si>
  <si>
    <t>763121622</t>
  </si>
  <si>
    <t>Stěna předsazená ze sádrokartonových desek montáž desek na nosnou konstrukci, tl. 15 mm</t>
  </si>
  <si>
    <t>1574891312</t>
  </si>
  <si>
    <t xml:space="preserve">"103"   (1,2+8,3+10,6)*2*2,7+(0,8+0,7)*2,7</t>
  </si>
  <si>
    <t>590300180</t>
  </si>
  <si>
    <t>deska sádrokartonová GKF tl.12,5 mm</t>
  </si>
  <si>
    <t>-1296166563</t>
  </si>
  <si>
    <t>9,972*1,1</t>
  </si>
  <si>
    <t>590300280</t>
  </si>
  <si>
    <t>deska sádrokartonová GKFI tl.12,5 mm</t>
  </si>
  <si>
    <t>1884287788</t>
  </si>
  <si>
    <t xml:space="preserve">"výlevka   "5,6*1,1</t>
  </si>
  <si>
    <t>590300200</t>
  </si>
  <si>
    <t>deska sádrokartonová GKF tl.15,0 mm</t>
  </si>
  <si>
    <t>2124549400</t>
  </si>
  <si>
    <t>95,277*1,1</t>
  </si>
  <si>
    <t>1069981477</t>
  </si>
  <si>
    <t>17,61+8,65+10,0+95,3+5,6</t>
  </si>
  <si>
    <t>763131432</t>
  </si>
  <si>
    <t>Podhled ze sádrokartonových desek dvouvrstvá zavěšená spodní konstrukce z ocelových profilů CD, UD jednoduše opláštěná deskou protipožární DF, tl. 15 mm, bez TI</t>
  </si>
  <si>
    <t>73668190</t>
  </si>
  <si>
    <t xml:space="preserve">"103"   78,65</t>
  </si>
  <si>
    <t xml:space="preserve">"104"  8,5</t>
  </si>
  <si>
    <t xml:space="preserve">"102"    9,55</t>
  </si>
  <si>
    <t>763131471</t>
  </si>
  <si>
    <t>Podhled ze sádrokartonových desek dvouvrstvá zavěšená spodní konstrukce z ocelových profilů CD, UD jednoduše opláštěná deskou impregnovanou protipožární H2DF, tl. 12,5 mm, bez TI</t>
  </si>
  <si>
    <t>-1909011554</t>
  </si>
  <si>
    <t xml:space="preserve">"105"    5,95</t>
  </si>
  <si>
    <t>763131714</t>
  </si>
  <si>
    <t>Podhled ze sádrokartonových desek ostatní práce a konstrukce na podhledech ze sádrokartonových desek základní penetrační nátěr</t>
  </si>
  <si>
    <t>1238887713</t>
  </si>
  <si>
    <t>96,7+7,55</t>
  </si>
  <si>
    <t>763164536</t>
  </si>
  <si>
    <t>Obklad ze sádrokartonových desek konstrukcí kovových včetně ochranných úhelníků ve tvaru L rozvinuté šíře přes 0,4 do 0,8 m, opláštěný deskou protipožární DF, tl. 15 mm</t>
  </si>
  <si>
    <t>-1418196578</t>
  </si>
  <si>
    <t>5,6</t>
  </si>
  <si>
    <t>763182313</t>
  </si>
  <si>
    <t>Výplně otvorů konstrukcí ze sádrokartonových desek ostění oken z desek hloubky do 0,2 m</t>
  </si>
  <si>
    <t>1441884215</t>
  </si>
  <si>
    <t>(1,2+1,5+1,2+1,5+1,0+1,5+1,4+1,5)*2+2,4+2,6*2</t>
  </si>
  <si>
    <t>(0,8+1,97*2)*2</t>
  </si>
  <si>
    <t>763182314</t>
  </si>
  <si>
    <t>Výplně otvorů konstrukcí ze sádrokartonových desek ostění oken z desek hloubky přes 0,2 do 0,5 m</t>
  </si>
  <si>
    <t>-1176336515</t>
  </si>
  <si>
    <t>(1,4+1,5)*2</t>
  </si>
  <si>
    <t>1,0+2,0*2</t>
  </si>
  <si>
    <t>766417211</t>
  </si>
  <si>
    <t>Montáž obložení stěn rošt podkladový</t>
  </si>
  <si>
    <t>-289229097</t>
  </si>
  <si>
    <t xml:space="preserve">"60/40  s10+s10*"  (95,26+10,0)*2,5</t>
  </si>
  <si>
    <t>605141140</t>
  </si>
  <si>
    <t xml:space="preserve">Řezivo jehličnaté drobné, neopracované (lišty a latě), (ČSN 49 1503, ČSN 49 2100) jehličnaté - latě střešní latě délka 4 - 5 m latě  impregnované</t>
  </si>
  <si>
    <t>1761593089</t>
  </si>
  <si>
    <t xml:space="preserve">" lať 60/40"   263,15*0,06*0,04*1,1</t>
  </si>
  <si>
    <t>763183112</t>
  </si>
  <si>
    <t xml:space="preserve">Výplně otvorů konstrukcí ze sádrokartonových desek  montáž stavebního pouzdra posuvných dveří do sádrokartonové příčky s jednou kapsou pro jedno dveřní křídlo, průchozí šířky přes 800 do 1200 mm</t>
  </si>
  <si>
    <t>644293880</t>
  </si>
  <si>
    <t>55331613</t>
  </si>
  <si>
    <t xml:space="preserve">pouzdro stavební posuvných dveří  jednopouzdrové 900 mm - standardní rozměr</t>
  </si>
  <si>
    <t>-2031185546</t>
  </si>
  <si>
    <t>-5607403</t>
  </si>
  <si>
    <t>Konstrukce klempířské+5% prořez-tabulka výrobků</t>
  </si>
  <si>
    <t>764216603</t>
  </si>
  <si>
    <t>Oplechování parapetů z pozinkovaného plechu s povrchovou úpravou rovných mechanicky kotvené, bez rohů rš 250 mm</t>
  </si>
  <si>
    <t>-849119847</t>
  </si>
  <si>
    <t>6,2*1,05</t>
  </si>
  <si>
    <t>7642166041</t>
  </si>
  <si>
    <t xml:space="preserve">03   Oplechování terasy mechanicky kotvené z Pz s povrchovou úpravou rš 330 mm</t>
  </si>
  <si>
    <t>1761355248</t>
  </si>
  <si>
    <t>5,0*1,05</t>
  </si>
  <si>
    <t>631969303</t>
  </si>
  <si>
    <t>766111</t>
  </si>
  <si>
    <t xml:space="preserve">15/T  Mobilní posuvné příčky, ak odolnost Rw= 42 dB, manuál. ovládání, výplň panelů LDT, AL kolejnice, 2* dveře  80 cm</t>
  </si>
  <si>
    <t>-150956948</t>
  </si>
  <si>
    <t xml:space="preserve">"15/T a"  5,36*2,7</t>
  </si>
  <si>
    <t>7661110</t>
  </si>
  <si>
    <t xml:space="preserve">15/T  Mobilní posuvné příčky, ak odolnost Rw= 42 dB, manuál. ovládání, výplň panelů LDT, AL kolejnice, </t>
  </si>
  <si>
    <t>1791638994</t>
  </si>
  <si>
    <t xml:space="preserve">"15/Tb"  5,26*2,7</t>
  </si>
  <si>
    <t xml:space="preserve">"15/Tc"  4,48*2,7</t>
  </si>
  <si>
    <t>7664122330</t>
  </si>
  <si>
    <t>Montáž obložení stěn plochy přes 1 m2 palubkami ze sibiřskéko modřínu (24/68+24/140)</t>
  </si>
  <si>
    <t>-2116867034</t>
  </si>
  <si>
    <t xml:space="preserve">"ostění"  (1,14+1,44+1,14+1,44+2,55+2,4)*2*0,125</t>
  </si>
  <si>
    <t xml:space="preserve">"ostění"   (1,34+1,44+0,94+1,44)*2*0,125</t>
  </si>
  <si>
    <t xml:space="preserve">"ostění"    (1,34+1,44)*2*0,125</t>
  </si>
  <si>
    <t>"podhledy" 7,6*1,2+3,31*1,2+2,1*1,26</t>
  </si>
  <si>
    <t>7664172110</t>
  </si>
  <si>
    <t>CS ÚRS2015 02</t>
  </si>
  <si>
    <t>105513163</t>
  </si>
  <si>
    <t xml:space="preserve">" svisle   50/30"          150*2,5</t>
  </si>
  <si>
    <t xml:space="preserve">"vodorovně 50/60"    150*2,5</t>
  </si>
  <si>
    <t>6119115700</t>
  </si>
  <si>
    <t xml:space="preserve">Obložení dřevěné palubky obkladové - bez povrchové úpravy, provedení na pero a drážku - cena za m2 vč. pera, délka 2,4 - 5 m, balené ve fólii dřevina sibiřský  modřín profil klasický 24*68</t>
  </si>
  <si>
    <t>-150824563</t>
  </si>
  <si>
    <t>149,414*0,5*1,1</t>
  </si>
  <si>
    <t>6119115701</t>
  </si>
  <si>
    <t xml:space="preserve">palubky obkladové modřín sibiřský profil  24*140</t>
  </si>
  <si>
    <t>200353367</t>
  </si>
  <si>
    <t>82,178</t>
  </si>
  <si>
    <t>1824332728</t>
  </si>
  <si>
    <t xml:space="preserve">" lať 50/30"    375,0*0,05*0,03*1,1</t>
  </si>
  <si>
    <t xml:space="preserve">" lať 50/60"    375,0*0,05*0,06*1,1</t>
  </si>
  <si>
    <t>7131911330</t>
  </si>
  <si>
    <t>Montáž tepelné izolace stavebních konstrukcí - doplňky a konstrukční součásti podlah, stropů vrchem nebo střech překrytím fólií položenou volně s přelepením spojů</t>
  </si>
  <si>
    <t>1595541574</t>
  </si>
  <si>
    <t>149,5</t>
  </si>
  <si>
    <t>283292680</t>
  </si>
  <si>
    <t>Fólie z plastů ostatních a speciálně upravené podstřešní a parotěsné</t>
  </si>
  <si>
    <t>-679608522</t>
  </si>
  <si>
    <t>149,5*1,1</t>
  </si>
  <si>
    <t>7664162430</t>
  </si>
  <si>
    <t>Montáž obložení stěn plochy přes 5 m2 panely obkladovými z aglomerovaných desek, plochy přes 1,50 m2</t>
  </si>
  <si>
    <t>-227097672</t>
  </si>
  <si>
    <t xml:space="preserve">"S 11-sádrovlákno 18"  (4,15+4,5+4,0+4,4)*2,7</t>
  </si>
  <si>
    <t>-(0,8*1,97+1,6*1,97)*2</t>
  </si>
  <si>
    <t xml:space="preserve">"S 10*- sádrovlákno 15- vstup"  (2,22+4,25*2)*2,7-1,7*1,97</t>
  </si>
  <si>
    <t xml:space="preserve">"S10- sádrovlákno 12,5- vnější obvod" </t>
  </si>
  <si>
    <t>590305120</t>
  </si>
  <si>
    <t xml:space="preserve">deska sádrovláknitá maloformátová univerzální  12,5 x 1000 x 1500 mm</t>
  </si>
  <si>
    <t>-481838909</t>
  </si>
  <si>
    <t xml:space="preserve">"S10"   149,41*1,1</t>
  </si>
  <si>
    <t>590305130</t>
  </si>
  <si>
    <t>deska sádrovláknitá maloformátová univerzální 15 x 1000 x 1500 mm</t>
  </si>
  <si>
    <t>1784971771</t>
  </si>
  <si>
    <t xml:space="preserve">"S10*"    25,6*1,1</t>
  </si>
  <si>
    <t>5903051300</t>
  </si>
  <si>
    <t>deska sádrovláknitá maloformátová univerzální 18 x 1000 x 1500 mm</t>
  </si>
  <si>
    <t>-1850938770</t>
  </si>
  <si>
    <t>36,6*1,1</t>
  </si>
  <si>
    <t>766622125</t>
  </si>
  <si>
    <t>Montáž oken plastových včetně montáže rámu na polyuretanovou pěnu plochy přes 1 m2 otevíravých nebo sklápěcích do dřevěné konstrukce, výšky do 1,5 m</t>
  </si>
  <si>
    <t>1044758738</t>
  </si>
  <si>
    <t xml:space="preserve">"02"  1,0*1,5*1</t>
  </si>
  <si>
    <t xml:space="preserve">"04"   1,2*1,5*2</t>
  </si>
  <si>
    <t xml:space="preserve">"06"   1,4*1,5*2</t>
  </si>
  <si>
    <t>611439000</t>
  </si>
  <si>
    <t xml:space="preserve">02  okno plastové 1 křídlové  výklopné  100x150 cm,U= 1,0, štěrbin větrání, profil 5-ti komor, tepelněizol dvojsklo,hluk útlum 30 dB, vnitř barva šedá, venek bříza(hrušeň) AL žaluzie- vý</t>
  </si>
  <si>
    <t>-1214093874</t>
  </si>
  <si>
    <t xml:space="preserve">"02 - 1000/150"   1</t>
  </si>
  <si>
    <t>6114396</t>
  </si>
  <si>
    <t xml:space="preserve">04  okno plastové 1 křídlové  výklopné  120x150 cm,U= 1,0, štěrbin větrání, profil 5-ti komor, tepelněizol dvojsklo,hluk útlum 30 dB, vnitř barva šedá, venek bříza(hrušeň) AL žaluzie- výpis výrobků </t>
  </si>
  <si>
    <t>-1532200303</t>
  </si>
  <si>
    <t xml:space="preserve">"04 - 120/150"   2</t>
  </si>
  <si>
    <t>6114397</t>
  </si>
  <si>
    <t xml:space="preserve">06  okno plastové 1 křídlové  výklopné  140x150 cm,U= 1,0, štěrbin větrání, profil 5-ti komor, tepelněizol dvojsklo,hluk útlum 30 dB, vnitř barva šedá, venek bříza(hrušeň) AL žaluzie- výpis výrobků </t>
  </si>
  <si>
    <t>-181584737</t>
  </si>
  <si>
    <t xml:space="preserve">"06 - 140/150"   2</t>
  </si>
  <si>
    <t>76664236</t>
  </si>
  <si>
    <t xml:space="preserve">13  Montáž plastové stěny trojdílné, střední díl otoč+výklop se štěr větráním. 5-komor prof, hluk útl. 30dB,U=1,0 W/m2K, vnitř žal.</t>
  </si>
  <si>
    <t>2033756088</t>
  </si>
  <si>
    <t xml:space="preserve">"2,6*2,4"    1</t>
  </si>
  <si>
    <t>6114415401</t>
  </si>
  <si>
    <t xml:space="preserve">P13  plast stěna ,pevná část2*+střední dveře otev +výklop, vel 2600/2400 mm, U=1,1,tepizol dvojsklo,venek bříza(hrušeň), vnitřek tmavěšedá, hl.útl. 30dB, U=1,1 W/m2K, AL vnitř žal- tabulka výrobků</t>
  </si>
  <si>
    <t>1399879060</t>
  </si>
  <si>
    <t xml:space="preserve">"13"   1</t>
  </si>
  <si>
    <t>766660411</t>
  </si>
  <si>
    <t>Montáž dveřních křídel dřevěných nebo plastových vchodových dveří včetně rámu do zdiva jednokřídlových bez nadsvětlíku</t>
  </si>
  <si>
    <t>678018222</t>
  </si>
  <si>
    <t xml:space="preserve">"01"  1</t>
  </si>
  <si>
    <t>6117355201</t>
  </si>
  <si>
    <t xml:space="preserve">01  dveře vchodové dřev. hladké plné s prahem   komplet vč kování br nerez, zámku  - rámu, povrchová úprava, Uw=1,5W/m2K   90/197 cm  generální kíč</t>
  </si>
  <si>
    <t>457482816</t>
  </si>
  <si>
    <t xml:space="preserve">"01  90/197"   1</t>
  </si>
  <si>
    <t>766660312</t>
  </si>
  <si>
    <t>Montáž dveřních křídel dřevěných nebo plastových posuvných dveří do pouzdra zděné příčky s jednou kapsou jednokřídlových, průchozí šířky přes 800 do 1200 mm</t>
  </si>
  <si>
    <t>-2091296551</t>
  </si>
  <si>
    <t xml:space="preserve">"02"   1</t>
  </si>
  <si>
    <t>61160327</t>
  </si>
  <si>
    <t xml:space="preserve">02  dveře dřevěné vnitřní hladké část proskl 1křídlové posuvné do pouzdra 90/1970, kov brouš nerez, oboustr svislé madlo povrch CPL</t>
  </si>
  <si>
    <t>-2045397764</t>
  </si>
  <si>
    <t xml:space="preserve">"02"  1</t>
  </si>
  <si>
    <t>766660181</t>
  </si>
  <si>
    <t>Montáž dveřních křídel dřevěných nebo plastových otevíravých do obložkové zárubně protipožárních jednokřídlových, šířky do 800 mm</t>
  </si>
  <si>
    <t>90482273</t>
  </si>
  <si>
    <t xml:space="preserve">"P06"   1</t>
  </si>
  <si>
    <t>61160222</t>
  </si>
  <si>
    <t xml:space="preserve">P06    dveře dřevěné vnitřní hladké část proskl -čieé bezp sklo 1křídlové -80x197,kov br nerez, zámek , štítek s ozn, EW 15 DP3/C, povrch úprava generální kíč</t>
  </si>
  <si>
    <t>-1026423687</t>
  </si>
  <si>
    <t>766660357</t>
  </si>
  <si>
    <t>Montáž dveřních křídel dřevěných nebo plastových posuvných dveří do pojezdu na stěnu dvoukřídlových, průchozí šířky přes 1200 do1650 mm</t>
  </si>
  <si>
    <t>1179718625</t>
  </si>
  <si>
    <t xml:space="preserve">"P07"   1</t>
  </si>
  <si>
    <t>61160223</t>
  </si>
  <si>
    <t xml:space="preserve">P07    dveře dřevěné vnitřní hladké posuvné po stěně, část proskl -čiré bezp sklo 2křídlové -2*80x197,kov br nerez, zámek , štítek s ozn, EW 15 DP3/C, povrch úprava generální kíč</t>
  </si>
  <si>
    <t>858774736</t>
  </si>
  <si>
    <t xml:space="preserve">"P08"   1</t>
  </si>
  <si>
    <t>713658392</t>
  </si>
  <si>
    <t>766682211</t>
  </si>
  <si>
    <t xml:space="preserve">Montáž zárubní dřevěných, plastových nebo z lamina  obložkových protipožárních, pro dveře jednokřídlové, tloušťky stěny do 170 mm</t>
  </si>
  <si>
    <t>-1639947835</t>
  </si>
  <si>
    <t xml:space="preserve">"p06"  1</t>
  </si>
  <si>
    <t>611822630</t>
  </si>
  <si>
    <t xml:space="preserve">Zárubně dřevěné zárubně obložkové  pro dveře jednokřídlové 60, 70, 80 a 90/197 cm pro tl.stěny 6-17 cm fólie dub,buk,třešeň a bílá </t>
  </si>
  <si>
    <t>-317336760</t>
  </si>
  <si>
    <t>766682112</t>
  </si>
  <si>
    <t>Montáž zárubní dřevěných, plastových nebo z lamina obložkových, pro dveře jednokřídlové, tloušťky stěny přes 170 do 350 mm</t>
  </si>
  <si>
    <t>1183762848</t>
  </si>
  <si>
    <t>611822720</t>
  </si>
  <si>
    <t xml:space="preserve">Zárubně dřevěné zárubně obložkové  pro tl.stěny 26-35 cm fólie dub,buk,třešeň a bílá</t>
  </si>
  <si>
    <t>370410352</t>
  </si>
  <si>
    <t>766682221</t>
  </si>
  <si>
    <t>Montáž zárubní dřevěných, plastových nebo z lamina obložkových protipožárních, pro dveře dvoukřídlové, tloušťky stěny do 170 mm</t>
  </si>
  <si>
    <t>-409127078</t>
  </si>
  <si>
    <t>6118227901</t>
  </si>
  <si>
    <t>Zárubně dřevěné zárubně obložkové Normal pro dveře dvoukřídlové 125, 145/197 cm pro tl.stěny 6-17 cm fólie dub,buk,třešeň a bílá - protipožární</t>
  </si>
  <si>
    <t>-1177124114</t>
  </si>
  <si>
    <t>766694111</t>
  </si>
  <si>
    <t>Montáž ostatních truhlářských konstrukcí parapetních desek dřevěných nebo plastových šířky do 300 mm, délky do 1000 mm</t>
  </si>
  <si>
    <t>-1273065970</t>
  </si>
  <si>
    <t>-1196673645</t>
  </si>
  <si>
    <t>2+2</t>
  </si>
  <si>
    <t xml:space="preserve">Dod parapetních desek lamino bez nosu  hloubku stěny do 275 mm</t>
  </si>
  <si>
    <t>STROVNATELNÁ CENA</t>
  </si>
  <si>
    <t>874859815</t>
  </si>
  <si>
    <t xml:space="preserve">"02"  0,95*1</t>
  </si>
  <si>
    <t xml:space="preserve">"04"  1,15*2</t>
  </si>
  <si>
    <t xml:space="preserve">"06"   1,35*2</t>
  </si>
  <si>
    <t>766811130</t>
  </si>
  <si>
    <t xml:space="preserve">02/I   Montáž + dod   pracovní linka, 7*spodní skříňky , celkem 4500 mm, nerez dřez, umyvadlo- tabula výrobků </t>
  </si>
  <si>
    <t>-1247467934</t>
  </si>
  <si>
    <t>7668111</t>
  </si>
  <si>
    <t xml:space="preserve">03/I   Montáž + dod  skří'ňová sestava pracovní linka, 3*spodní skříňky ,6* horní skř.  celkem 5500 mm, - tabula výrobků </t>
  </si>
  <si>
    <t>-324799639</t>
  </si>
  <si>
    <t>Dodávka a montář celodřevěného schodiště vč. stupňů, zábradlí a podest, povrchová úprava_x000d_
- výkresy půdorysů</t>
  </si>
  <si>
    <t>-1342900147</t>
  </si>
  <si>
    <t>1858302564</t>
  </si>
  <si>
    <t>767</t>
  </si>
  <si>
    <t>Konstrukce zámečnické</t>
  </si>
  <si>
    <t>7671611320</t>
  </si>
  <si>
    <t xml:space="preserve">01a/z  Montáž +dod zábradlí rovného -venk. terasa- ocel. sloupky50*50*4, výplň 50*30*4, 30*12-RAL 7011</t>
  </si>
  <si>
    <t>1550320397</t>
  </si>
  <si>
    <t>3,77+0,315*2</t>
  </si>
  <si>
    <t>767646510</t>
  </si>
  <si>
    <t xml:space="preserve">Montáž dveří ocelových  protipožárních uzávěrů jednokřídlových</t>
  </si>
  <si>
    <t>1417749461</t>
  </si>
  <si>
    <t>553411</t>
  </si>
  <si>
    <t xml:space="preserve">P08    dveře kovové vnitřní hladké plné 1křídlové -80x197,kov br nerez, zámek, štítek s ozn, EW 30 DP3/C, povrch úprava generální kíč</t>
  </si>
  <si>
    <t>-46437492</t>
  </si>
  <si>
    <t>998767201</t>
  </si>
  <si>
    <t>Přesun hmot pro zámečnické konstrukce stanovený procentní sazbou z ceny vodorovná dopravní vzdálenost do 50 m v objektech výšky do 6 m</t>
  </si>
  <si>
    <t>-1086968491</t>
  </si>
  <si>
    <t xml:space="preserve">Podlahy z dlaždic  - půd.1 np</t>
  </si>
  <si>
    <t>771474112</t>
  </si>
  <si>
    <t>Montáž soklíků z dlaždic keramických lepených flexibilním lepidlem rovných výšky přes 65 do 90 mm</t>
  </si>
  <si>
    <t>-1066756003</t>
  </si>
  <si>
    <t xml:space="preserve">"101"  1,3*2+0,3</t>
  </si>
  <si>
    <t xml:space="preserve">"102"   2,2+4,25*2+0,12-0,9-0,8</t>
  </si>
  <si>
    <t xml:space="preserve">"105"   1,2*2+3,31+0,15*2-2,6</t>
  </si>
  <si>
    <t>sokl keramický mrazuvzdorný 297 mm</t>
  </si>
  <si>
    <t>985879353</t>
  </si>
  <si>
    <t>15,3/0,3*1,1</t>
  </si>
  <si>
    <t>1389954121</t>
  </si>
  <si>
    <t xml:space="preserve">"102"   9,55</t>
  </si>
  <si>
    <t>dlaždice keramické hutné, glazované, matný povrch, odol. opotř. PEI 4, 298/298/9, barevné, R 10/A, mrazuvzdor</t>
  </si>
  <si>
    <t>-179019980</t>
  </si>
  <si>
    <t>17,1*1,1</t>
  </si>
  <si>
    <t>-1689720937</t>
  </si>
  <si>
    <t>15,63*0,09+17,1</t>
  </si>
  <si>
    <t>-966573967</t>
  </si>
  <si>
    <t>18,507</t>
  </si>
  <si>
    <t>7715911</t>
  </si>
  <si>
    <t xml:space="preserve">08/z  Přechodový profil 30 mm rovný  , dl 90 cm AL stříbrný </t>
  </si>
  <si>
    <t>-1567938742</t>
  </si>
  <si>
    <t>-1634278443</t>
  </si>
  <si>
    <t>17,1</t>
  </si>
  <si>
    <t>7732212210</t>
  </si>
  <si>
    <t xml:space="preserve">Obklady  schod stupňů tercovým schod. pravoúhlým stupněm - protiskluz. povrch, protisklu. pás 50 mm d+m</t>
  </si>
  <si>
    <t>1854328523</t>
  </si>
  <si>
    <t>2,4*7</t>
  </si>
  <si>
    <t>127387412</t>
  </si>
  <si>
    <t>Podlahy povlakové- půd. 1 np</t>
  </si>
  <si>
    <t>1060359562</t>
  </si>
  <si>
    <t xml:space="preserve">"104"  8,50</t>
  </si>
  <si>
    <t>306247014</t>
  </si>
  <si>
    <t>87,15</t>
  </si>
  <si>
    <t>879210490</t>
  </si>
  <si>
    <t>88,774</t>
  </si>
  <si>
    <t>Lepení obvodových soklíků nebo lišt z plastů Vytažení podlah krytiny 100 mm na zeď</t>
  </si>
  <si>
    <t>1791206107</t>
  </si>
  <si>
    <t xml:space="preserve">"103"   (9,5+10,6+0,3+0,8)*2-(1,6+0,8+2,6)</t>
  </si>
  <si>
    <t xml:space="preserve">"104"   1,25+4,3+4,1+1,4+0,25-1,7-1,6</t>
  </si>
  <si>
    <t>CS ÚRS 2015 01</t>
  </si>
  <si>
    <t>313982215</t>
  </si>
  <si>
    <t>45,4</t>
  </si>
  <si>
    <t xml:space="preserve">profily z měkčeného polyvinylchloridu lišty pro obklady, délka 2,5 m barva     profil číslo lišty  přechodová ukončující</t>
  </si>
  <si>
    <t>-1995167221</t>
  </si>
  <si>
    <t>45,4*1,05</t>
  </si>
  <si>
    <t>776251111</t>
  </si>
  <si>
    <t>Montáž podlahovin z přírodního linolea (marmolea) lepením standardním lepidlem z pásů standardních</t>
  </si>
  <si>
    <t>-108540067</t>
  </si>
  <si>
    <t xml:space="preserve">"p2- 103"   78,65</t>
  </si>
  <si>
    <t>-1963479196</t>
  </si>
  <si>
    <t>88,15*1,05+43,4*0,13*1,05</t>
  </si>
  <si>
    <t>409221295</t>
  </si>
  <si>
    <t>-927610631</t>
  </si>
  <si>
    <t xml:space="preserve">"103"  0,6*1,8+4,3*0,7</t>
  </si>
  <si>
    <t xml:space="preserve">"výlevka"  (1,203+0,98)*2*1,9-0,8*1,97</t>
  </si>
  <si>
    <t>-1618861624</t>
  </si>
  <si>
    <t>10,809*1,1</t>
  </si>
  <si>
    <t>223964176</t>
  </si>
  <si>
    <t>10,9</t>
  </si>
  <si>
    <t>1171658256</t>
  </si>
  <si>
    <t>-672120114</t>
  </si>
  <si>
    <t>1*1,2</t>
  </si>
  <si>
    <t>-1558249530</t>
  </si>
  <si>
    <t>1,2</t>
  </si>
  <si>
    <t xml:space="preserve">Malby nestíratelné  tónované v místn  do 3,80 m</t>
  </si>
  <si>
    <t>-611111550</t>
  </si>
  <si>
    <t>pp</t>
  </si>
  <si>
    <t>"stropy" 77,54</t>
  </si>
  <si>
    <t xml:space="preserve">"101"  (4,3+1,1+2,23)*2*2,7</t>
  </si>
  <si>
    <t>"102" (4,0+3,8)*2*2,2</t>
  </si>
  <si>
    <t xml:space="preserve">"103"   (4,2+4,4)*2*2,2</t>
  </si>
  <si>
    <t xml:space="preserve">"105"   (1,25+3,4)*2*2,2</t>
  </si>
  <si>
    <t xml:space="preserve">"106"   (2,15+1,2)*2*2,2</t>
  </si>
  <si>
    <t xml:space="preserve">"107"  (1,9+2,1)*2*2,2</t>
  </si>
  <si>
    <t xml:space="preserve">"108"  (0,95+2,25)*2*2,2</t>
  </si>
  <si>
    <t xml:space="preserve">"109"   (1,8+3,3)*2*2,2</t>
  </si>
  <si>
    <t xml:space="preserve">"109.1"   (1,8+1,2)*2*2,2</t>
  </si>
  <si>
    <t xml:space="preserve">"110"  (3,25+3,2)*2*2,2</t>
  </si>
  <si>
    <t>1np</t>
  </si>
  <si>
    <t xml:space="preserve">"stropy"  104,15</t>
  </si>
  <si>
    <t>"stěny"</t>
  </si>
  <si>
    <t xml:space="preserve">"102"  (2,2+4,25*2)*2,7</t>
  </si>
  <si>
    <t xml:space="preserve">"103"  (1,2+8,3+10,6+0,8)*2*2,7</t>
  </si>
  <si>
    <t xml:space="preserve">"104"  (4,02+1,1+1,9+1,35)*2*2,7</t>
  </si>
  <si>
    <t xml:space="preserve">ZTI_cp24_1.NP-ZM1.1 - D.1.4  ZDRAVOTNĚ-TECHNICKÉ INSTALACE - cp24_1.NP-ZMĚNA1.1  CÚ 2018/1</t>
  </si>
  <si>
    <t>1896134344</t>
  </si>
  <si>
    <t>308815722</t>
  </si>
  <si>
    <t>14+3 "odpadní kanalizace</t>
  </si>
  <si>
    <t>1037289617</t>
  </si>
  <si>
    <t>4 "připojovací kanalizace</t>
  </si>
  <si>
    <t>Potrubí z plastových trub HT Systém (polypropylenové PPs) připojovací DN 100</t>
  </si>
  <si>
    <t>1158704380</t>
  </si>
  <si>
    <t>1 "připojovací kanalizace</t>
  </si>
  <si>
    <t>-94097193</t>
  </si>
  <si>
    <t>(14+3)/2 "upevnění potrubí</t>
  </si>
  <si>
    <t>-1943475960</t>
  </si>
  <si>
    <t>1+1+1 "zařizovací předměty DN50</t>
  </si>
  <si>
    <t>Vyměření přípojek na potrubí vyvedení a upevnění odpadních výpustek DN 100</t>
  </si>
  <si>
    <t>-381777304</t>
  </si>
  <si>
    <t>1 "zařizovací předměty DN100</t>
  </si>
  <si>
    <t>-1085914859</t>
  </si>
  <si>
    <t>2 "myčka nádobí, pračka</t>
  </si>
  <si>
    <t>-1622035898</t>
  </si>
  <si>
    <t>4+14+3+1 "připojovací,odpadní potrubí</t>
  </si>
  <si>
    <t>-122884963</t>
  </si>
  <si>
    <t>2125019317</t>
  </si>
  <si>
    <t>8+4 "připojovací potrubí ve stěnách</t>
  </si>
  <si>
    <t>708187756</t>
  </si>
  <si>
    <t>9 "připojovací potrubíd ve stěnách</t>
  </si>
  <si>
    <t>11 "páteřní pod stropem</t>
  </si>
  <si>
    <t>-1757399015</t>
  </si>
  <si>
    <t>11+11 "páteřní pod stropem</t>
  </si>
  <si>
    <t>1331855731</t>
  </si>
  <si>
    <t>(11+11+11)/2 "páteřní rozvod</t>
  </si>
  <si>
    <t>-1006154949</t>
  </si>
  <si>
    <t>8+4 "připojovací ve stěnách</t>
  </si>
  <si>
    <t>-942915167</t>
  </si>
  <si>
    <t>9+11 "připojovací ve stěnách</t>
  </si>
  <si>
    <t>-354179962</t>
  </si>
  <si>
    <t>-1625574240</t>
  </si>
  <si>
    <t>852836618</t>
  </si>
  <si>
    <t>2+1 "zařizovací předměty výtokové ventily</t>
  </si>
  <si>
    <t>-56286476</t>
  </si>
  <si>
    <t>1+1 "zařizovací předměty baterie</t>
  </si>
  <si>
    <t>Armatury s jedním závitem montáž vodovodních armatur s jedním závitem ostatních typů G 1/2</t>
  </si>
  <si>
    <t>-2050081502</t>
  </si>
  <si>
    <t>-1605096660</t>
  </si>
  <si>
    <t>-1161528981</t>
  </si>
  <si>
    <t>2 "uzávěry odbočky</t>
  </si>
  <si>
    <t>-1323232321</t>
  </si>
  <si>
    <t>8+9+11+11+11+4</t>
  </si>
  <si>
    <t>741871327</t>
  </si>
  <si>
    <t>-2072918243</t>
  </si>
  <si>
    <t>-912281452</t>
  </si>
  <si>
    <t>1688095679</t>
  </si>
  <si>
    <t>-243411933</t>
  </si>
  <si>
    <t>1762241517</t>
  </si>
  <si>
    <t>2*(1)+1</t>
  </si>
  <si>
    <t>-319388593</t>
  </si>
  <si>
    <t>800485112</t>
  </si>
  <si>
    <t>-1166058108</t>
  </si>
  <si>
    <t>-1228046705</t>
  </si>
  <si>
    <t>749187091</t>
  </si>
  <si>
    <t>1275878946</t>
  </si>
  <si>
    <t>-255474623</t>
  </si>
  <si>
    <t xml:space="preserve">Protipožární trubní ucpávky předizolované kovové potrubí prostup stropem tloušťky 150 mm požární odolnost EI 60-120 </t>
  </si>
  <si>
    <t>-314937053</t>
  </si>
  <si>
    <t>1045622766</t>
  </si>
  <si>
    <t>2 "manžety</t>
  </si>
  <si>
    <t xml:space="preserve">zzstemnydulUTČP241NP - VYTÁPĚNÍ OBJEKTU č.p.24 - 1.NP   CÚ 2018/1</t>
  </si>
  <si>
    <t>-1716543571</t>
  </si>
  <si>
    <t>-1552625758</t>
  </si>
  <si>
    <t>114213362</t>
  </si>
  <si>
    <t>2065184608</t>
  </si>
  <si>
    <t>1959138147</t>
  </si>
  <si>
    <t>1786931021</t>
  </si>
  <si>
    <t>1584370309</t>
  </si>
  <si>
    <t>390651986</t>
  </si>
  <si>
    <t>-542561755</t>
  </si>
  <si>
    <t>73551100</t>
  </si>
  <si>
    <t>Podlahové vytápění systémová deska s výstupky a roztečí 50mm dodávka a montáž</t>
  </si>
  <si>
    <t>1756163940</t>
  </si>
  <si>
    <t>9,5+9,5+8,7+9+9,5+9,5+9,9+5,9+10,2+11</t>
  </si>
  <si>
    <t>73551101</t>
  </si>
  <si>
    <t>Podlahové vytápění potrubí rozvodné 17x2 mm dodávka a montáž</t>
  </si>
  <si>
    <t>-831785716</t>
  </si>
  <si>
    <t>735511081</t>
  </si>
  <si>
    <t>Trubkové teplovodní podlahové vytápění ostatní prvky rozdělovače typ HKV 2</t>
  </si>
  <si>
    <t>731017662</t>
  </si>
  <si>
    <t>735511088</t>
  </si>
  <si>
    <t>Trubkové teplovodní podlahové vytápění ostatní prvky rozdělovače typ HKV 9</t>
  </si>
  <si>
    <t>-1749849629</t>
  </si>
  <si>
    <t>735511130</t>
  </si>
  <si>
    <t xml:space="preserve">Trubkové teplovodní podlahové vytápění  ostatní prvky skříně rozdělovače na omítku A.P.10</t>
  </si>
  <si>
    <t>-2066378063</t>
  </si>
  <si>
    <t>xSDK1</t>
  </si>
  <si>
    <t xml:space="preserve">Trubkové teplovodní podlahové vytápění  ostatní prvky skříně rozdělovače na omítku A.P.1</t>
  </si>
  <si>
    <t>73081699</t>
  </si>
  <si>
    <t>-624392494</t>
  </si>
  <si>
    <t>2106019422</t>
  </si>
  <si>
    <t xml:space="preserve">el_1np - Elektroinstalace 1 NP   CÚ 2018/1</t>
  </si>
  <si>
    <t>D1 - Rozpočet 1.NP budova č.p.24</t>
  </si>
  <si>
    <t>Rozpočet 1.NP budova č.p.24</t>
  </si>
  <si>
    <t>Rozvaděč RMS1.2</t>
  </si>
  <si>
    <t>-1772655433</t>
  </si>
  <si>
    <t>-405400571</t>
  </si>
  <si>
    <t>-375504224</t>
  </si>
  <si>
    <t>128332891</t>
  </si>
  <si>
    <t xml:space="preserve">Sil. kabel J 1-CXKH  5x1,5mm2</t>
  </si>
  <si>
    <t>2001323174</t>
  </si>
  <si>
    <t>1655118791</t>
  </si>
  <si>
    <t>-2099062769</t>
  </si>
  <si>
    <t>-1552133374</t>
  </si>
  <si>
    <t>-817091763</t>
  </si>
  <si>
    <t>-1396840623</t>
  </si>
  <si>
    <t>868838756</t>
  </si>
  <si>
    <t xml:space="preserve">Krabicová rozvodka zapuštěná  vč. víčka do hořl podkladů</t>
  </si>
  <si>
    <t>-409038877</t>
  </si>
  <si>
    <t xml:space="preserve">Krabice přístrojová zapuštěná pro mont do hořl  podkladů</t>
  </si>
  <si>
    <t>1116830892</t>
  </si>
  <si>
    <t>Vypínač Tango 1pól, zapušť bílý, řaz 1</t>
  </si>
  <si>
    <t>-1165210516</t>
  </si>
  <si>
    <t xml:space="preserve">Vypínač 1pól  řaz. 1S mod 45</t>
  </si>
  <si>
    <t>-414287453</t>
  </si>
  <si>
    <t>-151495119</t>
  </si>
  <si>
    <t xml:space="preserve">Spínač  střídavý zapušť bílý  řaz. 6</t>
  </si>
  <si>
    <t>-988469694</t>
  </si>
  <si>
    <t>338040814</t>
  </si>
  <si>
    <t>-1573401642</t>
  </si>
  <si>
    <t xml:space="preserve">Zás. s přep. ochr.  230/16A, bílá</t>
  </si>
  <si>
    <t>1180694653</t>
  </si>
  <si>
    <t xml:space="preserve">Zás  .2P+Z,16A mod 45</t>
  </si>
  <si>
    <t>-579525933</t>
  </si>
  <si>
    <t>Zás s přep. ochr. 2P+Z, 16A, mod 45</t>
  </si>
  <si>
    <t>842384529</t>
  </si>
  <si>
    <t>1925800305</t>
  </si>
  <si>
    <t>Soumrakový spínač IP44</t>
  </si>
  <si>
    <t>-2041089745</t>
  </si>
  <si>
    <t xml:space="preserve">Požární tlač . Total stop  pod sklem s označením</t>
  </si>
  <si>
    <t>291904747</t>
  </si>
  <si>
    <t xml:space="preserve">Požární tlač . Central stop  pod sklem s označením</t>
  </si>
  <si>
    <t>943080012</t>
  </si>
  <si>
    <t xml:space="preserve">A – Led svít kulaté 23W, 3000K, kov montura skleněné stínítko  IP44</t>
  </si>
  <si>
    <t>338403378</t>
  </si>
  <si>
    <t xml:space="preserve">AS – Led svít kulaté s pohyb sensorem , kov mont skl stín  23W, IP44</t>
  </si>
  <si>
    <t>-619786518</t>
  </si>
  <si>
    <t>1214716354</t>
  </si>
  <si>
    <t>-441523295</t>
  </si>
  <si>
    <t xml:space="preserve">K-svítidlo zářivkové 2x28W EP,  lešť mřížka , plech mont, IP20</t>
  </si>
  <si>
    <t>228829095</t>
  </si>
  <si>
    <t>892649376</t>
  </si>
  <si>
    <t>1174431676</t>
  </si>
  <si>
    <t>Nehořlavá podložka pod rozvaděč RMS1.1 tl 1cm</t>
  </si>
  <si>
    <t>-1476574201</t>
  </si>
  <si>
    <t>-1625227653</t>
  </si>
  <si>
    <t>-304914844</t>
  </si>
  <si>
    <t>-2070577307</t>
  </si>
  <si>
    <t xml:space="preserve">SK_cp24_1NP - SK_cp24_1NP  CÚ 2018/1</t>
  </si>
  <si>
    <t>D1 - RD01</t>
  </si>
  <si>
    <t>D2 - AV technika</t>
  </si>
  <si>
    <t>RD01</t>
  </si>
  <si>
    <t>25.B016G</t>
  </si>
  <si>
    <t>Panel vyvazovací 1U 5úchytů(ring run)</t>
  </si>
  <si>
    <t>-329565078</t>
  </si>
  <si>
    <t>JG091B</t>
  </si>
  <si>
    <t>Aktivní prvek: , 24x 10/100/1000BASE-T PoE+ and 4 GbE SFP ports. 370W PoE+ budget, covering all ports. With optional redundant power, PoE+ budget is 740W., Porty (24) RJ-45 autosensing 10/100/1000 PoE+ ports, (4) fixed Gigabit Ethernet SFP ports, Paměť a procesor storage: 128 MB flash, 128 MB SDRAM, Packet buffer size: 0.5 MB, Čekací doba 1000 Mb Latency: &lt; 3 µs, Datový tok up to 41.7 Mpps, Kapacita směrování/přepínání 56 Gbps, Zdroj napájení – PoE 720 W PoE+, optional, Možnosti stohování IRF, 4 switches, Funkce správy IMC - Intelligent Management Center, Command-line interface, Web browser, SNMP manager</t>
  </si>
  <si>
    <t>-1627462202</t>
  </si>
  <si>
    <t>ATEUS-9137161KU</t>
  </si>
  <si>
    <t>IP dveřní komunikátor 3x2 tl. + klávesnice, Napájení , - PoE: 802.3af, 48 V / 380 mA DC , - Adaptér: 230 V10%, 50/60 Hz / 12V DC, stejnosměrné napájení 12 V / 1A DC , VoIP , - Signalizační protokol: SIP , - Počet hlasových kanálů: 2 , - Audio kodeky: G.711 PCM 64 kbps, G.729 , - Video kodeky: H.264 64 - 2048 kbit/s, H.263, H.263+ , Rozhraní , - Ethernet: konektor - svorkovnice, přenosová rychlost 10/100 BASE-T , - Reléové výstupy: maximální napětí 30 V DC, maximální proud 1 A DC</t>
  </si>
  <si>
    <t>719874777</t>
  </si>
  <si>
    <t>ATEUS-9135351E</t>
  </si>
  <si>
    <t>Krabice do zdi s rámečkem na 1 modul. Rozměry: 125 x 235 x 46 mm. Otvor: 110 x 220 x 50 + - 5mm.</t>
  </si>
  <si>
    <t>269456594</t>
  </si>
  <si>
    <t>ATEUS-9135331E</t>
  </si>
  <si>
    <t>Povětrnostní stříška pro 1 modul pro instalaci na omítku. Rozměry š x v x h: 103 x 218 x 60 mm</t>
  </si>
  <si>
    <t>132406645</t>
  </si>
  <si>
    <t>ATEUS-9137310E</t>
  </si>
  <si>
    <t>Spínač pro ovládání dalších elektrických zařízení. Umožňuje ovládat druhý spotřebič, možnost spínacího i rozpínacího kontaktu, spínání na neomezenou dobu, max. 48 V / 2A.</t>
  </si>
  <si>
    <t>-1335173667</t>
  </si>
  <si>
    <t>BEFO 11211</t>
  </si>
  <si>
    <t>Zámek elektrický, standardní 12V, nízkoodběrový, včetně montážní lišty</t>
  </si>
  <si>
    <t>383286878</t>
  </si>
  <si>
    <t>ATEUS-91341481</t>
  </si>
  <si>
    <t>Napájecí zdroj 12V/2A pro video a podsvětlení tlačítek</t>
  </si>
  <si>
    <t>-1403491404</t>
  </si>
  <si>
    <t>PID-00141</t>
  </si>
  <si>
    <t>Panel propoj UTP C6 24 portů</t>
  </si>
  <si>
    <t>648918354</t>
  </si>
  <si>
    <t>Pol42</t>
  </si>
  <si>
    <t>772292977</t>
  </si>
  <si>
    <t>Pol43</t>
  </si>
  <si>
    <t>-951273469</t>
  </si>
  <si>
    <t>Mod Mosaic 6 modul 1xRJ45 UTP kat.6 DG+, úhlový, bílý, 22,5x45mm_x000d_
 ( Možnost nabídnout rovnocenné řešení v souladu s ust. § 89, odstavec 6 ZZVZ)</t>
  </si>
  <si>
    <t>1450938936</t>
  </si>
  <si>
    <t>-1005089592</t>
  </si>
  <si>
    <t>-1053339911</t>
  </si>
  <si>
    <t>1889435489</t>
  </si>
  <si>
    <t>16.A0012</t>
  </si>
  <si>
    <t>Záslepka 22,5x45 - půlová bílá</t>
  </si>
  <si>
    <t>151567532</t>
  </si>
  <si>
    <t>2078525367</t>
  </si>
  <si>
    <t>657399853</t>
  </si>
  <si>
    <t>1543042058</t>
  </si>
  <si>
    <t>-1559037044</t>
  </si>
  <si>
    <t>573970072</t>
  </si>
  <si>
    <t>Pol44</t>
  </si>
  <si>
    <t>Kanál parapetní 90x55D</t>
  </si>
  <si>
    <t>448966859</t>
  </si>
  <si>
    <t>Pol45</t>
  </si>
  <si>
    <t>Kryt PK 90x55D koncový 8401</t>
  </si>
  <si>
    <t>-1677638289</t>
  </si>
  <si>
    <t>-903377122</t>
  </si>
  <si>
    <t>Pol46</t>
  </si>
  <si>
    <t>-1331177622</t>
  </si>
  <si>
    <t>-1593436607</t>
  </si>
  <si>
    <t>Pol47</t>
  </si>
  <si>
    <t>-1728210408</t>
  </si>
  <si>
    <t>7306933</t>
  </si>
  <si>
    <t>Krabice KPR 68/71L do dutých stěn 73x70mm, hluboká</t>
  </si>
  <si>
    <t>-335943427</t>
  </si>
  <si>
    <t>6004338</t>
  </si>
  <si>
    <t>Příchytka Grip OBO 2031M/15</t>
  </si>
  <si>
    <t>-313027730</t>
  </si>
  <si>
    <t>3026363</t>
  </si>
  <si>
    <t>Příchytka Grip OBO 2031M/30</t>
  </si>
  <si>
    <t>-1850622986</t>
  </si>
  <si>
    <t>-767768325</t>
  </si>
  <si>
    <t>Pol48</t>
  </si>
  <si>
    <t>-848260978</t>
  </si>
  <si>
    <t>Pol49</t>
  </si>
  <si>
    <t>325029244</t>
  </si>
  <si>
    <t>Pol50</t>
  </si>
  <si>
    <t>-1353203764</t>
  </si>
  <si>
    <t>AV technika</t>
  </si>
  <si>
    <t>EB-G7400U</t>
  </si>
  <si>
    <t xml:space="preserve">WUXGA projektor pro pevnou instalaci, Technologie , - Projekční systém  Technologie 3LCD  , - LCD panel  0,76 palec s C2 Fine  , Obraz , - Bílý/Barevný světelný výstup  5.500 lumeny v souladu s normou ISO 21118:2012  , - Bílý/Barevný světelný výstup v orientaci na výšku  4.950 lm  , - Rozlišení  WUXGA, 1920 x 1200, 16:10  , - Vysoké rozlišení (HD)  Technologie 4K  , - Poměr stran obrazu  16:10  , - Kontrastní poměr  50.000 : 1  , -Korekce lichoběžníku  Manuální vertikální: ± 45 °, Manuální horizontální ± 30 °  , Optika , - Projekční poměr  1,44 - 2,33:1  , - Zoom  Motorized, Factor: 1 - 1,6  , Lens shift  Motorizované - Vertikální ± 67 %, horizontální ± 30 %  , - Lens position memory  10 positions  , - Úhlopříčka promítaného obrazu  50 - 300 palce, - Projekční vzdálenost - Wide  1,5 m - 9,4 m  , - Projekční vzdálenost - Tele  2,5 m - 15,1 m  , - Clonové číslo projekčního objektivu  1,7 - 2,3  , - Ohnisková vzdálenost  24 mm - 38,2 mm  , - Ostření  Motorizované  , Možnosti připojení , Rozhraní  USB 2.0 typu A, USB 2.0 Type B (Service Only), RS-232C, Ethernetové rozhraní (100 Base-TX / 10 Base-T), Bezdrátová síť LAN IEEE 802.11a/b/g/n (volitelně), VGA vstup, VGA výstup, DVI vstup, BNC vstup, HDBaseT, Audiovýstup, stereofonní konektor mini-jack, Audiovstup, stereofonní konektor mini-jack (3x), HDMI (HDCP 2.2)</t>
  </si>
  <si>
    <t>806780086</t>
  </si>
  <si>
    <t>Pol51</t>
  </si>
  <si>
    <t>Stropní držák pro dataprojektor - pro projektory do 15kg, náklon 20st., délka 400-600mm</t>
  </si>
  <si>
    <t>152225489</t>
  </si>
  <si>
    <t>Pol52</t>
  </si>
  <si>
    <t>Projekční plátno - roleta s elektrickým motorem, 106"(16:10) 143x228.6cm, matně bílé plátno, černé okraje, bílé tělo, ovládání talčítkem nahoru/dolů</t>
  </si>
  <si>
    <t>-1558109144</t>
  </si>
  <si>
    <t>DBT K-300</t>
  </si>
  <si>
    <t>dvoucestný aktivní reproduktor, neodymové reproduktory, frekvenční rozsah [-10dB] 70 - 20 000 Hz, max. SPL 118dB, HF 1×1" 80°×60°, LF 2×6,5", zesilovač ve třídě D, interní DSP 24bit/48kHz, limiter dualactive Peak, RMS, Thermal, vstupy 1× XLR, 1× jack 6,3mm, 1×RCA cinch, napájení 230V, V×Š×H (210×350×270 mm), váha 5,5 kg, barva černá</t>
  </si>
  <si>
    <t>-1586827220</t>
  </si>
  <si>
    <t>DBT WB03</t>
  </si>
  <si>
    <t>Otočný a naklápěcí držák na zeď pro dB Technologies L80 /160, M80 / 160, K-Serie, barva: černý</t>
  </si>
  <si>
    <t>-476137185</t>
  </si>
  <si>
    <t>78777</t>
  </si>
  <si>
    <t xml:space="preserve">PŘEDKONEKTOROVANÁ ZÁSUVKA VGA 1M   22,5x45mm</t>
  </si>
  <si>
    <t>-1798889908</t>
  </si>
  <si>
    <t>78778</t>
  </si>
  <si>
    <t>PŘEDKONEKTOROVANÁ ZÁSUVKA HDMI V1.4 1M 22,5x45mm</t>
  </si>
  <si>
    <t>1819115315</t>
  </si>
  <si>
    <t>78753</t>
  </si>
  <si>
    <t>AUDIO ZÁSUVKA 2 RCA 1M BÍLÁ</t>
  </si>
  <si>
    <t>1804294884</t>
  </si>
  <si>
    <t>215038195</t>
  </si>
  <si>
    <t>77028</t>
  </si>
  <si>
    <t>TLAČÍTKO PŘÍMÉ OVLÁDÁNÍ ŽALUZIÍ (NAHORU/DOLŮ) BÍLÁ</t>
  </si>
  <si>
    <t>965287697</t>
  </si>
  <si>
    <t>Pol53</t>
  </si>
  <si>
    <t>-1256007688</t>
  </si>
  <si>
    <t>Pol54</t>
  </si>
  <si>
    <t>-1206006901</t>
  </si>
  <si>
    <t>-892513518</t>
  </si>
  <si>
    <t>51723</t>
  </si>
  <si>
    <t>PROPOJJOVACÍ KABEL HD15 10M</t>
  </si>
  <si>
    <t>1448941171</t>
  </si>
  <si>
    <t>Pol55</t>
  </si>
  <si>
    <t>PROPOJOVACÍ KABEL HDMI 10M</t>
  </si>
  <si>
    <t>-1539843112</t>
  </si>
  <si>
    <t>Pol56</t>
  </si>
  <si>
    <t>Kabel J3,5-2xC 3m</t>
  </si>
  <si>
    <t>2144328117</t>
  </si>
  <si>
    <t>Pol57</t>
  </si>
  <si>
    <t>kabel 2x cinch M/2x cinch M, 1m</t>
  </si>
  <si>
    <t>-1463132435</t>
  </si>
  <si>
    <t>Pol58</t>
  </si>
  <si>
    <t>Trubka ohebná 320N FX 63 světle šedá</t>
  </si>
  <si>
    <t>1898812798</t>
  </si>
  <si>
    <t>Pol60</t>
  </si>
  <si>
    <t>2010594046</t>
  </si>
  <si>
    <t>Pol61</t>
  </si>
  <si>
    <t>-558124431</t>
  </si>
  <si>
    <t>Pol62</t>
  </si>
  <si>
    <t>1805751868</t>
  </si>
  <si>
    <t>Pol63</t>
  </si>
  <si>
    <t>437544915</t>
  </si>
  <si>
    <t>Pol64</t>
  </si>
  <si>
    <t>-1554191606</t>
  </si>
  <si>
    <t>Pol65</t>
  </si>
  <si>
    <t>-1063295811</t>
  </si>
  <si>
    <t>Pol66</t>
  </si>
  <si>
    <t>-1778719101</t>
  </si>
  <si>
    <t>Pol67</t>
  </si>
  <si>
    <t>194837183</t>
  </si>
  <si>
    <t>Pol68</t>
  </si>
  <si>
    <t>-1407744844</t>
  </si>
  <si>
    <t xml:space="preserve">STA_cp24_1NP - STA_cp24_1NP  CÚ 2018/1</t>
  </si>
  <si>
    <t>Pol69</t>
  </si>
  <si>
    <t>-529486114</t>
  </si>
  <si>
    <t>Pol70</t>
  </si>
  <si>
    <t>-176536685</t>
  </si>
  <si>
    <t>206305040</t>
  </si>
  <si>
    <t>1468111400</t>
  </si>
  <si>
    <t xml:space="preserve">Rámeček - bílý jednoduchý </t>
  </si>
  <si>
    <t>84395814</t>
  </si>
  <si>
    <t>31011334</t>
  </si>
  <si>
    <t>Televizní, satelitní a rozhlasová zásuvka 2 moduly Legrand Mosaic 787 86</t>
  </si>
  <si>
    <t>-455440211</t>
  </si>
  <si>
    <t>1890521550</t>
  </si>
  <si>
    <t>1250641356</t>
  </si>
  <si>
    <t>Pol71</t>
  </si>
  <si>
    <t>485671430</t>
  </si>
  <si>
    <t>1143631656</t>
  </si>
  <si>
    <t>Pol72</t>
  </si>
  <si>
    <t>120331186</t>
  </si>
  <si>
    <t>-1674839274</t>
  </si>
  <si>
    <t xml:space="preserve">Příchytka  2031M/15</t>
  </si>
  <si>
    <t>-1947654789</t>
  </si>
  <si>
    <t>454303096</t>
  </si>
  <si>
    <t>Pol73</t>
  </si>
  <si>
    <t>1430978963</t>
  </si>
  <si>
    <t>Pol74</t>
  </si>
  <si>
    <t>-196487305</t>
  </si>
  <si>
    <t>Pol75</t>
  </si>
  <si>
    <t>-2049645374</t>
  </si>
  <si>
    <t>Pol76</t>
  </si>
  <si>
    <t>901037341</t>
  </si>
  <si>
    <t>Pol77</t>
  </si>
  <si>
    <t>663991169</t>
  </si>
  <si>
    <t>Pol78</t>
  </si>
  <si>
    <t>-302729592</t>
  </si>
  <si>
    <t>Pol79</t>
  </si>
  <si>
    <t>-56767760</t>
  </si>
  <si>
    <t>Pol80</t>
  </si>
  <si>
    <t>1145306869</t>
  </si>
  <si>
    <t>Pol81</t>
  </si>
  <si>
    <t>635507760</t>
  </si>
  <si>
    <t>Pol82</t>
  </si>
  <si>
    <t>930871571</t>
  </si>
  <si>
    <t>Pol83</t>
  </si>
  <si>
    <t>267456698</t>
  </si>
  <si>
    <t xml:space="preserve">VZD_cp_24 - VZD-č.p.24_1NP   CÚ 2018/1</t>
  </si>
  <si>
    <t>D1 - Zař.č.1 - Úklid - 1NP</t>
  </si>
  <si>
    <t>D2 - Doplňkový materiál</t>
  </si>
  <si>
    <t>Zař.č.1 - Úklid - 1NP</t>
  </si>
  <si>
    <t>-1611507026</t>
  </si>
  <si>
    <t>2123030288</t>
  </si>
  <si>
    <t>670928535</t>
  </si>
  <si>
    <t>Pol40</t>
  </si>
  <si>
    <t>992862735</t>
  </si>
  <si>
    <t>Pol41</t>
  </si>
  <si>
    <t>-1031946831</t>
  </si>
  <si>
    <t>so01_2np - SO 01 - 2np</t>
  </si>
  <si>
    <t xml:space="preserve">TEMNYDULSO 01- 2.NP - SO 01- 2. NADZEMNÍ PODL(BEZ STŘECHY)   CÚ 2018/1</t>
  </si>
  <si>
    <t xml:space="preserve">    711 - Izolace proti vodě, vlhkosti a plynům- 2.np-půdorys</t>
  </si>
  <si>
    <t xml:space="preserve">    713 - Izolace tepelné- 2.np půdorys+řezy</t>
  </si>
  <si>
    <t xml:space="preserve">    762 - Konstrukce tesařské</t>
  </si>
  <si>
    <t xml:space="preserve">    763 - Konstrukce suché výstavby-2 np půdorys+řezy</t>
  </si>
  <si>
    <t xml:space="preserve">    764 - Konstrukce klempířské +5%</t>
  </si>
  <si>
    <t xml:space="preserve">    771 - Podlahy z dlaždic - půdorysy</t>
  </si>
  <si>
    <t xml:space="preserve">    776 - Podlahy povlakové- půdorys 2 np</t>
  </si>
  <si>
    <t xml:space="preserve">    781 - Dokončovací práce - obklady keramické 1b.02, 03</t>
  </si>
  <si>
    <t>-1347213162</t>
  </si>
  <si>
    <t>491667853</t>
  </si>
  <si>
    <t>(12,6+1,2*2+11,3)*2*3,2+(11,3+1,2*2)*2,6/2*2</t>
  </si>
  <si>
    <t>-215633230</t>
  </si>
  <si>
    <t>203,94*30</t>
  </si>
  <si>
    <t>2024312079</t>
  </si>
  <si>
    <t>203,94</t>
  </si>
  <si>
    <t>1361252923</t>
  </si>
  <si>
    <t>(12,6+1,2*2+11,3)*2+(11,3+1,2*2)*2</t>
  </si>
  <si>
    <t>-2069696279</t>
  </si>
  <si>
    <t>80*30</t>
  </si>
  <si>
    <t>-1264040489</t>
  </si>
  <si>
    <t>92,75</t>
  </si>
  <si>
    <t>-212256339</t>
  </si>
  <si>
    <t>10,4*11,3</t>
  </si>
  <si>
    <t>Autonomní hlásič kouře</t>
  </si>
  <si>
    <t>2138246097</t>
  </si>
  <si>
    <t>853676860</t>
  </si>
  <si>
    <t>2041614256</t>
  </si>
  <si>
    <t xml:space="preserve">"2np"    9,325*11,5*2,8+11,2*1,4*1,0</t>
  </si>
  <si>
    <t xml:space="preserve">"krov"   12,5*11,5*2,71/2</t>
  </si>
  <si>
    <t>540254325</t>
  </si>
  <si>
    <t>1829366679</t>
  </si>
  <si>
    <t>113,381*17</t>
  </si>
  <si>
    <t>-442976658</t>
  </si>
  <si>
    <t>397674776</t>
  </si>
  <si>
    <t>1508726575</t>
  </si>
  <si>
    <t>1251095212</t>
  </si>
  <si>
    <t>113,381-67,5-0,525-10,11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</si>
  <si>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</si>
  <si>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</si>
  <si>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20656456</t>
  </si>
  <si>
    <t>Izolace proti vodě, vlhkosti a plynům- 2.np-půdorys</t>
  </si>
  <si>
    <t>711493111</t>
  </si>
  <si>
    <t xml:space="preserve">Izolace proti podpovrchové a tlakové vodě vodorovná těsnicí kaší </t>
  </si>
  <si>
    <t>-2093393195</t>
  </si>
  <si>
    <t xml:space="preserve">"koupelny"   3,5+3,55+3,3</t>
  </si>
  <si>
    <t>711493121</t>
  </si>
  <si>
    <t xml:space="preserve">Izolace proti podpovrchové a tlakové vodě svislá  těsnicí kaší </t>
  </si>
  <si>
    <t>-1746277034</t>
  </si>
  <si>
    <t xml:space="preserve">"koupelny"  2,0*2,0*3</t>
  </si>
  <si>
    <t>998711202</t>
  </si>
  <si>
    <t>Přesun hmot pro izolace proti vodě, vlhkosti a plynům stanovený procentní sazbou z ceny vodorovná dopravní vzdálenost do 50 m v objektech výšky přes 6 do 12 m</t>
  </si>
  <si>
    <t>-541512908</t>
  </si>
  <si>
    <t>Izolace tepelné- 2.np půdorys+řezy</t>
  </si>
  <si>
    <t>713111111</t>
  </si>
  <si>
    <t>Montáž tepelné izolace stropů rohožemi, pásy, dílci, deskami, bloky (izolační materiál ve specifikaci) vrchem bez překrytí lepenkou kladenými volně</t>
  </si>
  <si>
    <t>1852423723</t>
  </si>
  <si>
    <t>"strop" 9,9*10,1*2</t>
  </si>
  <si>
    <t>631508490</t>
  </si>
  <si>
    <t>pás tepelně izolační 10 100 mm 7500x1200 mm minerální λ=0,039</t>
  </si>
  <si>
    <t>245511680</t>
  </si>
  <si>
    <t>100,0*1,1</t>
  </si>
  <si>
    <t>631508520</t>
  </si>
  <si>
    <t xml:space="preserve">pás tepelně izolační  160 mm 5000x1200 mm minerální λ=0,039</t>
  </si>
  <si>
    <t>1454431887</t>
  </si>
  <si>
    <t>110,0</t>
  </si>
  <si>
    <t>713191133</t>
  </si>
  <si>
    <t>-1248424554</t>
  </si>
  <si>
    <t>"strop" 100,0</t>
  </si>
  <si>
    <t>611553610</t>
  </si>
  <si>
    <t xml:space="preserve">Podlahoviny dřevěné příslušenství k plovoucím podlahám podložky parozábrana  na povrchu s 0,1 mm LDPE folií tloušťka 2,1 mm šíře 1,1 m</t>
  </si>
  <si>
    <t>1914994413</t>
  </si>
  <si>
    <t>641931102</t>
  </si>
  <si>
    <t xml:space="preserve">"202"  9,95</t>
  </si>
  <si>
    <t xml:space="preserve">"203"  23,4</t>
  </si>
  <si>
    <t xml:space="preserve">"203.1"   3,5</t>
  </si>
  <si>
    <t xml:space="preserve">"204"  26,35</t>
  </si>
  <si>
    <t xml:space="preserve">"204.1"  3,55</t>
  </si>
  <si>
    <t xml:space="preserve">"205"      3,8*4,3-1,3*0,8</t>
  </si>
  <si>
    <t xml:space="preserve">"205.1"  3,3</t>
  </si>
  <si>
    <t>283722820</t>
  </si>
  <si>
    <t>Desky z lehčených plastů desky z pěnového polystyrénu - samozhášivého typ EPS 70S stabil, objemová hmotnost 15 - 20 kg/m3 tepelně izolační desky pro izolace ploché střechy nebo podlahy rozměr 1000 x 500 mm, lambda=0,039 [W / m K] 40 mm</t>
  </si>
  <si>
    <t>236265006</t>
  </si>
  <si>
    <t>85,35*1,02</t>
  </si>
  <si>
    <t>-2028035984</t>
  </si>
  <si>
    <t xml:space="preserve">"TI  140"  </t>
  </si>
  <si>
    <t>" - 2. np - obvod"</t>
  </si>
  <si>
    <t xml:space="preserve">"jih"  (11,3-0,125*2)*3,0</t>
  </si>
  <si>
    <t>"otvory" -(1,13*1,3*2+1,0*1,3)</t>
  </si>
  <si>
    <t>"východ" (10,18-0,125*2)*3,0</t>
  </si>
  <si>
    <t xml:space="preserve">"otvory"   -(0,93*1,3*3)</t>
  </si>
  <si>
    <t xml:space="preserve">"sever"  (11,43-0,125*2)*3,0</t>
  </si>
  <si>
    <t xml:space="preserve">"otvor"    -(1,13*1,3+0,73*1,3)</t>
  </si>
  <si>
    <t xml:space="preserve">"západ"   (10,39-0,125*2)*3,0</t>
  </si>
  <si>
    <t xml:space="preserve">"otvor"  -0,53*1,3</t>
  </si>
  <si>
    <t>"vnitřní stěny s 11"</t>
  </si>
  <si>
    <t xml:space="preserve"> (10,9+5,7)*2,7-0,8*1,97*2-0,7*1,97</t>
  </si>
  <si>
    <t>" TI 100"</t>
  </si>
  <si>
    <t xml:space="preserve">"S12+S13" </t>
  </si>
  <si>
    <t>(10,9+1,2+2,5+2,6+2,75)*2,7-(0,7*1,97*2+0,8*1,97)</t>
  </si>
  <si>
    <t>"štíty S10 ** - TI 60"</t>
  </si>
  <si>
    <t>(11,3-0,125*2)*2,8/2*2</t>
  </si>
  <si>
    <t xml:space="preserve">pás tepelný  TP 01 tl.140 mm minerální λ=0,039</t>
  </si>
  <si>
    <t>-1332040849</t>
  </si>
  <si>
    <t>156,22*1,02</t>
  </si>
  <si>
    <t>631667530</t>
  </si>
  <si>
    <t xml:space="preserve">pás tepelný  TP 01 tl.100 mm minerální λ=0,039</t>
  </si>
  <si>
    <t>-753817771</t>
  </si>
  <si>
    <t xml:space="preserve">"s12+s13"  49,531*1,02</t>
  </si>
  <si>
    <t>631667500</t>
  </si>
  <si>
    <t>pás tepelný 01 tl.60 mm minerální λ=0,039</t>
  </si>
  <si>
    <t>-1317473768</t>
  </si>
  <si>
    <t xml:space="preserve">"štíty S10**"   30,95*1,02</t>
  </si>
  <si>
    <t>1041627724</t>
  </si>
  <si>
    <t>"jih" 11,2*3,2</t>
  </si>
  <si>
    <t>"otvory" -(1,13*1,33*2+1,0*1,33)</t>
  </si>
  <si>
    <t>"východ" 10,3*3,2</t>
  </si>
  <si>
    <t>"otvory" -(0,93*1,3*3)</t>
  </si>
  <si>
    <t xml:space="preserve">"sever"   11,4*3,2</t>
  </si>
  <si>
    <t xml:space="preserve">"otvory"   -(1,13*1,3+0,73*1,3)</t>
  </si>
  <si>
    <t xml:space="preserve">"západ"  10,3*3,2</t>
  </si>
  <si>
    <t>"otvory" -0,53*1,3</t>
  </si>
  <si>
    <t xml:space="preserve">deska izolační fasádní  600x1000x60 mm- minerální minerální λ=0,035</t>
  </si>
  <si>
    <t>-1346058606</t>
  </si>
  <si>
    <t>127,17*1,02</t>
  </si>
  <si>
    <t>-2003596401</t>
  </si>
  <si>
    <t xml:space="preserve">Fólie z polyetylénu a jednoduché výrobky z nich separační fólie separační fólie  fólie pro lité podlahy   bal. 100 m2</t>
  </si>
  <si>
    <t>885154364</t>
  </si>
  <si>
    <t>85,35*1,1</t>
  </si>
  <si>
    <t>713521141</t>
  </si>
  <si>
    <t>-1776603773</t>
  </si>
  <si>
    <t xml:space="preserve">"S10+S10- obvod*"   </t>
  </si>
  <si>
    <t>(9,6+0,15+10,8)*2*2,9</t>
  </si>
  <si>
    <t>-(1,2*1,4*3+1,0*1,4*3+1,2*1,4+0,8*1,4+0,5*1,3)</t>
  </si>
  <si>
    <t>591521080</t>
  </si>
  <si>
    <t xml:space="preserve">Desky stavební lisované desky  základní rozměr: šířka 1200 mm a délka 2500 mm tloušťka v mm: 15,0  speciální vláknocementová deska 1200x2500x15 mm</t>
  </si>
  <si>
    <t>452914589</t>
  </si>
  <si>
    <t>106,5*1,1</t>
  </si>
  <si>
    <t>998713202</t>
  </si>
  <si>
    <t>Přesun hmot pro izolace tepelné stanovený procentní sazbou z ceny vodorovná dopravní vzdálenost do 50 m v objektech výšky přes 6 do 12 m</t>
  </si>
  <si>
    <t>3459650</t>
  </si>
  <si>
    <t>Konstrukce tesařské</t>
  </si>
  <si>
    <t>-542005585</t>
  </si>
  <si>
    <t>(5,106+1,915)/1,1</t>
  </si>
  <si>
    <t>-280951759</t>
  </si>
  <si>
    <t>"nosná kce 2 np- 60/140- svisle-s10"</t>
  </si>
  <si>
    <t xml:space="preserve"> "obvod"   105*2,8</t>
  </si>
  <si>
    <t>"okna" (1,4*3+1,0*3+1,4+0,8+0,6)*2</t>
  </si>
  <si>
    <t xml:space="preserve">"S11+ S11*"  (11+21)*2,8</t>
  </si>
  <si>
    <t xml:space="preserve">"dveře"  0,7+0,8*2</t>
  </si>
  <si>
    <t>(10,2+11,0)*2+10,8+5,8</t>
  </si>
  <si>
    <t xml:space="preserve">" kce- příček  60/100"</t>
  </si>
  <si>
    <t xml:space="preserve">"S12+S13"  (11+21)*2,8</t>
  </si>
  <si>
    <t xml:space="preserve">"dveře"  0,7+0,7+0,8</t>
  </si>
  <si>
    <t>spodní rám příček 70/100"</t>
  </si>
  <si>
    <t>5,6+1,2+2,8+2,5+2,6</t>
  </si>
  <si>
    <t>-628136865</t>
  </si>
  <si>
    <t xml:space="preserve">"horní rám 140/180" </t>
  </si>
  <si>
    <t xml:space="preserve">"2 np"  (10,4+11,40)*2+10,8+5,7</t>
  </si>
  <si>
    <t xml:space="preserve">"příčky  100/180"</t>
  </si>
  <si>
    <t>"2.np" 5,7+3,0+2,5+2,7+1,2</t>
  </si>
  <si>
    <t>-1879043341</t>
  </si>
  <si>
    <t xml:space="preserve">"60/140"   406,0*0,06*0,14*1,1</t>
  </si>
  <si>
    <t xml:space="preserve">"70/140"   59,0*0,07*0,14*1,1</t>
  </si>
  <si>
    <t xml:space="preserve">"60/100"    91,8*0,06*0,1*1,1</t>
  </si>
  <si>
    <t xml:space="preserve">"70/100"   14,7*0,07*0,1*1,1</t>
  </si>
  <si>
    <t>880530593</t>
  </si>
  <si>
    <t xml:space="preserve">"140/180"    60,1*0,14*0,18*1,1</t>
  </si>
  <si>
    <t xml:space="preserve">"10/180"     15,1*0,15*0,1*1,1</t>
  </si>
  <si>
    <t>-927101001</t>
  </si>
  <si>
    <t>998762202</t>
  </si>
  <si>
    <t>Přesun hmot pro konstrukce tesařské stanovený procentní sazbou z ceny vodorovná dopravní vzdálenost do 50 m v objektech výšky přes 6 do 12 m</t>
  </si>
  <si>
    <t>693392171</t>
  </si>
  <si>
    <t>Konstrukce suché výstavby-2 np půdorys+řezy</t>
  </si>
  <si>
    <t>1266744163</t>
  </si>
  <si>
    <t>(10,75+9,6+0,15)*2*2,8</t>
  </si>
  <si>
    <t>-(1,2*1,4*3+1,0*1,4*3+1,2*1,4+0,8*1,4+0,6*1,4)</t>
  </si>
  <si>
    <t>plsť příčková 60 mm 10000x625 mm</t>
  </si>
  <si>
    <t>-1507946791</t>
  </si>
  <si>
    <t>101,92*1,02</t>
  </si>
  <si>
    <t>1247257983</t>
  </si>
  <si>
    <t xml:space="preserve">"204"  3,5*2,7-1,0*1,4</t>
  </si>
  <si>
    <t>-24408427</t>
  </si>
  <si>
    <t xml:space="preserve">"202"   0,25*2*2,7</t>
  </si>
  <si>
    <t>1715139516</t>
  </si>
  <si>
    <t xml:space="preserve">"203.1-205.1"  (2,7*2+2,55)*2,7+0,4*2,7</t>
  </si>
  <si>
    <t xml:space="preserve">"203"   0,26*2*2,7</t>
  </si>
  <si>
    <t>-559733321</t>
  </si>
  <si>
    <t>1,55*2,7*2</t>
  </si>
  <si>
    <t>-248251398</t>
  </si>
  <si>
    <t xml:space="preserve">"S13*"  </t>
  </si>
  <si>
    <t>2,8*2,7*2+2,95*2,7*2</t>
  </si>
  <si>
    <t>1490084136</t>
  </si>
  <si>
    <t xml:space="preserve">"201"  (4,1+4,7)*2,7-0,8*1,4</t>
  </si>
  <si>
    <t>"203" ( 5,6+4,2)*2,7-(0,6*1,4+1,2*1,4*2)</t>
  </si>
  <si>
    <t xml:space="preserve">"204"   (4,6+5,6+0,15)*2,7-(1,2*1,4+1,0*1,4*2)</t>
  </si>
  <si>
    <t xml:space="preserve">"205"   (3,8+4,3)*2,7-(1,0*1,4+1,2*1,4)</t>
  </si>
  <si>
    <t>"impreg"</t>
  </si>
  <si>
    <t xml:space="preserve">"204"   1,5*2,7</t>
  </si>
  <si>
    <t xml:space="preserve">"205"   1,5*2,7</t>
  </si>
  <si>
    <t>-7890075</t>
  </si>
  <si>
    <t>87,155*1,1</t>
  </si>
  <si>
    <t>1927235629</t>
  </si>
  <si>
    <t xml:space="preserve">"S13*"   31,05*1,1</t>
  </si>
  <si>
    <t>590300260</t>
  </si>
  <si>
    <t>deska sádrokartonová GKBI tl.15,0 mm</t>
  </si>
  <si>
    <t>1096911892</t>
  </si>
  <si>
    <t>8,1*1,1</t>
  </si>
  <si>
    <t>1956782789</t>
  </si>
  <si>
    <t>8,1+1,35+24,0+8,4+31,1+95,26</t>
  </si>
  <si>
    <t>-1401538358</t>
  </si>
  <si>
    <t xml:space="preserve">"60/40  s10"  95,26*2,5</t>
  </si>
  <si>
    <t xml:space="preserve">"50/60   s10**"    26*2</t>
  </si>
  <si>
    <t>60514113400</t>
  </si>
  <si>
    <t>Řezivo jehličnaté drobné, neopracované (lišty a latě), (ČSN 49 1503, ČSN 49 2100) jehličnaté - latě střešní latě jakost I - II délka 2 - 3,5 m latě impregnované</t>
  </si>
  <si>
    <t>-360382668</t>
  </si>
  <si>
    <t xml:space="preserve">"s 10**rošt 50/60"   26,0*2*0,05*0,06*1,1</t>
  </si>
  <si>
    <t xml:space="preserve">"60/40"                      238,15*0,06*0,04*1,1</t>
  </si>
  <si>
    <t>-1379127367</t>
  </si>
  <si>
    <t xml:space="preserve">"201+202"  4,0*4,7+1,15*2,5</t>
  </si>
  <si>
    <t xml:space="preserve">"203"   23,4</t>
  </si>
  <si>
    <t xml:space="preserve">"204"   5,5*4,6</t>
  </si>
  <si>
    <t xml:space="preserve">"205"   3,8*3,5+2,6*0,9</t>
  </si>
  <si>
    <t>763131451</t>
  </si>
  <si>
    <t>Podhled ze sádrokartonových desek dvouvrstvá zavěšená spodní konstrukce z ocelových profilů CD, UD jednoduše opláštěná deskou impregnovanou H2, tl. 12,5 mm, bez TI</t>
  </si>
  <si>
    <t>-884005255</t>
  </si>
  <si>
    <t>"koupelny" 3,55+3,55+3,3</t>
  </si>
  <si>
    <t>2138936386</t>
  </si>
  <si>
    <t>10,4+94,176</t>
  </si>
  <si>
    <t>1939344251</t>
  </si>
  <si>
    <t>(1,2+1,4)*2*4+(1,0+1,4)*2*2+(0,8+1,4)*2+(0,6+1,4)*2</t>
  </si>
  <si>
    <t>-1108200376</t>
  </si>
  <si>
    <t>(1,0+1,4)*2</t>
  </si>
  <si>
    <t>763251211</t>
  </si>
  <si>
    <t>Podlaha ze sádrovláknitých desek na pero a drážku podlaha tl. 25 mm podlahové desky tl. 2 x 12,5 mm bez podsypu</t>
  </si>
  <si>
    <t>982775590</t>
  </si>
  <si>
    <t>"podlaha 2.np"</t>
  </si>
  <si>
    <t>5,77*(0,565+0,58+0,625*4+0,375+0,25+0,5*13+0,28)</t>
  </si>
  <si>
    <t>4,025*(0,565+0,29*2+0,625*5+0,5*7+0,145)</t>
  </si>
  <si>
    <t>998763402</t>
  </si>
  <si>
    <t>Přesun hmot pro konstrukce montované z desek stanovený procentní sazbou z ceny vodorovná dopravní vzdálenost do 50 m v objektech výšky přes 6 do 12 m</t>
  </si>
  <si>
    <t>-1384040701</t>
  </si>
  <si>
    <t>Konstrukce klempířské +5%</t>
  </si>
  <si>
    <t>-698291242</t>
  </si>
  <si>
    <t>9,2*1,05</t>
  </si>
  <si>
    <t>998764202</t>
  </si>
  <si>
    <t>Přesun hmot pro konstrukce klempířské stanovený procentní sazbou z ceny vodorovná dopravní vzdálenost do 50 m v objektech výšky přes 6 do 12 m</t>
  </si>
  <si>
    <t>-323751423</t>
  </si>
  <si>
    <t>672291324</t>
  </si>
  <si>
    <t>" - 2. np"</t>
  </si>
  <si>
    <t>"jih" 11,3*(7,5-4,31)+11,3*2,8/2</t>
  </si>
  <si>
    <t xml:space="preserve">"ostění"  (1,2+1,4)*2*0,125*3</t>
  </si>
  <si>
    <t>"otvory" -(1,13*1,33*3)</t>
  </si>
  <si>
    <t xml:space="preserve">"východ"  (10,4+0,15)*(7,5-4,31)</t>
  </si>
  <si>
    <t xml:space="preserve">"ostění"   (1,0+1,4)*2*0,125*3</t>
  </si>
  <si>
    <t xml:space="preserve">"otvory"   -(0,93*1,33*3)</t>
  </si>
  <si>
    <t xml:space="preserve">"sever"   (11,3+0,15)*(7,5-4,13)-5,88*(4,514-4,31)</t>
  </si>
  <si>
    <t>11,45*2,8/2</t>
  </si>
  <si>
    <t xml:space="preserve">"ostění"    (1,2+1,4+0,8+1,4)*2*0,125</t>
  </si>
  <si>
    <t xml:space="preserve">"otvor"    -(1,13*1,33+0,73*1,33)</t>
  </si>
  <si>
    <t xml:space="preserve">"západ"  10,4*(7,5-4,31)</t>
  </si>
  <si>
    <t xml:space="preserve">"ostění"   (0,6+1,4)*2*0,125</t>
  </si>
  <si>
    <t>"okno"-0,53*1,33</t>
  </si>
  <si>
    <t>Obložení dřevěné palubky obkladové - bez povrchové úpravy, provedení na pero a drážku - cena za m2 vč. pera, délka 2,4 - 5 m, balené ve fólii dřevina modřín sibiřský profil klasický 24*68</t>
  </si>
  <si>
    <t>-218194470</t>
  </si>
  <si>
    <t>166,166*0,5*1,1</t>
  </si>
  <si>
    <t>932657359</t>
  </si>
  <si>
    <t>91,391</t>
  </si>
  <si>
    <t>688391360</t>
  </si>
  <si>
    <t xml:space="preserve">"50/60"   166,2*2,5</t>
  </si>
  <si>
    <t xml:space="preserve">"50/30"   166,2*2,5</t>
  </si>
  <si>
    <t>331928061</t>
  </si>
  <si>
    <t xml:space="preserve">" lať 50/30"   415,5*0,05*0,03*1,1</t>
  </si>
  <si>
    <t xml:space="preserve">" lať 50/60"   415,5*0,05*0,06*1,1</t>
  </si>
  <si>
    <t>-1662093525</t>
  </si>
  <si>
    <t>166,2</t>
  </si>
  <si>
    <t>283292500</t>
  </si>
  <si>
    <t>Fólie z plastů ostatních a speciálně upravené podstřešní a parotěsné folie</t>
  </si>
  <si>
    <t>-1361981381</t>
  </si>
  <si>
    <t>166,2*1,1</t>
  </si>
  <si>
    <t>-1073757998</t>
  </si>
  <si>
    <t xml:space="preserve">"S 11-sádrovlákno 18"  </t>
  </si>
  <si>
    <t xml:space="preserve">"202+205"  (10,8*2,7-0,8*1,97*2)*2</t>
  </si>
  <si>
    <t xml:space="preserve">"203"   (2,7*2,7-0,7*1,97)*2</t>
  </si>
  <si>
    <t xml:space="preserve">"S 11*- sádrovlákno 12,5 impreg  203"  (2,7*2,7-0,7*1,97)*2</t>
  </si>
  <si>
    <t>"s12-2* 12,5"</t>
  </si>
  <si>
    <t xml:space="preserve">"202"  ( (1,15+2,5)*2,7*2-0,8*1,97*2)*2</t>
  </si>
  <si>
    <t xml:space="preserve">"205"  ( (2,6*2,7*2-0,7*1,97*2))*2</t>
  </si>
  <si>
    <t xml:space="preserve">"204"  (2,8*2,7*2-0,7*1,97*2)*2</t>
  </si>
  <si>
    <t xml:space="preserve">deska sádrovláknitá maloformátová univerzální 18 x 1000 x 1500 mm   S11</t>
  </si>
  <si>
    <t>353734468</t>
  </si>
  <si>
    <t xml:space="preserve">" S11"    63,85*1,1</t>
  </si>
  <si>
    <t>deska sádrovláknitá maloformátová univerzální 12,5 x 1000 x 1500 mm</t>
  </si>
  <si>
    <t>2141226700</t>
  </si>
  <si>
    <t xml:space="preserve">"S10"  160,716*1,1</t>
  </si>
  <si>
    <t xml:space="preserve">"S11*"   11,85*1,1</t>
  </si>
  <si>
    <t xml:space="preserve">"S12"    80,41*1,1</t>
  </si>
  <si>
    <t>766622215</t>
  </si>
  <si>
    <t>Montáž oken plastových plochy do 1 m2 včetně montáže rámu na polyuretanovou pěnu otevíravých nebo sklápěcích do dřevěné konstrukce</t>
  </si>
  <si>
    <t>174053901</t>
  </si>
  <si>
    <t>-1783087684</t>
  </si>
  <si>
    <t xml:space="preserve">"08"   0,8*1,4*1</t>
  </si>
  <si>
    <t xml:space="preserve">"09"   1,0*1,4*3</t>
  </si>
  <si>
    <t xml:space="preserve">"10"    1,2*1,4*4</t>
  </si>
  <si>
    <t xml:space="preserve">07  okno plastové 1 křídlové  výklopné  60/140 cm,U= 1,0, štěrbin větrání, profil 5-ti komor, tepelněizol dvojsklo,hluk útlum 30 dB, vnitř barva šedá, venek bříza(hrušeň) -ALžaluzie výpis výrobků </t>
  </si>
  <si>
    <t>1974319817</t>
  </si>
  <si>
    <t>"07 - 60/140" 1</t>
  </si>
  <si>
    <t>61143960</t>
  </si>
  <si>
    <t xml:space="preserve">08  okno plastové 1 křídlové  výklopné  80/140 cm,U= 1,0, štěrbin větrání, profil 5-ti komor, tepelněizol dvojsklo,hluk útlum 30 dB, vnitř barva šedá, venek bříza(hrušeň) - výpis výrobků </t>
  </si>
  <si>
    <t>191410310</t>
  </si>
  <si>
    <t>"08 - 80/140" 1</t>
  </si>
  <si>
    <t>61143970</t>
  </si>
  <si>
    <t xml:space="preserve">09  okno plastové 1 křídlové  výklopné  100x140 cm,U= 1,0, štěrbin větrání, profil 5-ti komor, tepelněizol dvojsklo,hluk útlum 30 dB, vnitř barva šedá, venek bříza(hrušeň) -AL žaluzie výpis výrobků </t>
  </si>
  <si>
    <t>1809598446</t>
  </si>
  <si>
    <t xml:space="preserve">"06 - 140/150"   3</t>
  </si>
  <si>
    <t>611439701</t>
  </si>
  <si>
    <t xml:space="preserve">10  okno plastové 1 křídlové  výklopné  120x140 cm,U= 1,0, štěrbin větrání, profil 5-ti komor, tepelněizol dvojsklo,hluk útlum 30 dB, vnitř barva šedá, venek bříza(hrušeň) -AL žaluzie výpis výrobků </t>
  </si>
  <si>
    <t>-1265184702</t>
  </si>
  <si>
    <t xml:space="preserve">"10- 120/140"   4</t>
  </si>
  <si>
    <t>766231114</t>
  </si>
  <si>
    <t xml:space="preserve">po1  -DOD + Montáž sklápěcích půdních schodů PO EW 15 DP3 ,500/700  vč poklopu- TABULKA VÝROBKŮ</t>
  </si>
  <si>
    <t>-1316882658</t>
  </si>
  <si>
    <t>-2000704079</t>
  </si>
  <si>
    <t xml:space="preserve">"06"   3</t>
  </si>
  <si>
    <t xml:space="preserve">06  dveře dřevěné vnitřní hladké plné 1křídlové 70/1970, kov brouš nerez, WC kombinace , 3 panty na v. dveří, podříznuté  povrch CPL,štítek s označením</t>
  </si>
  <si>
    <t>-532004109</t>
  </si>
  <si>
    <t xml:space="preserve">"06"  3</t>
  </si>
  <si>
    <t>-1109107490</t>
  </si>
  <si>
    <t xml:space="preserve">"P05"   2+1</t>
  </si>
  <si>
    <t xml:space="preserve">P05    dveře dřevěné vnitřní hladké plné 1křídlové -80x197,kov br nerez, zámek , štítek s ozn, EW 15 DP3/C, povrch úprava  generální kíč</t>
  </si>
  <si>
    <t>-1439089680</t>
  </si>
  <si>
    <t>40979991</t>
  </si>
  <si>
    <t>"06" 3</t>
  </si>
  <si>
    <t>611822620</t>
  </si>
  <si>
    <t>Zárubně dřevěné zárubně obložkové Normal pro dveře jednokřídlové 60, 70, 80 a 90/197 cm pro tl.stěny 6-17 cm fólie dub,buk,třešeň a bílá</t>
  </si>
  <si>
    <t>-1833428065</t>
  </si>
  <si>
    <t>339194303</t>
  </si>
  <si>
    <t>2+1</t>
  </si>
  <si>
    <t>Zárubně dřevěné zárubně obložkové Normal pro dveře jednokřídlové 60, 70, 80 a 90/197 cm pro tl.stěny 6-17 cm fólie dub,buk,třešeň a bílá - protipožární</t>
  </si>
  <si>
    <t>-1753674548</t>
  </si>
  <si>
    <t>882619344</t>
  </si>
  <si>
    <t xml:space="preserve">"07"   1</t>
  </si>
  <si>
    <t xml:space="preserve">"08"   1</t>
  </si>
  <si>
    <t xml:space="preserve">"09"  3</t>
  </si>
  <si>
    <t xml:space="preserve">"10"  4</t>
  </si>
  <si>
    <t>1654162053</t>
  </si>
  <si>
    <t xml:space="preserve">"07"   0,55*1</t>
  </si>
  <si>
    <t xml:space="preserve">"08"  0,75*1</t>
  </si>
  <si>
    <t xml:space="preserve">"09"   0,95*3</t>
  </si>
  <si>
    <t xml:space="preserve">"10"  1,18*4</t>
  </si>
  <si>
    <t>76681113052</t>
  </si>
  <si>
    <t xml:space="preserve">07/I   Montáž + dod   pracovní linka tvaru L  dl. 2090+1760 mm180 cm, spodní skříňky,nerez  dřez -dle popisu v tabulce výrobků</t>
  </si>
  <si>
    <t>336246725</t>
  </si>
  <si>
    <t xml:space="preserve">"078/I"    1   </t>
  </si>
  <si>
    <t>998766202</t>
  </si>
  <si>
    <t>Přesun hmot pro konstrukce truhlářské stanovený procentní sazbou z ceny vodorovná dopravní vzdálenost do 50 m v objektech výšky přes 6 do 12 m</t>
  </si>
  <si>
    <t>810280627</t>
  </si>
  <si>
    <t>Podlahy z dlaždic - půdorysy</t>
  </si>
  <si>
    <t>2084268462</t>
  </si>
  <si>
    <t xml:space="preserve">"203.1-205.1"   (2,7+2,7+2,55+1,3+1,35+1,35)*2-0,7*3</t>
  </si>
  <si>
    <t>1119010661</t>
  </si>
  <si>
    <t>21,8/0,3*1,1</t>
  </si>
  <si>
    <t>-1371957137</t>
  </si>
  <si>
    <t>"204.1" 3,55</t>
  </si>
  <si>
    <t xml:space="preserve">"205.1"   3,3</t>
  </si>
  <si>
    <t xml:space="preserve">dlaždice keramické hutné, glazované, matný povrch, odol. opotř. PEI 4, 298/298/9, barevné, R 10/A, </t>
  </si>
  <si>
    <t>2013257622</t>
  </si>
  <si>
    <t>10,35*1,1</t>
  </si>
  <si>
    <t>-1298320701</t>
  </si>
  <si>
    <t>10,35</t>
  </si>
  <si>
    <t>-1219771304</t>
  </si>
  <si>
    <t xml:space="preserve">09/z  Přechodový profil 30 mm rovný  , dl 70 cm AL stříbrný</t>
  </si>
  <si>
    <t>-548353968</t>
  </si>
  <si>
    <t>1885630967</t>
  </si>
  <si>
    <t>998771202</t>
  </si>
  <si>
    <t>Přesun hmot pro podlahy z dlaždic stanovený procentní sazbou z ceny vodorovná dopravní vzdálenost do 50 m v objektech výšky přes 6 do 12 m</t>
  </si>
  <si>
    <t>1854346183</t>
  </si>
  <si>
    <t>Podlahy povlakové- půdorys 2 np</t>
  </si>
  <si>
    <t>2063414257</t>
  </si>
  <si>
    <t xml:space="preserve">"204"  25,35</t>
  </si>
  <si>
    <t xml:space="preserve">"205"   15,3</t>
  </si>
  <si>
    <t>1177096190</t>
  </si>
  <si>
    <t>74,0</t>
  </si>
  <si>
    <t>67845141</t>
  </si>
  <si>
    <t>1604135978</t>
  </si>
  <si>
    <t xml:space="preserve">"202"  4,0+4,2+2,5+0,8*3</t>
  </si>
  <si>
    <t xml:space="preserve">"203"   (5,55+4,2)*2-0,8-0,7</t>
  </si>
  <si>
    <t xml:space="preserve">"204"    (5,55+4,5)*2-0,7-0,8</t>
  </si>
  <si>
    <t xml:space="preserve">"205"    (3,8+4,2)*2-0,8-0,7</t>
  </si>
  <si>
    <t>2079714995</t>
  </si>
  <si>
    <t>64,2</t>
  </si>
  <si>
    <t>-293560921</t>
  </si>
  <si>
    <t>64,2*1,05</t>
  </si>
  <si>
    <t>-1981514732</t>
  </si>
  <si>
    <t>-707817022</t>
  </si>
  <si>
    <t>(74,0+64,2*0,13)*1,05</t>
  </si>
  <si>
    <t>1414577318</t>
  </si>
  <si>
    <t>Dokončovací práce - obklady keramické 1b.02, 03</t>
  </si>
  <si>
    <t>254762192</t>
  </si>
  <si>
    <t xml:space="preserve">"203.1"  (2,65+1,3)*2*2,5-0,7*1,97</t>
  </si>
  <si>
    <t xml:space="preserve">"204.1"  (2,7+1,3)*2*2,5-0,7*1,97</t>
  </si>
  <si>
    <t xml:space="preserve">"205"   (2,55+1,3)*2*2,5-0,7*1,97</t>
  </si>
  <si>
    <t>-337730046</t>
  </si>
  <si>
    <t>54,863*1,1</t>
  </si>
  <si>
    <t>-1542049185</t>
  </si>
  <si>
    <t>54,863</t>
  </si>
  <si>
    <t>-1945868994</t>
  </si>
  <si>
    <t>-310838914</t>
  </si>
  <si>
    <t>"stropy" 93,0</t>
  </si>
  <si>
    <t xml:space="preserve">"201+202"  (4,0+7,2)*2*2,7</t>
  </si>
  <si>
    <t xml:space="preserve">"203"  (5,55+4,25)*2*2,7</t>
  </si>
  <si>
    <t xml:space="preserve">"204"   (5,55+4,6)*2*2,7</t>
  </si>
  <si>
    <t xml:space="preserve">"205"  (3,8+4,3)*2*2,7</t>
  </si>
  <si>
    <t xml:space="preserve">zzstemnydulUTČP242NP - VYTÁPĚNÍ OBJEKTU č.p.24 - 2.NP  CÚ 2018/1</t>
  </si>
  <si>
    <t>538884089</t>
  </si>
  <si>
    <t>1322580219</t>
  </si>
  <si>
    <t xml:space="preserve">tvarovky z lehčených plastů izolace potrubí  vnitřní průměr x tl. izolace [mm] 22 x 13</t>
  </si>
  <si>
    <t>1866455804</t>
  </si>
  <si>
    <t xml:space="preserve">spona </t>
  </si>
  <si>
    <t>-406581801</t>
  </si>
  <si>
    <t xml:space="preserve">páska samolepící  po 20 m</t>
  </si>
  <si>
    <t>1943458480</t>
  </si>
  <si>
    <t>-1107232480</t>
  </si>
  <si>
    <t>54+24+36</t>
  </si>
  <si>
    <t>24578288</t>
  </si>
  <si>
    <t>-85552009</t>
  </si>
  <si>
    <t>1005007446</t>
  </si>
  <si>
    <t>855510164</t>
  </si>
  <si>
    <t>-1049353626</t>
  </si>
  <si>
    <t>-531145711</t>
  </si>
  <si>
    <t>-476723322</t>
  </si>
  <si>
    <t>2118961594</t>
  </si>
  <si>
    <t>-1295367338</t>
  </si>
  <si>
    <t>-1051181311</t>
  </si>
  <si>
    <t>306401682</t>
  </si>
  <si>
    <t>528460415</t>
  </si>
  <si>
    <t>101374797</t>
  </si>
  <si>
    <t>H šroubení uzavírací pro otopná tělesa VK 1/2" rohový</t>
  </si>
  <si>
    <t>-1098988898</t>
  </si>
  <si>
    <t>-1627576220</t>
  </si>
  <si>
    <t xml:space="preserve">Radiátorový ventil pro otopná tělesa  1/2" rohový</t>
  </si>
  <si>
    <t>33220559</t>
  </si>
  <si>
    <t xml:space="preserve">Radiátorové šroubení uzavírací a regulační  1/2" rohové</t>
  </si>
  <si>
    <t>-706337339</t>
  </si>
  <si>
    <t>otopné těleso trubkové koupelnové se zvětšenou výhřevnou plochou V1820.Š600</t>
  </si>
  <si>
    <t>1982939907</t>
  </si>
  <si>
    <t>těleso otopné deskové se spodním připojením a hladkou čelní plochou 22 V600 L700 mm</t>
  </si>
  <si>
    <t>1890906629</t>
  </si>
  <si>
    <t>-737580512</t>
  </si>
  <si>
    <t>těleso otopné deskové se spodním připojením a hladkou čelní plochou 22 V600 L1100 mm</t>
  </si>
  <si>
    <t>-1434264519</t>
  </si>
  <si>
    <t>xOT05</t>
  </si>
  <si>
    <t>těleso otopné deskové se spodním připojením a hladkou čelní plochou 33 V600 L900 mm</t>
  </si>
  <si>
    <t>-740940368</t>
  </si>
  <si>
    <t>282063695</t>
  </si>
  <si>
    <t>3+3+1+2+2+2</t>
  </si>
  <si>
    <t>Otopná tělesa panelová VK montáž otopných těles panelových dvouřadých, stavební délky do 1140 mm</t>
  </si>
  <si>
    <t>368662730</t>
  </si>
  <si>
    <t>1+2+2</t>
  </si>
  <si>
    <t>735159310</t>
  </si>
  <si>
    <t xml:space="preserve">Otopná tělesa panelová VK montáž otopných těles panelových  třířadých, stavební délky do 1140 mm</t>
  </si>
  <si>
    <t>1382900117</t>
  </si>
  <si>
    <t>735164522</t>
  </si>
  <si>
    <t>Montáž otopného tělesa trubkového na stěny výšky tělesa přes 1340 mm</t>
  </si>
  <si>
    <t>-1662718950</t>
  </si>
  <si>
    <t>-1190645977</t>
  </si>
  <si>
    <t>3+1+2+2+2</t>
  </si>
  <si>
    <t>-505083447</t>
  </si>
  <si>
    <t>-357294136</t>
  </si>
  <si>
    <t>236315167</t>
  </si>
  <si>
    <t xml:space="preserve">ZTI_cp24_2.NP - D.1.4  ZDRAVOTNĚ-TECHNICKÉ INSTALACE - cp24_2.NP   CÚ 2018/1</t>
  </si>
  <si>
    <t>-1299553043</t>
  </si>
  <si>
    <t>65539801</t>
  </si>
  <si>
    <t>14 "odpadní kanalizace</t>
  </si>
  <si>
    <t>1480420794</t>
  </si>
  <si>
    <t>3 "připojovací kanalizace</t>
  </si>
  <si>
    <t>-1109304813</t>
  </si>
  <si>
    <t>-665695851</t>
  </si>
  <si>
    <t>362623699</t>
  </si>
  <si>
    <t>(14)/2 "upevnění potrubí</t>
  </si>
  <si>
    <t>1138229463</t>
  </si>
  <si>
    <t>3 "zařizovací předměty DN40</t>
  </si>
  <si>
    <t>1926517657</t>
  </si>
  <si>
    <t>1+3 "zařizovací předměty DN50</t>
  </si>
  <si>
    <t>1364562968</t>
  </si>
  <si>
    <t>3 "zařizovací předměty DN100</t>
  </si>
  <si>
    <t>1041594044</t>
  </si>
  <si>
    <t>1364760533</t>
  </si>
  <si>
    <t>3+9+10+14 "připojovací,odpadní potrubí</t>
  </si>
  <si>
    <t>1488666617</t>
  </si>
  <si>
    <t>-1287854054</t>
  </si>
  <si>
    <t>20 "připojovací potrubí ve stěnách</t>
  </si>
  <si>
    <t>-1040614848</t>
  </si>
  <si>
    <t>20 "připojovací potrubíd ve stěnách</t>
  </si>
  <si>
    <t>-309619216</t>
  </si>
  <si>
    <t>(20+20)/2 "páteřní rozvod</t>
  </si>
  <si>
    <t>-1131429645</t>
  </si>
  <si>
    <t>20 "připojovací ve stěnách</t>
  </si>
  <si>
    <t>-1887905006</t>
  </si>
  <si>
    <t>162438148</t>
  </si>
  <si>
    <t>3 "zařizovací předměty výtokové ventily</t>
  </si>
  <si>
    <t>-445913127</t>
  </si>
  <si>
    <t>1+3+3 "zařizovací předměty baterie</t>
  </si>
  <si>
    <t>-1989809977</t>
  </si>
  <si>
    <t>6 "uzávěry odbočky</t>
  </si>
  <si>
    <t>-166489132</t>
  </si>
  <si>
    <t>20+20</t>
  </si>
  <si>
    <t>-103729830</t>
  </si>
  <si>
    <t>-1341391480</t>
  </si>
  <si>
    <t>1947663464</t>
  </si>
  <si>
    <t>klozet keramický závěsný hluboké splachování ) bílý</t>
  </si>
  <si>
    <t>-36954953</t>
  </si>
  <si>
    <t>-1400536275</t>
  </si>
  <si>
    <t>586620911</t>
  </si>
  <si>
    <t>725311121</t>
  </si>
  <si>
    <t>Dřezy bez výtokových armatur jednoduché se zápachovou uzávěrkou nerezové s odkapávací plochou 560x480 mm a miskou</t>
  </si>
  <si>
    <t>667068092</t>
  </si>
  <si>
    <t>980782383</t>
  </si>
  <si>
    <t>2*(1+3)</t>
  </si>
  <si>
    <t>-2100801253</t>
  </si>
  <si>
    <t>-1750554627</t>
  </si>
  <si>
    <t>498505480</t>
  </si>
  <si>
    <t>16544703</t>
  </si>
  <si>
    <t>-1927487989</t>
  </si>
  <si>
    <t>-1460097854</t>
  </si>
  <si>
    <t>427132238</t>
  </si>
  <si>
    <t>-1522126454</t>
  </si>
  <si>
    <t>-1095289773</t>
  </si>
  <si>
    <t xml:space="preserve">Předstěnové instalační systémy do lehkých stěn  s kovovou konstrukcí pro umyvadla stavební výšky 1120 mm se stojánkovou baterií</t>
  </si>
  <si>
    <t>-1999377005</t>
  </si>
  <si>
    <t>1490562447</t>
  </si>
  <si>
    <t>-211196897</t>
  </si>
  <si>
    <t>-1107246065</t>
  </si>
  <si>
    <t>1805023584</t>
  </si>
  <si>
    <t xml:space="preserve">el - Elektroinstalace a bleskosvod 2np čp. 24   CÚ 2018/1</t>
  </si>
  <si>
    <t>D1 - Rozpočet 2.NP budova č.p. 24</t>
  </si>
  <si>
    <t>D2 - Uzemnění + bleskosvod č.p. 24</t>
  </si>
  <si>
    <t>Rozpočet 2.NP budova č.p. 24</t>
  </si>
  <si>
    <t>Rozvaděč RMS2.2</t>
  </si>
  <si>
    <t>865028700</t>
  </si>
  <si>
    <t>-2068284311</t>
  </si>
  <si>
    <t>-1840812191</t>
  </si>
  <si>
    <t>767524889</t>
  </si>
  <si>
    <t>1905213364</t>
  </si>
  <si>
    <t>1522381260</t>
  </si>
  <si>
    <t>Vodič 1-CXKH 4mm2</t>
  </si>
  <si>
    <t>965578120</t>
  </si>
  <si>
    <t>Ukončení vodiče 4mm2</t>
  </si>
  <si>
    <t>2005190753</t>
  </si>
  <si>
    <t>-1513962987</t>
  </si>
  <si>
    <t>-1028988099</t>
  </si>
  <si>
    <t>1557109794</t>
  </si>
  <si>
    <t>-919588962</t>
  </si>
  <si>
    <t>1881935408</t>
  </si>
  <si>
    <t>1350089598</t>
  </si>
  <si>
    <t>1365780823</t>
  </si>
  <si>
    <t>-1944671911</t>
  </si>
  <si>
    <t xml:space="preserve">Vypínač 1pól  řaz. 1S</t>
  </si>
  <si>
    <t>266735263</t>
  </si>
  <si>
    <t xml:space="preserve">Spínač sériový zapušť bílý  řaz.5</t>
  </si>
  <si>
    <t>-151574163</t>
  </si>
  <si>
    <t>-1446687125</t>
  </si>
  <si>
    <t>196697921</t>
  </si>
  <si>
    <t>536966085</t>
  </si>
  <si>
    <t>Zásuvka zapušť. 2P+Z, 230V/16A bílá s přepěť ochranou</t>
  </si>
  <si>
    <t>-918272482</t>
  </si>
  <si>
    <t>-156581782</t>
  </si>
  <si>
    <t>1494741909</t>
  </si>
  <si>
    <t>J – Led sv nást, 20W, 3000K , plech mont, skl stínítko, IP43</t>
  </si>
  <si>
    <t>834717179</t>
  </si>
  <si>
    <t>255041316</t>
  </si>
  <si>
    <t>1281586636</t>
  </si>
  <si>
    <t>-318961876</t>
  </si>
  <si>
    <t>Uzemnění + bleskosvod č.p. 24</t>
  </si>
  <si>
    <t>1.1</t>
  </si>
  <si>
    <t>Fezn pásek 30x4mm2 v zemi</t>
  </si>
  <si>
    <t>-266359624</t>
  </si>
  <si>
    <t>2.1</t>
  </si>
  <si>
    <t>Fezn drát pr.10mm</t>
  </si>
  <si>
    <t>188663375</t>
  </si>
  <si>
    <t>3.1</t>
  </si>
  <si>
    <t>Svorka drát -páska Fezn</t>
  </si>
  <si>
    <t>-1378201583</t>
  </si>
  <si>
    <t>4.1</t>
  </si>
  <si>
    <t>Svorka zkušební nerez</t>
  </si>
  <si>
    <t>-1333455636</t>
  </si>
  <si>
    <t>5.1</t>
  </si>
  <si>
    <t xml:space="preserve">AlMgSi drát  8mm jímací 8mm / 0,135kg/m/</t>
  </si>
  <si>
    <t>-370461148</t>
  </si>
  <si>
    <t>6.1</t>
  </si>
  <si>
    <t>Svorka křížová nerez</t>
  </si>
  <si>
    <t>-434763614</t>
  </si>
  <si>
    <t>7.1</t>
  </si>
  <si>
    <t>Svorka na hřeben nerez</t>
  </si>
  <si>
    <t>-714751352</t>
  </si>
  <si>
    <t>8.1</t>
  </si>
  <si>
    <t>Podpěra do zdi 300mm nerez /úprava/</t>
  </si>
  <si>
    <t>-1318216339</t>
  </si>
  <si>
    <t>9.1</t>
  </si>
  <si>
    <t>Krabice KO125 vč. víčka</t>
  </si>
  <si>
    <t>-868558356</t>
  </si>
  <si>
    <t>10.1</t>
  </si>
  <si>
    <t>Svorka spojovací SS</t>
  </si>
  <si>
    <t>2043328276</t>
  </si>
  <si>
    <t>11.1</t>
  </si>
  <si>
    <t>Ochranný úhelník 1,7m nerez</t>
  </si>
  <si>
    <t>17287865</t>
  </si>
  <si>
    <t>12.1</t>
  </si>
  <si>
    <t>Držák ochr. úhelníku</t>
  </si>
  <si>
    <t>1052628210</t>
  </si>
  <si>
    <t>13.1</t>
  </si>
  <si>
    <t>Štítek pro označ svodů</t>
  </si>
  <si>
    <t>649005585</t>
  </si>
  <si>
    <t>14.1</t>
  </si>
  <si>
    <t>Výkop rýhy 35x70cm, 5. tř. zeminy</t>
  </si>
  <si>
    <t>1777986282</t>
  </si>
  <si>
    <t>15.1</t>
  </si>
  <si>
    <t>Bentonit pro vylepšení uzemnění</t>
  </si>
  <si>
    <t>-1594414326</t>
  </si>
  <si>
    <t>16.1</t>
  </si>
  <si>
    <t>Zához rýhy 35x70, 5.tř. zeminy</t>
  </si>
  <si>
    <t>-753709762</t>
  </si>
  <si>
    <t>-564930305</t>
  </si>
  <si>
    <t>-1896994954</t>
  </si>
  <si>
    <t>-803584369</t>
  </si>
  <si>
    <t xml:space="preserve">SK_cp24_2NP - SK_cp24_2NP   CÚ 2018/1</t>
  </si>
  <si>
    <t>Pol91</t>
  </si>
  <si>
    <t>-887597528</t>
  </si>
  <si>
    <t>Pol92</t>
  </si>
  <si>
    <t>2018491692</t>
  </si>
  <si>
    <t xml:space="preserve">Mod Mosaic  6 modul 1xRJ45 UTP kat.6 DG+, úhlový, bílý, 22,5x45mm_x000d_
( Možnost nabídnout rovnocenné řešení v souladu s ust. § 89, odstavec 6 ZZVZ)</t>
  </si>
  <si>
    <t>655659962</t>
  </si>
  <si>
    <t>-2066457382</t>
  </si>
  <si>
    <t>327200719</t>
  </si>
  <si>
    <t>-2068996672</t>
  </si>
  <si>
    <t>-1836304274</t>
  </si>
  <si>
    <t xml:space="preserve">Návleky číselné - </t>
  </si>
  <si>
    <t>865783590</t>
  </si>
  <si>
    <t>-749972087</t>
  </si>
  <si>
    <t>1471517029</t>
  </si>
  <si>
    <t>1182136974</t>
  </si>
  <si>
    <t>-199576576</t>
  </si>
  <si>
    <t>Pol93</t>
  </si>
  <si>
    <t>1583485692</t>
  </si>
  <si>
    <t>1867999410</t>
  </si>
  <si>
    <t>Pol94</t>
  </si>
  <si>
    <t>1873514360</t>
  </si>
  <si>
    <t>-561690014</t>
  </si>
  <si>
    <t xml:space="preserve">Příchytka  2031M/30</t>
  </si>
  <si>
    <t>-935579178</t>
  </si>
  <si>
    <t>130142138</t>
  </si>
  <si>
    <t>Pol95</t>
  </si>
  <si>
    <t>566688354</t>
  </si>
  <si>
    <t>Pol96</t>
  </si>
  <si>
    <t>993610147</t>
  </si>
  <si>
    <t>Pol97</t>
  </si>
  <si>
    <t>-435167516</t>
  </si>
  <si>
    <t>Pol98</t>
  </si>
  <si>
    <t>-258715412</t>
  </si>
  <si>
    <t>Pol99</t>
  </si>
  <si>
    <t>531568523</t>
  </si>
  <si>
    <t>Pol100</t>
  </si>
  <si>
    <t>536333844</t>
  </si>
  <si>
    <t>Pol101</t>
  </si>
  <si>
    <t>456250154</t>
  </si>
  <si>
    <t>Pol102</t>
  </si>
  <si>
    <t>391457804</t>
  </si>
  <si>
    <t>Pol103</t>
  </si>
  <si>
    <t>-1165478355</t>
  </si>
  <si>
    <t>Pol104</t>
  </si>
  <si>
    <t>-714992677</t>
  </si>
  <si>
    <t>Pol105</t>
  </si>
  <si>
    <t>-1817867077</t>
  </si>
  <si>
    <t xml:space="preserve">STA_cp24_2NP - STA_cp24_2NP  CÚ 2018/1</t>
  </si>
  <si>
    <t>D1 - STA</t>
  </si>
  <si>
    <t>Pol106</t>
  </si>
  <si>
    <t>-1965309782</t>
  </si>
  <si>
    <t>Pol107</t>
  </si>
  <si>
    <t>49707271</t>
  </si>
  <si>
    <t>-199821492</t>
  </si>
  <si>
    <t>Kryt zásuvky televizní, rozhlasové a satelitní, bílá 5011A-A00300 B</t>
  </si>
  <si>
    <t>-548369700</t>
  </si>
  <si>
    <t>-288038609</t>
  </si>
  <si>
    <t>-1351795839</t>
  </si>
  <si>
    <t>1835672295</t>
  </si>
  <si>
    <t>1844461666</t>
  </si>
  <si>
    <t>-517773691</t>
  </si>
  <si>
    <t>1830918286</t>
  </si>
  <si>
    <t>-1204970812</t>
  </si>
  <si>
    <t>-1359036854</t>
  </si>
  <si>
    <t>-2072046853</t>
  </si>
  <si>
    <t>-1505418551</t>
  </si>
  <si>
    <t>1793974718</t>
  </si>
  <si>
    <t>Pol108</t>
  </si>
  <si>
    <t>268511748</t>
  </si>
  <si>
    <t>Pol109</t>
  </si>
  <si>
    <t>-2129438600</t>
  </si>
  <si>
    <t>Pol110</t>
  </si>
  <si>
    <t>1084493432</t>
  </si>
  <si>
    <t>-2015966099</t>
  </si>
  <si>
    <t>1124871250</t>
  </si>
  <si>
    <t>616832160</t>
  </si>
  <si>
    <t>-1365623818</t>
  </si>
  <si>
    <t>Pol111</t>
  </si>
  <si>
    <t>-1436518731</t>
  </si>
  <si>
    <t>Pol112</t>
  </si>
  <si>
    <t>146609464</t>
  </si>
  <si>
    <t xml:space="preserve">VZD_cp_24 - kalkulace VZD-č.p.24_2NP  CÚ 2018/1</t>
  </si>
  <si>
    <t>D1 - Zař.č.4 - Sociální zařízení - 2NP</t>
  </si>
  <si>
    <t>Zař.č.4 - Sociální zařízení - 2NP</t>
  </si>
  <si>
    <t>598817404</t>
  </si>
  <si>
    <t>Hlukově izolovaná ohebná hadice pr.100</t>
  </si>
  <si>
    <t>1893874748</t>
  </si>
  <si>
    <t>Výfuková hlavice pr.180</t>
  </si>
  <si>
    <t>-508481241</t>
  </si>
  <si>
    <t>410</t>
  </si>
  <si>
    <t xml:space="preserve">Potrubí spiro Pz 100/ 30  % tvarovek</t>
  </si>
  <si>
    <t>1075127751</t>
  </si>
  <si>
    <t>Pol84</t>
  </si>
  <si>
    <t xml:space="preserve">Potrubí spiro Pz 180/ 20  % tvarovek</t>
  </si>
  <si>
    <t>-418833830</t>
  </si>
  <si>
    <t>Pol85</t>
  </si>
  <si>
    <t>izolace tepelně akustická tl.4cm s polepem hliníkovou folií</t>
  </si>
  <si>
    <t>121436188</t>
  </si>
  <si>
    <t>Pol86</t>
  </si>
  <si>
    <t>izolace tepelně akustická tl.6cm do oplechování Pz plechem</t>
  </si>
  <si>
    <t>1403205114</t>
  </si>
  <si>
    <t>Pol87</t>
  </si>
  <si>
    <t>120977428</t>
  </si>
  <si>
    <t>1834528538</t>
  </si>
  <si>
    <t>Pol88</t>
  </si>
  <si>
    <t>-802667494</t>
  </si>
  <si>
    <t>Pol89</t>
  </si>
  <si>
    <t>-1781682774</t>
  </si>
  <si>
    <t>Pol90</t>
  </si>
  <si>
    <t>-1678651154</t>
  </si>
  <si>
    <t>2036936487</t>
  </si>
  <si>
    <t>-388455031</t>
  </si>
  <si>
    <t>7677780</t>
  </si>
  <si>
    <t>712277404</t>
  </si>
  <si>
    <t>-1572414593</t>
  </si>
  <si>
    <t xml:space="preserve">SO 01 STŘECHA - TEMNÝ DŮL SO 01 STŘECHA   CÚ 2018/1</t>
  </si>
  <si>
    <t xml:space="preserve">    762 - Konstrukce tesařské- krov+řezy</t>
  </si>
  <si>
    <t xml:space="preserve">    764 - Konstrukce klempířské+5%prořez-tabulka výrobků</t>
  </si>
  <si>
    <t>Konstrukce tesařské- krov+řezy</t>
  </si>
  <si>
    <t>116511821</t>
  </si>
  <si>
    <t>1,385/1,1</t>
  </si>
  <si>
    <t>762341037</t>
  </si>
  <si>
    <t>Bednění a laťování bednění střech rovných sklonu do 60 st. s vyřezáním otvorů z dřevoštěpkových desek OSB šroubovaných na rošt 25 mm na sraz, tloušťky desky</t>
  </si>
  <si>
    <t>1753125559</t>
  </si>
  <si>
    <t>(6,6+0,3)*2*10,6</t>
  </si>
  <si>
    <t>762342216</t>
  </si>
  <si>
    <t>Bednění a laťování montáž laťování střech jednoduchých sklonu do 60 st. při osové vzdálenosti latí přes 360 do 600 mm</t>
  </si>
  <si>
    <t>182443187</t>
  </si>
  <si>
    <t>6,6*2*10,6</t>
  </si>
  <si>
    <t>6051411401</t>
  </si>
  <si>
    <t xml:space="preserve">Řezivo jehličnaté drobné, neopracované (lišty a latě), (ČSN 49 1503, ČSN 49 2100) jehličnaté - latě střešní latě jakost I - II délka 3 - 5 m latě  impregnované</t>
  </si>
  <si>
    <t>CS URS 2015 02</t>
  </si>
  <si>
    <t>153935178</t>
  </si>
  <si>
    <t>139,92*2,5*0,06*0,06*1,1</t>
  </si>
  <si>
    <t>762395000</t>
  </si>
  <si>
    <t>Spojovací prostředky krovů, bednění a laťování, nadstřešních konstrukcí svory, prkna, hřebíky, pásová ocel, vruty</t>
  </si>
  <si>
    <t>-748560875</t>
  </si>
  <si>
    <t>146,28*0,025+1,385/1,1</t>
  </si>
  <si>
    <t>7637321160</t>
  </si>
  <si>
    <t>délky Montáž + dod dřevostaveb střešní konstrukce v do 10 m z příhradových vazníků konstrukční délky do 20 m</t>
  </si>
  <si>
    <t>NABÍDKA</t>
  </si>
  <si>
    <t>-1806458080</t>
  </si>
  <si>
    <t>11,7*10</t>
  </si>
  <si>
    <t>-232913756</t>
  </si>
  <si>
    <t>Konstrukce klempířské+5%prořez-tabulka výrobků</t>
  </si>
  <si>
    <t>764111641</t>
  </si>
  <si>
    <t>Krytina ze svitků nebo z taškových tabulí z pozinkovaného plechu s povrchovou úpravou s úpravou u okapů, prostupů a výčnělků střechy rovné drážkováním ze svitků rš 670 mm, sklon střechy do 30 st.</t>
  </si>
  <si>
    <t>1270994635</t>
  </si>
  <si>
    <t>(6,6+0,3)*2*10,6*1,05</t>
  </si>
  <si>
    <t>7651910</t>
  </si>
  <si>
    <t>Montáž + dod pojistné hydroizolační fólie kladené ve sklonu do 20 st. lepením (vodotěsné podstřeší) na bednění nebo tepelnou izolaci</t>
  </si>
  <si>
    <t>-987592167</t>
  </si>
  <si>
    <t>147,0</t>
  </si>
  <si>
    <t>-219732877</t>
  </si>
  <si>
    <t xml:space="preserve">TEMDUL VRN - 1. VEDLEJŠÍ NÁKLADY  CÚ 2018/1</t>
  </si>
  <si>
    <t>VRN - Vedlejší rozpočtové náklady</t>
  </si>
  <si>
    <t>VRN</t>
  </si>
  <si>
    <t>Vedlejší rozpočtové náklady</t>
  </si>
  <si>
    <t>011414000</t>
  </si>
  <si>
    <t>Průzkum výskytu odpadu-průzkum výskytu nebezpečných látek, výskyt odpadu</t>
  </si>
  <si>
    <t>376864534</t>
  </si>
  <si>
    <t>012203000</t>
  </si>
  <si>
    <t>Geodetické práce při provádění stavby</t>
  </si>
  <si>
    <t>-855782124</t>
  </si>
  <si>
    <t>01230300</t>
  </si>
  <si>
    <t>Geodetické práce po výstavbě vč geometrického plánu</t>
  </si>
  <si>
    <t>-1306515762</t>
  </si>
  <si>
    <t xml:space="preserve">" 3 KOPIE "   1</t>
  </si>
  <si>
    <t>01320300</t>
  </si>
  <si>
    <t>Dokumentace stavby realizační a výrobní-(výkresová, textová) bez rozlišení</t>
  </si>
  <si>
    <t>-626803993</t>
  </si>
  <si>
    <t xml:space="preserve">"3 KOPIE "    1</t>
  </si>
  <si>
    <t>013254000</t>
  </si>
  <si>
    <t>Dokumentace skutečného provedení stavby (výkresová a textová)</t>
  </si>
  <si>
    <t>-1127932475</t>
  </si>
  <si>
    <t xml:space="preserve">"3 KOPIE"    1</t>
  </si>
  <si>
    <t>031103000</t>
  </si>
  <si>
    <t>Projektové práce pro zařízení staveniště</t>
  </si>
  <si>
    <t>1639264549</t>
  </si>
  <si>
    <t xml:space="preserve">"POV"   1</t>
  </si>
  <si>
    <t>03210300</t>
  </si>
  <si>
    <t>Náklady na stavební buňky</t>
  </si>
  <si>
    <t>685795192</t>
  </si>
  <si>
    <t>032403000</t>
  </si>
  <si>
    <t>Provizorní komunikace</t>
  </si>
  <si>
    <t>1462299756</t>
  </si>
  <si>
    <t>032503000</t>
  </si>
  <si>
    <t>Skládky na staveništi</t>
  </si>
  <si>
    <t>-664852845</t>
  </si>
  <si>
    <t>03260300</t>
  </si>
  <si>
    <t>Ostatní náklady dle zhotovitele</t>
  </si>
  <si>
    <t>-1932067642</t>
  </si>
  <si>
    <t>"náklady související s vybavením staveniště</t>
  </si>
  <si>
    <t>032903000</t>
  </si>
  <si>
    <t>Náklady na provoz a údržbu vybavení staveniště</t>
  </si>
  <si>
    <t>1296686350</t>
  </si>
  <si>
    <t>033002000</t>
  </si>
  <si>
    <t>Připojení staveniště na inženýrské sítě-hlavní tituly průvodních činností a nákladů</t>
  </si>
  <si>
    <t>-754460893</t>
  </si>
  <si>
    <t>034103000</t>
  </si>
  <si>
    <t>Energie pro zařízení staveniště</t>
  </si>
  <si>
    <t>-1421184470</t>
  </si>
  <si>
    <t>ceníková položka</t>
  </si>
  <si>
    <t>034203000</t>
  </si>
  <si>
    <t>Oplocení staveniště- zabezpečení staveniště</t>
  </si>
  <si>
    <t>-1738053808</t>
  </si>
  <si>
    <t>034403000</t>
  </si>
  <si>
    <t>Dopravní značení na staveništi</t>
  </si>
  <si>
    <t>1024240272</t>
  </si>
  <si>
    <t>034503000</t>
  </si>
  <si>
    <t>Informační tabule na staveništi, zabezpečení staveniště</t>
  </si>
  <si>
    <t>-737332225</t>
  </si>
  <si>
    <t>039103000</t>
  </si>
  <si>
    <t>Rozebrání, bourání a odvoz zařízení staveniště</t>
  </si>
  <si>
    <t>-1935720076</t>
  </si>
  <si>
    <t>0391030000</t>
  </si>
  <si>
    <t>Provedení zkoušky vzduchotěsnosti-průvzdušnosti (BLOWEDOOR)vč. protokolu o zkoušce</t>
  </si>
  <si>
    <t>-1860477833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</si>
</sst>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left"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3" fillId="0" borderId="0" xfId="0" applyNumberFormat="1" applyFont="1" applyAlignment="1" applyProtection="1"/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1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styles" Target="styles.xml" /><Relationship Id="rId27" Type="http://schemas.openxmlformats.org/officeDocument/2006/relationships/theme" Target="theme/theme1.xml" /><Relationship Id="rId28" Type="http://schemas.openxmlformats.org/officeDocument/2006/relationships/calcChain" Target="calcChain.xml" /><Relationship Id="rId2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ht="36.96" customHeight="1">
      <c r="AR2"/>
      <c r="BS2" s="17" t="s">
        <v>6</v>
      </c>
      <c r="BT2" s="17" t="s">
        <v>7</v>
      </c>
    </row>
    <row r="3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18</v>
      </c>
    </row>
    <row r="7" ht="12" customHeight="1">
      <c r="B7" s="21"/>
      <c r="C7" s="22"/>
      <c r="D7" s="32" t="s">
        <v>19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18</v>
      </c>
    </row>
    <row r="8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18</v>
      </c>
    </row>
    <row r="9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18</v>
      </c>
    </row>
    <row r="10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18</v>
      </c>
    </row>
    <row r="1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18</v>
      </c>
    </row>
    <row r="12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18</v>
      </c>
    </row>
    <row r="13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18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18</v>
      </c>
    </row>
    <row r="15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ht="18.48" customHeight="1">
      <c r="B17" s="21"/>
      <c r="C17" s="22"/>
      <c r="D17" s="22"/>
      <c r="E17" s="27" t="s">
        <v>32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33</v>
      </c>
    </row>
    <row r="18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ht="16.5" customHeight="1">
      <c r="B23" s="21"/>
      <c r="C23" s="22"/>
      <c r="D23" s="22"/>
      <c r="E23" s="36" t="s">
        <v>36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1" customFormat="1" ht="25.92" customHeight="1"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1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1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1"/>
    </row>
    <row r="29" s="2" customFormat="1" ht="14.4" customHeight="1">
      <c r="B29" s="45"/>
      <c r="C29" s="46"/>
      <c r="D29" s="32" t="s">
        <v>41</v>
      </c>
      <c r="E29" s="46"/>
      <c r="F29" s="32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1"/>
    </row>
    <row r="30" s="2" customFormat="1" ht="14.4" customHeight="1">
      <c r="B30" s="45"/>
      <c r="C30" s="46"/>
      <c r="D30" s="46"/>
      <c r="E30" s="46"/>
      <c r="F30" s="32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1"/>
    </row>
    <row r="31" hidden="1" s="2" customFormat="1" ht="14.4" customHeight="1">
      <c r="B31" s="45"/>
      <c r="C31" s="46"/>
      <c r="D31" s="46"/>
      <c r="E31" s="46"/>
      <c r="F31" s="32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1"/>
    </row>
    <row r="32" hidden="1" s="2" customFormat="1" ht="14.4" customHeight="1">
      <c r="B32" s="45"/>
      <c r="C32" s="46"/>
      <c r="D32" s="46"/>
      <c r="E32" s="46"/>
      <c r="F32" s="32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1"/>
    </row>
    <row r="33" hidden="1" s="2" customFormat="1" ht="14.4" customHeight="1">
      <c r="B33" s="45"/>
      <c r="C33" s="46"/>
      <c r="D33" s="46"/>
      <c r="E33" s="46"/>
      <c r="F33" s="32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1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1"/>
    </row>
    <row r="35" s="1" customFormat="1" ht="25.92" customHeight="1">
      <c r="B35" s="38"/>
      <c r="C35" s="50"/>
      <c r="D35" s="51" t="s">
        <v>47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48</v>
      </c>
      <c r="U35" s="52"/>
      <c r="V35" s="52"/>
      <c r="W35" s="52"/>
      <c r="X35" s="54" t="s">
        <v>49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3" t="s">
        <v>50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2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5TEMDUL3/9VYCVSTRED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5.TEMNÝ DŮL- VÝCVIKOVÉ STŘEDISKO-obj.24 -CÚ 2018/1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TEMNÝ DŮL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67" t="str">
        <f>IF(AN8= "","",AN8)</f>
        <v>12. 4. 2018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13.65" customHeight="1"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31</v>
      </c>
      <c r="AJ49" s="39"/>
      <c r="AK49" s="39"/>
      <c r="AL49" s="39"/>
      <c r="AM49" s="68" t="str">
        <f>IF(E17="","",E17)</f>
        <v>ATELIER H1§ATELIER HÁJEK</v>
      </c>
      <c r="AN49" s="39"/>
      <c r="AO49" s="39"/>
      <c r="AP49" s="39"/>
      <c r="AQ49" s="39"/>
      <c r="AR49" s="43"/>
      <c r="AS49" s="69" t="s">
        <v>51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2" t="s">
        <v>29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34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52</v>
      </c>
      <c r="D52" s="82"/>
      <c r="E52" s="82"/>
      <c r="F52" s="82"/>
      <c r="G52" s="82"/>
      <c r="H52" s="83"/>
      <c r="I52" s="84" t="s">
        <v>53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54</v>
      </c>
      <c r="AH52" s="82"/>
      <c r="AI52" s="82"/>
      <c r="AJ52" s="82"/>
      <c r="AK52" s="82"/>
      <c r="AL52" s="82"/>
      <c r="AM52" s="82"/>
      <c r="AN52" s="84" t="s">
        <v>55</v>
      </c>
      <c r="AO52" s="82"/>
      <c r="AP52" s="86"/>
      <c r="AQ52" s="87" t="s">
        <v>56</v>
      </c>
      <c r="AR52" s="43"/>
      <c r="AS52" s="88" t="s">
        <v>57</v>
      </c>
      <c r="AT52" s="89" t="s">
        <v>58</v>
      </c>
      <c r="AU52" s="89" t="s">
        <v>59</v>
      </c>
      <c r="AV52" s="89" t="s">
        <v>60</v>
      </c>
      <c r="AW52" s="89" t="s">
        <v>61</v>
      </c>
      <c r="AX52" s="89" t="s">
        <v>62</v>
      </c>
      <c r="AY52" s="89" t="s">
        <v>63</v>
      </c>
      <c r="AZ52" s="89" t="s">
        <v>64</v>
      </c>
      <c r="BA52" s="89" t="s">
        <v>65</v>
      </c>
      <c r="BB52" s="89" t="s">
        <v>66</v>
      </c>
      <c r="BC52" s="89" t="s">
        <v>67</v>
      </c>
      <c r="BD52" s="90" t="s">
        <v>68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1"/>
      <c r="AT53" s="92"/>
      <c r="AU53" s="92"/>
      <c r="AV53" s="92"/>
      <c r="AW53" s="92"/>
      <c r="AX53" s="92"/>
      <c r="AY53" s="92"/>
      <c r="AZ53" s="92"/>
      <c r="BA53" s="92"/>
      <c r="BB53" s="92"/>
      <c r="BC53" s="92"/>
      <c r="BD53" s="93"/>
    </row>
    <row r="54" s="4" customFormat="1" ht="32.4" customHeight="1">
      <c r="B54" s="94"/>
      <c r="C54" s="95" t="s">
        <v>69</v>
      </c>
      <c r="D54" s="96"/>
      <c r="E54" s="96"/>
      <c r="F54" s="96"/>
      <c r="G54" s="96"/>
      <c r="H54" s="96"/>
      <c r="I54" s="96"/>
      <c r="J54" s="96"/>
      <c r="K54" s="96"/>
      <c r="L54" s="96"/>
      <c r="M54" s="96"/>
      <c r="N54" s="96"/>
      <c r="O54" s="96"/>
      <c r="P54" s="96"/>
      <c r="Q54" s="96"/>
      <c r="R54" s="96"/>
      <c r="S54" s="96"/>
      <c r="T54" s="96"/>
      <c r="U54" s="96"/>
      <c r="V54" s="96"/>
      <c r="W54" s="96"/>
      <c r="X54" s="96"/>
      <c r="Y54" s="96"/>
      <c r="Z54" s="96"/>
      <c r="AA54" s="96"/>
      <c r="AB54" s="96"/>
      <c r="AC54" s="96"/>
      <c r="AD54" s="96"/>
      <c r="AE54" s="96"/>
      <c r="AF54" s="96"/>
      <c r="AG54" s="97">
        <f>ROUND(AG55+AG63+AG64+AG72+AG80+AG81,2)</f>
        <v>0</v>
      </c>
      <c r="AH54" s="97"/>
      <c r="AI54" s="97"/>
      <c r="AJ54" s="97"/>
      <c r="AK54" s="97"/>
      <c r="AL54" s="97"/>
      <c r="AM54" s="97"/>
      <c r="AN54" s="98">
        <f>SUM(AG54,AT54)</f>
        <v>0</v>
      </c>
      <c r="AO54" s="98"/>
      <c r="AP54" s="98"/>
      <c r="AQ54" s="99" t="s">
        <v>1</v>
      </c>
      <c r="AR54" s="100"/>
      <c r="AS54" s="101">
        <f>ROUND(AS55+AS63+AS64+AS72+AS80+AS81,2)</f>
        <v>0</v>
      </c>
      <c r="AT54" s="102">
        <f>ROUND(SUM(AV54:AW54),2)</f>
        <v>0</v>
      </c>
      <c r="AU54" s="103">
        <f>ROUND(AU55+AU63+AU64+AU72+AU80+AU81,5)</f>
        <v>0</v>
      </c>
      <c r="AV54" s="102">
        <f>ROUND(AZ54*L29,2)</f>
        <v>0</v>
      </c>
      <c r="AW54" s="102">
        <f>ROUND(BA54*L30,2)</f>
        <v>0</v>
      </c>
      <c r="AX54" s="102">
        <f>ROUND(BB54*L29,2)</f>
        <v>0</v>
      </c>
      <c r="AY54" s="102">
        <f>ROUND(BC54*L30,2)</f>
        <v>0</v>
      </c>
      <c r="AZ54" s="102">
        <f>ROUND(AZ55+AZ63+AZ64+AZ72+AZ80+AZ81,2)</f>
        <v>0</v>
      </c>
      <c r="BA54" s="102">
        <f>ROUND(BA55+BA63+BA64+BA72+BA80+BA81,2)</f>
        <v>0</v>
      </c>
      <c r="BB54" s="102">
        <f>ROUND(BB55+BB63+BB64+BB72+BB80+BB81,2)</f>
        <v>0</v>
      </c>
      <c r="BC54" s="102">
        <f>ROUND(BC55+BC63+BC64+BC72+BC80+BC81,2)</f>
        <v>0</v>
      </c>
      <c r="BD54" s="104">
        <f>ROUND(BD55+BD63+BD64+BD72+BD80+BD81,2)</f>
        <v>0</v>
      </c>
      <c r="BS54" s="105" t="s">
        <v>70</v>
      </c>
      <c r="BT54" s="105" t="s">
        <v>71</v>
      </c>
      <c r="BU54" s="106" t="s">
        <v>72</v>
      </c>
      <c r="BV54" s="105" t="s">
        <v>73</v>
      </c>
      <c r="BW54" s="105" t="s">
        <v>5</v>
      </c>
      <c r="BX54" s="105" t="s">
        <v>74</v>
      </c>
      <c r="CL54" s="105" t="s">
        <v>1</v>
      </c>
    </row>
    <row r="55" s="5" customFormat="1" ht="40.5" customHeight="1">
      <c r="B55" s="107"/>
      <c r="C55" s="108"/>
      <c r="D55" s="109" t="s">
        <v>75</v>
      </c>
      <c r="E55" s="109"/>
      <c r="F55" s="109"/>
      <c r="G55" s="109"/>
      <c r="H55" s="109"/>
      <c r="I55" s="110"/>
      <c r="J55" s="109" t="s">
        <v>76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ROUND(SUM(AG56:AG62),2)</f>
        <v>0</v>
      </c>
      <c r="AH55" s="110"/>
      <c r="AI55" s="110"/>
      <c r="AJ55" s="110"/>
      <c r="AK55" s="110"/>
      <c r="AL55" s="110"/>
      <c r="AM55" s="110"/>
      <c r="AN55" s="112">
        <f>SUM(AG55,AT55)</f>
        <v>0</v>
      </c>
      <c r="AO55" s="110"/>
      <c r="AP55" s="110"/>
      <c r="AQ55" s="113" t="s">
        <v>77</v>
      </c>
      <c r="AR55" s="114"/>
      <c r="AS55" s="115">
        <f>ROUND(SUM(AS56:AS62),2)</f>
        <v>0</v>
      </c>
      <c r="AT55" s="116">
        <f>ROUND(SUM(AV55:AW55),2)</f>
        <v>0</v>
      </c>
      <c r="AU55" s="117">
        <f>ROUND(SUM(AU56:AU62),5)</f>
        <v>0</v>
      </c>
      <c r="AV55" s="116">
        <f>ROUND(AZ55*L29,2)</f>
        <v>0</v>
      </c>
      <c r="AW55" s="116">
        <f>ROUND(BA55*L30,2)</f>
        <v>0</v>
      </c>
      <c r="AX55" s="116">
        <f>ROUND(BB55*L29,2)</f>
        <v>0</v>
      </c>
      <c r="AY55" s="116">
        <f>ROUND(BC55*L30,2)</f>
        <v>0</v>
      </c>
      <c r="AZ55" s="116">
        <f>ROUND(SUM(AZ56:AZ62),2)</f>
        <v>0</v>
      </c>
      <c r="BA55" s="116">
        <f>ROUND(SUM(BA56:BA62),2)</f>
        <v>0</v>
      </c>
      <c r="BB55" s="116">
        <f>ROUND(SUM(BB56:BB62),2)</f>
        <v>0</v>
      </c>
      <c r="BC55" s="116">
        <f>ROUND(SUM(BC56:BC62),2)</f>
        <v>0</v>
      </c>
      <c r="BD55" s="118">
        <f>ROUND(SUM(BD56:BD62),2)</f>
        <v>0</v>
      </c>
      <c r="BS55" s="119" t="s">
        <v>70</v>
      </c>
      <c r="BT55" s="119" t="s">
        <v>78</v>
      </c>
      <c r="BU55" s="119" t="s">
        <v>72</v>
      </c>
      <c r="BV55" s="119" t="s">
        <v>73</v>
      </c>
      <c r="BW55" s="119" t="s">
        <v>79</v>
      </c>
      <c r="BX55" s="119" t="s">
        <v>5</v>
      </c>
      <c r="CL55" s="119" t="s">
        <v>1</v>
      </c>
      <c r="CM55" s="119" t="s">
        <v>80</v>
      </c>
    </row>
    <row r="56" s="6" customFormat="1" ht="38.25" customHeight="1">
      <c r="A56" s="120" t="s">
        <v>81</v>
      </c>
      <c r="B56" s="121"/>
      <c r="C56" s="122"/>
      <c r="D56" s="122"/>
      <c r="E56" s="123" t="s">
        <v>82</v>
      </c>
      <c r="F56" s="123"/>
      <c r="G56" s="123"/>
      <c r="H56" s="123"/>
      <c r="I56" s="123"/>
      <c r="J56" s="122"/>
      <c r="K56" s="123" t="s">
        <v>83</v>
      </c>
      <c r="L56" s="123"/>
      <c r="M56" s="123"/>
      <c r="N56" s="123"/>
      <c r="O56" s="123"/>
      <c r="P56" s="123"/>
      <c r="Q56" s="123"/>
      <c r="R56" s="123"/>
      <c r="S56" s="123"/>
      <c r="T56" s="123"/>
      <c r="U56" s="123"/>
      <c r="V56" s="123"/>
      <c r="W56" s="123"/>
      <c r="X56" s="123"/>
      <c r="Y56" s="123"/>
      <c r="Z56" s="123"/>
      <c r="AA56" s="123"/>
      <c r="AB56" s="123"/>
      <c r="AC56" s="123"/>
      <c r="AD56" s="123"/>
      <c r="AE56" s="123"/>
      <c r="AF56" s="123"/>
      <c r="AG56" s="124">
        <f>'TEMNYDUL SO 01-SUTE - SO ...'!J32</f>
        <v>0</v>
      </c>
      <c r="AH56" s="122"/>
      <c r="AI56" s="122"/>
      <c r="AJ56" s="122"/>
      <c r="AK56" s="122"/>
      <c r="AL56" s="122"/>
      <c r="AM56" s="122"/>
      <c r="AN56" s="124">
        <f>SUM(AG56,AT56)</f>
        <v>0</v>
      </c>
      <c r="AO56" s="122"/>
      <c r="AP56" s="122"/>
      <c r="AQ56" s="125" t="s">
        <v>84</v>
      </c>
      <c r="AR56" s="126"/>
      <c r="AS56" s="127">
        <v>0</v>
      </c>
      <c r="AT56" s="128">
        <f>ROUND(SUM(AV56:AW56),2)</f>
        <v>0</v>
      </c>
      <c r="AU56" s="129">
        <f>'TEMNYDUL SO 01-SUTE - SO ...'!P106</f>
        <v>0</v>
      </c>
      <c r="AV56" s="128">
        <f>'TEMNYDUL SO 01-SUTE - SO ...'!J35</f>
        <v>0</v>
      </c>
      <c r="AW56" s="128">
        <f>'TEMNYDUL SO 01-SUTE - SO ...'!J36</f>
        <v>0</v>
      </c>
      <c r="AX56" s="128">
        <f>'TEMNYDUL SO 01-SUTE - SO ...'!J37</f>
        <v>0</v>
      </c>
      <c r="AY56" s="128">
        <f>'TEMNYDUL SO 01-SUTE - SO ...'!J38</f>
        <v>0</v>
      </c>
      <c r="AZ56" s="128">
        <f>'TEMNYDUL SO 01-SUTE - SO ...'!F35</f>
        <v>0</v>
      </c>
      <c r="BA56" s="128">
        <f>'TEMNYDUL SO 01-SUTE - SO ...'!F36</f>
        <v>0</v>
      </c>
      <c r="BB56" s="128">
        <f>'TEMNYDUL SO 01-SUTE - SO ...'!F37</f>
        <v>0</v>
      </c>
      <c r="BC56" s="128">
        <f>'TEMNYDUL SO 01-SUTE - SO ...'!F38</f>
        <v>0</v>
      </c>
      <c r="BD56" s="130">
        <f>'TEMNYDUL SO 01-SUTE - SO ...'!F39</f>
        <v>0</v>
      </c>
      <c r="BT56" s="131" t="s">
        <v>80</v>
      </c>
      <c r="BV56" s="131" t="s">
        <v>73</v>
      </c>
      <c r="BW56" s="131" t="s">
        <v>85</v>
      </c>
      <c r="BX56" s="131" t="s">
        <v>79</v>
      </c>
      <c r="CL56" s="131" t="s">
        <v>1</v>
      </c>
    </row>
    <row r="57" s="6" customFormat="1" ht="38.25" customHeight="1">
      <c r="A57" s="120" t="s">
        <v>81</v>
      </c>
      <c r="B57" s="121"/>
      <c r="C57" s="122"/>
      <c r="D57" s="122"/>
      <c r="E57" s="123" t="s">
        <v>86</v>
      </c>
      <c r="F57" s="123"/>
      <c r="G57" s="123"/>
      <c r="H57" s="123"/>
      <c r="I57" s="123"/>
      <c r="J57" s="122"/>
      <c r="K57" s="123" t="s">
        <v>87</v>
      </c>
      <c r="L57" s="123"/>
      <c r="M57" s="123"/>
      <c r="N57" s="123"/>
      <c r="O57" s="123"/>
      <c r="P57" s="123"/>
      <c r="Q57" s="123"/>
      <c r="R57" s="123"/>
      <c r="S57" s="123"/>
      <c r="T57" s="123"/>
      <c r="U57" s="123"/>
      <c r="V57" s="123"/>
      <c r="W57" s="123"/>
      <c r="X57" s="123"/>
      <c r="Y57" s="123"/>
      <c r="Z57" s="123"/>
      <c r="AA57" s="123"/>
      <c r="AB57" s="123"/>
      <c r="AC57" s="123"/>
      <c r="AD57" s="123"/>
      <c r="AE57" s="123"/>
      <c r="AF57" s="123"/>
      <c r="AG57" s="124">
        <f>'zzstemnydulUTČP241PP - VY...'!J32</f>
        <v>0</v>
      </c>
      <c r="AH57" s="122"/>
      <c r="AI57" s="122"/>
      <c r="AJ57" s="122"/>
      <c r="AK57" s="122"/>
      <c r="AL57" s="122"/>
      <c r="AM57" s="122"/>
      <c r="AN57" s="124">
        <f>SUM(AG57,AT57)</f>
        <v>0</v>
      </c>
      <c r="AO57" s="122"/>
      <c r="AP57" s="122"/>
      <c r="AQ57" s="125" t="s">
        <v>84</v>
      </c>
      <c r="AR57" s="126"/>
      <c r="AS57" s="127">
        <v>0</v>
      </c>
      <c r="AT57" s="128">
        <f>ROUND(SUM(AV57:AW57),2)</f>
        <v>0</v>
      </c>
      <c r="AU57" s="129">
        <f>'zzstemnydulUTČP241PP - VY...'!P92</f>
        <v>0</v>
      </c>
      <c r="AV57" s="128">
        <f>'zzstemnydulUTČP241PP - VY...'!J35</f>
        <v>0</v>
      </c>
      <c r="AW57" s="128">
        <f>'zzstemnydulUTČP241PP - VY...'!J36</f>
        <v>0</v>
      </c>
      <c r="AX57" s="128">
        <f>'zzstemnydulUTČP241PP - VY...'!J37</f>
        <v>0</v>
      </c>
      <c r="AY57" s="128">
        <f>'zzstemnydulUTČP241PP - VY...'!J38</f>
        <v>0</v>
      </c>
      <c r="AZ57" s="128">
        <f>'zzstemnydulUTČP241PP - VY...'!F35</f>
        <v>0</v>
      </c>
      <c r="BA57" s="128">
        <f>'zzstemnydulUTČP241PP - VY...'!F36</f>
        <v>0</v>
      </c>
      <c r="BB57" s="128">
        <f>'zzstemnydulUTČP241PP - VY...'!F37</f>
        <v>0</v>
      </c>
      <c r="BC57" s="128">
        <f>'zzstemnydulUTČP241PP - VY...'!F38</f>
        <v>0</v>
      </c>
      <c r="BD57" s="130">
        <f>'zzstemnydulUTČP241PP - VY...'!F39</f>
        <v>0</v>
      </c>
      <c r="BT57" s="131" t="s">
        <v>80</v>
      </c>
      <c r="BV57" s="131" t="s">
        <v>73</v>
      </c>
      <c r="BW57" s="131" t="s">
        <v>88</v>
      </c>
      <c r="BX57" s="131" t="s">
        <v>79</v>
      </c>
      <c r="CL57" s="131" t="s">
        <v>1</v>
      </c>
    </row>
    <row r="58" s="6" customFormat="1" ht="38.25" customHeight="1">
      <c r="A58" s="120" t="s">
        <v>81</v>
      </c>
      <c r="B58" s="121"/>
      <c r="C58" s="122"/>
      <c r="D58" s="122"/>
      <c r="E58" s="123" t="s">
        <v>89</v>
      </c>
      <c r="F58" s="123"/>
      <c r="G58" s="123"/>
      <c r="H58" s="123"/>
      <c r="I58" s="123"/>
      <c r="J58" s="122"/>
      <c r="K58" s="123" t="s">
        <v>90</v>
      </c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3"/>
      <c r="Z58" s="123"/>
      <c r="AA58" s="123"/>
      <c r="AB58" s="123"/>
      <c r="AC58" s="123"/>
      <c r="AD58" s="123"/>
      <c r="AE58" s="123"/>
      <c r="AF58" s="123"/>
      <c r="AG58" s="124">
        <f>'ZTI_cp24_1.PP-ZM1.1 - D.1...'!J32</f>
        <v>0</v>
      </c>
      <c r="AH58" s="122"/>
      <c r="AI58" s="122"/>
      <c r="AJ58" s="122"/>
      <c r="AK58" s="122"/>
      <c r="AL58" s="122"/>
      <c r="AM58" s="122"/>
      <c r="AN58" s="124">
        <f>SUM(AG58,AT58)</f>
        <v>0</v>
      </c>
      <c r="AO58" s="122"/>
      <c r="AP58" s="122"/>
      <c r="AQ58" s="125" t="s">
        <v>84</v>
      </c>
      <c r="AR58" s="126"/>
      <c r="AS58" s="127">
        <v>0</v>
      </c>
      <c r="AT58" s="128">
        <f>ROUND(SUM(AV58:AW58),2)</f>
        <v>0</v>
      </c>
      <c r="AU58" s="129">
        <f>'ZTI_cp24_1.PP-ZM1.1 - D.1...'!P98</f>
        <v>0</v>
      </c>
      <c r="AV58" s="128">
        <f>'ZTI_cp24_1.PP-ZM1.1 - D.1...'!J35</f>
        <v>0</v>
      </c>
      <c r="AW58" s="128">
        <f>'ZTI_cp24_1.PP-ZM1.1 - D.1...'!J36</f>
        <v>0</v>
      </c>
      <c r="AX58" s="128">
        <f>'ZTI_cp24_1.PP-ZM1.1 - D.1...'!J37</f>
        <v>0</v>
      </c>
      <c r="AY58" s="128">
        <f>'ZTI_cp24_1.PP-ZM1.1 - D.1...'!J38</f>
        <v>0</v>
      </c>
      <c r="AZ58" s="128">
        <f>'ZTI_cp24_1.PP-ZM1.1 - D.1...'!F35</f>
        <v>0</v>
      </c>
      <c r="BA58" s="128">
        <f>'ZTI_cp24_1.PP-ZM1.1 - D.1...'!F36</f>
        <v>0</v>
      </c>
      <c r="BB58" s="128">
        <f>'ZTI_cp24_1.PP-ZM1.1 - D.1...'!F37</f>
        <v>0</v>
      </c>
      <c r="BC58" s="128">
        <f>'ZTI_cp24_1.PP-ZM1.1 - D.1...'!F38</f>
        <v>0</v>
      </c>
      <c r="BD58" s="130">
        <f>'ZTI_cp24_1.PP-ZM1.1 - D.1...'!F39</f>
        <v>0</v>
      </c>
      <c r="BT58" s="131" t="s">
        <v>80</v>
      </c>
      <c r="BV58" s="131" t="s">
        <v>73</v>
      </c>
      <c r="BW58" s="131" t="s">
        <v>91</v>
      </c>
      <c r="BX58" s="131" t="s">
        <v>79</v>
      </c>
      <c r="CL58" s="131" t="s">
        <v>1</v>
      </c>
    </row>
    <row r="59" s="6" customFormat="1" ht="16.5" customHeight="1">
      <c r="A59" s="120" t="s">
        <v>81</v>
      </c>
      <c r="B59" s="121"/>
      <c r="C59" s="122"/>
      <c r="D59" s="122"/>
      <c r="E59" s="123" t="s">
        <v>92</v>
      </c>
      <c r="F59" s="123"/>
      <c r="G59" s="123"/>
      <c r="H59" s="123"/>
      <c r="I59" s="123"/>
      <c r="J59" s="122"/>
      <c r="K59" s="123" t="s">
        <v>93</v>
      </c>
      <c r="L59" s="123"/>
      <c r="M59" s="123"/>
      <c r="N59" s="123"/>
      <c r="O59" s="123"/>
      <c r="P59" s="123"/>
      <c r="Q59" s="123"/>
      <c r="R59" s="123"/>
      <c r="S59" s="123"/>
      <c r="T59" s="123"/>
      <c r="U59" s="123"/>
      <c r="V59" s="123"/>
      <c r="W59" s="123"/>
      <c r="X59" s="123"/>
      <c r="Y59" s="123"/>
      <c r="Z59" s="123"/>
      <c r="AA59" s="123"/>
      <c r="AB59" s="123"/>
      <c r="AC59" s="123"/>
      <c r="AD59" s="123"/>
      <c r="AE59" s="123"/>
      <c r="AF59" s="123"/>
      <c r="AG59" s="124">
        <f>'el_1pp - Elektroinstalace...'!J32</f>
        <v>0</v>
      </c>
      <c r="AH59" s="122"/>
      <c r="AI59" s="122"/>
      <c r="AJ59" s="122"/>
      <c r="AK59" s="122"/>
      <c r="AL59" s="122"/>
      <c r="AM59" s="122"/>
      <c r="AN59" s="124">
        <f>SUM(AG59,AT59)</f>
        <v>0</v>
      </c>
      <c r="AO59" s="122"/>
      <c r="AP59" s="122"/>
      <c r="AQ59" s="125" t="s">
        <v>84</v>
      </c>
      <c r="AR59" s="126"/>
      <c r="AS59" s="127">
        <v>0</v>
      </c>
      <c r="AT59" s="128">
        <f>ROUND(SUM(AV59:AW59),2)</f>
        <v>0</v>
      </c>
      <c r="AU59" s="129">
        <f>'el_1pp - Elektroinstalace...'!P86</f>
        <v>0</v>
      </c>
      <c r="AV59" s="128">
        <f>'el_1pp - Elektroinstalace...'!J35</f>
        <v>0</v>
      </c>
      <c r="AW59" s="128">
        <f>'el_1pp - Elektroinstalace...'!J36</f>
        <v>0</v>
      </c>
      <c r="AX59" s="128">
        <f>'el_1pp - Elektroinstalace...'!J37</f>
        <v>0</v>
      </c>
      <c r="AY59" s="128">
        <f>'el_1pp - Elektroinstalace...'!J38</f>
        <v>0</v>
      </c>
      <c r="AZ59" s="128">
        <f>'el_1pp - Elektroinstalace...'!F35</f>
        <v>0</v>
      </c>
      <c r="BA59" s="128">
        <f>'el_1pp - Elektroinstalace...'!F36</f>
        <v>0</v>
      </c>
      <c r="BB59" s="128">
        <f>'el_1pp - Elektroinstalace...'!F37</f>
        <v>0</v>
      </c>
      <c r="BC59" s="128">
        <f>'el_1pp - Elektroinstalace...'!F38</f>
        <v>0</v>
      </c>
      <c r="BD59" s="130">
        <f>'el_1pp - Elektroinstalace...'!F39</f>
        <v>0</v>
      </c>
      <c r="BT59" s="131" t="s">
        <v>80</v>
      </c>
      <c r="BV59" s="131" t="s">
        <v>73</v>
      </c>
      <c r="BW59" s="131" t="s">
        <v>94</v>
      </c>
      <c r="BX59" s="131" t="s">
        <v>79</v>
      </c>
      <c r="CL59" s="131" t="s">
        <v>1</v>
      </c>
    </row>
    <row r="60" s="6" customFormat="1" ht="25.5" customHeight="1">
      <c r="A60" s="120" t="s">
        <v>81</v>
      </c>
      <c r="B60" s="121"/>
      <c r="C60" s="122"/>
      <c r="D60" s="122"/>
      <c r="E60" s="123" t="s">
        <v>95</v>
      </c>
      <c r="F60" s="123"/>
      <c r="G60" s="123"/>
      <c r="H60" s="123"/>
      <c r="I60" s="123"/>
      <c r="J60" s="122"/>
      <c r="K60" s="123" t="s">
        <v>96</v>
      </c>
      <c r="L60" s="123"/>
      <c r="M60" s="123"/>
      <c r="N60" s="123"/>
      <c r="O60" s="123"/>
      <c r="P60" s="123"/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  <c r="AF60" s="123"/>
      <c r="AG60" s="124">
        <f>'SK_cp24_1PP - SK_cp24_1PP...'!J32</f>
        <v>0</v>
      </c>
      <c r="AH60" s="122"/>
      <c r="AI60" s="122"/>
      <c r="AJ60" s="122"/>
      <c r="AK60" s="122"/>
      <c r="AL60" s="122"/>
      <c r="AM60" s="122"/>
      <c r="AN60" s="124">
        <f>SUM(AG60,AT60)</f>
        <v>0</v>
      </c>
      <c r="AO60" s="122"/>
      <c r="AP60" s="122"/>
      <c r="AQ60" s="125" t="s">
        <v>84</v>
      </c>
      <c r="AR60" s="126"/>
      <c r="AS60" s="127">
        <v>0</v>
      </c>
      <c r="AT60" s="128">
        <f>ROUND(SUM(AV60:AW60),2)</f>
        <v>0</v>
      </c>
      <c r="AU60" s="129">
        <f>'SK_cp24_1PP - SK_cp24_1PP...'!P85</f>
        <v>0</v>
      </c>
      <c r="AV60" s="128">
        <f>'SK_cp24_1PP - SK_cp24_1PP...'!J35</f>
        <v>0</v>
      </c>
      <c r="AW60" s="128">
        <f>'SK_cp24_1PP - SK_cp24_1PP...'!J36</f>
        <v>0</v>
      </c>
      <c r="AX60" s="128">
        <f>'SK_cp24_1PP - SK_cp24_1PP...'!J37</f>
        <v>0</v>
      </c>
      <c r="AY60" s="128">
        <f>'SK_cp24_1PP - SK_cp24_1PP...'!J38</f>
        <v>0</v>
      </c>
      <c r="AZ60" s="128">
        <f>'SK_cp24_1PP - SK_cp24_1PP...'!F35</f>
        <v>0</v>
      </c>
      <c r="BA60" s="128">
        <f>'SK_cp24_1PP - SK_cp24_1PP...'!F36</f>
        <v>0</v>
      </c>
      <c r="BB60" s="128">
        <f>'SK_cp24_1PP - SK_cp24_1PP...'!F37</f>
        <v>0</v>
      </c>
      <c r="BC60" s="128">
        <f>'SK_cp24_1PP - SK_cp24_1PP...'!F38</f>
        <v>0</v>
      </c>
      <c r="BD60" s="130">
        <f>'SK_cp24_1PP - SK_cp24_1PP...'!F39</f>
        <v>0</v>
      </c>
      <c r="BT60" s="131" t="s">
        <v>80</v>
      </c>
      <c r="BV60" s="131" t="s">
        <v>73</v>
      </c>
      <c r="BW60" s="131" t="s">
        <v>97</v>
      </c>
      <c r="BX60" s="131" t="s">
        <v>79</v>
      </c>
      <c r="CL60" s="131" t="s">
        <v>1</v>
      </c>
    </row>
    <row r="61" s="6" customFormat="1" ht="25.5" customHeight="1">
      <c r="A61" s="120" t="s">
        <v>81</v>
      </c>
      <c r="B61" s="121"/>
      <c r="C61" s="122"/>
      <c r="D61" s="122"/>
      <c r="E61" s="123" t="s">
        <v>98</v>
      </c>
      <c r="F61" s="123"/>
      <c r="G61" s="123"/>
      <c r="H61" s="123"/>
      <c r="I61" s="123"/>
      <c r="J61" s="122"/>
      <c r="K61" s="123" t="s">
        <v>99</v>
      </c>
      <c r="L61" s="123"/>
      <c r="M61" s="123"/>
      <c r="N61" s="123"/>
      <c r="O61" s="123"/>
      <c r="P61" s="123"/>
      <c r="Q61" s="123"/>
      <c r="R61" s="123"/>
      <c r="S61" s="123"/>
      <c r="T61" s="123"/>
      <c r="U61" s="123"/>
      <c r="V61" s="123"/>
      <c r="W61" s="123"/>
      <c r="X61" s="123"/>
      <c r="Y61" s="123"/>
      <c r="Z61" s="123"/>
      <c r="AA61" s="123"/>
      <c r="AB61" s="123"/>
      <c r="AC61" s="123"/>
      <c r="AD61" s="123"/>
      <c r="AE61" s="123"/>
      <c r="AF61" s="123"/>
      <c r="AG61" s="124">
        <f>'STA_cp24_1PP - STA_cp24_1...'!J32</f>
        <v>0</v>
      </c>
      <c r="AH61" s="122"/>
      <c r="AI61" s="122"/>
      <c r="AJ61" s="122"/>
      <c r="AK61" s="122"/>
      <c r="AL61" s="122"/>
      <c r="AM61" s="122"/>
      <c r="AN61" s="124">
        <f>SUM(AG61,AT61)</f>
        <v>0</v>
      </c>
      <c r="AO61" s="122"/>
      <c r="AP61" s="122"/>
      <c r="AQ61" s="125" t="s">
        <v>84</v>
      </c>
      <c r="AR61" s="126"/>
      <c r="AS61" s="127">
        <v>0</v>
      </c>
      <c r="AT61" s="128">
        <f>ROUND(SUM(AV61:AW61),2)</f>
        <v>0</v>
      </c>
      <c r="AU61" s="129">
        <f>'STA_cp24_1PP - STA_cp24_1...'!P85</f>
        <v>0</v>
      </c>
      <c r="AV61" s="128">
        <f>'STA_cp24_1PP - STA_cp24_1...'!J35</f>
        <v>0</v>
      </c>
      <c r="AW61" s="128">
        <f>'STA_cp24_1PP - STA_cp24_1...'!J36</f>
        <v>0</v>
      </c>
      <c r="AX61" s="128">
        <f>'STA_cp24_1PP - STA_cp24_1...'!J37</f>
        <v>0</v>
      </c>
      <c r="AY61" s="128">
        <f>'STA_cp24_1PP - STA_cp24_1...'!J38</f>
        <v>0</v>
      </c>
      <c r="AZ61" s="128">
        <f>'STA_cp24_1PP - STA_cp24_1...'!F35</f>
        <v>0</v>
      </c>
      <c r="BA61" s="128">
        <f>'STA_cp24_1PP - STA_cp24_1...'!F36</f>
        <v>0</v>
      </c>
      <c r="BB61" s="128">
        <f>'STA_cp24_1PP - STA_cp24_1...'!F37</f>
        <v>0</v>
      </c>
      <c r="BC61" s="128">
        <f>'STA_cp24_1PP - STA_cp24_1...'!F38</f>
        <v>0</v>
      </c>
      <c r="BD61" s="130">
        <f>'STA_cp24_1PP - STA_cp24_1...'!F39</f>
        <v>0</v>
      </c>
      <c r="BT61" s="131" t="s">
        <v>80</v>
      </c>
      <c r="BV61" s="131" t="s">
        <v>73</v>
      </c>
      <c r="BW61" s="131" t="s">
        <v>100</v>
      </c>
      <c r="BX61" s="131" t="s">
        <v>79</v>
      </c>
      <c r="CL61" s="131" t="s">
        <v>1</v>
      </c>
    </row>
    <row r="62" s="6" customFormat="1" ht="25.5" customHeight="1">
      <c r="A62" s="120" t="s">
        <v>81</v>
      </c>
      <c r="B62" s="121"/>
      <c r="C62" s="122"/>
      <c r="D62" s="122"/>
      <c r="E62" s="123" t="s">
        <v>101</v>
      </c>
      <c r="F62" s="123"/>
      <c r="G62" s="123"/>
      <c r="H62" s="123"/>
      <c r="I62" s="123"/>
      <c r="J62" s="122"/>
      <c r="K62" s="123" t="s">
        <v>102</v>
      </c>
      <c r="L62" s="123"/>
      <c r="M62" s="123"/>
      <c r="N62" s="123"/>
      <c r="O62" s="123"/>
      <c r="P62" s="123"/>
      <c r="Q62" s="123"/>
      <c r="R62" s="123"/>
      <c r="S62" s="123"/>
      <c r="T62" s="123"/>
      <c r="U62" s="123"/>
      <c r="V62" s="123"/>
      <c r="W62" s="123"/>
      <c r="X62" s="123"/>
      <c r="Y62" s="123"/>
      <c r="Z62" s="123"/>
      <c r="AA62" s="123"/>
      <c r="AB62" s="123"/>
      <c r="AC62" s="123"/>
      <c r="AD62" s="123"/>
      <c r="AE62" s="123"/>
      <c r="AF62" s="123"/>
      <c r="AG62" s="124">
        <f>'VZD_cp24_1PP - kalkulace ...'!J32</f>
        <v>0</v>
      </c>
      <c r="AH62" s="122"/>
      <c r="AI62" s="122"/>
      <c r="AJ62" s="122"/>
      <c r="AK62" s="122"/>
      <c r="AL62" s="122"/>
      <c r="AM62" s="122"/>
      <c r="AN62" s="124">
        <f>SUM(AG62,AT62)</f>
        <v>0</v>
      </c>
      <c r="AO62" s="122"/>
      <c r="AP62" s="122"/>
      <c r="AQ62" s="125" t="s">
        <v>84</v>
      </c>
      <c r="AR62" s="126"/>
      <c r="AS62" s="127">
        <v>0</v>
      </c>
      <c r="AT62" s="128">
        <f>ROUND(SUM(AV62:AW62),2)</f>
        <v>0</v>
      </c>
      <c r="AU62" s="129">
        <f>'VZD_cp24_1PP - kalkulace ...'!P90</f>
        <v>0</v>
      </c>
      <c r="AV62" s="128">
        <f>'VZD_cp24_1PP - kalkulace ...'!J35</f>
        <v>0</v>
      </c>
      <c r="AW62" s="128">
        <f>'VZD_cp24_1PP - kalkulace ...'!J36</f>
        <v>0</v>
      </c>
      <c r="AX62" s="128">
        <f>'VZD_cp24_1PP - kalkulace ...'!J37</f>
        <v>0</v>
      </c>
      <c r="AY62" s="128">
        <f>'VZD_cp24_1PP - kalkulace ...'!J38</f>
        <v>0</v>
      </c>
      <c r="AZ62" s="128">
        <f>'VZD_cp24_1PP - kalkulace ...'!F35</f>
        <v>0</v>
      </c>
      <c r="BA62" s="128">
        <f>'VZD_cp24_1PP - kalkulace ...'!F36</f>
        <v>0</v>
      </c>
      <c r="BB62" s="128">
        <f>'VZD_cp24_1PP - kalkulace ...'!F37</f>
        <v>0</v>
      </c>
      <c r="BC62" s="128">
        <f>'VZD_cp24_1PP - kalkulace ...'!F38</f>
        <v>0</v>
      </c>
      <c r="BD62" s="130">
        <f>'VZD_cp24_1PP - kalkulace ...'!F39</f>
        <v>0</v>
      </c>
      <c r="BT62" s="131" t="s">
        <v>80</v>
      </c>
      <c r="BV62" s="131" t="s">
        <v>73</v>
      </c>
      <c r="BW62" s="131" t="s">
        <v>103</v>
      </c>
      <c r="BX62" s="131" t="s">
        <v>79</v>
      </c>
      <c r="CL62" s="131" t="s">
        <v>1</v>
      </c>
    </row>
    <row r="63" s="5" customFormat="1" ht="67.5" customHeight="1">
      <c r="A63" s="120" t="s">
        <v>81</v>
      </c>
      <c r="B63" s="107"/>
      <c r="C63" s="108"/>
      <c r="D63" s="109" t="s">
        <v>104</v>
      </c>
      <c r="E63" s="109"/>
      <c r="F63" s="109"/>
      <c r="G63" s="109"/>
      <c r="H63" s="109"/>
      <c r="I63" s="110"/>
      <c r="J63" s="109" t="s">
        <v>105</v>
      </c>
      <c r="K63" s="109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12">
        <f>'TEMDŮL SO 01-SUTERÉN - TE...'!J30</f>
        <v>0</v>
      </c>
      <c r="AH63" s="110"/>
      <c r="AI63" s="110"/>
      <c r="AJ63" s="110"/>
      <c r="AK63" s="110"/>
      <c r="AL63" s="110"/>
      <c r="AM63" s="110"/>
      <c r="AN63" s="112">
        <f>SUM(AG63,AT63)</f>
        <v>0</v>
      </c>
      <c r="AO63" s="110"/>
      <c r="AP63" s="110"/>
      <c r="AQ63" s="113" t="s">
        <v>77</v>
      </c>
      <c r="AR63" s="114"/>
      <c r="AS63" s="115">
        <v>0</v>
      </c>
      <c r="AT63" s="116">
        <f>ROUND(SUM(AV63:AW63),2)</f>
        <v>0</v>
      </c>
      <c r="AU63" s="117">
        <f>'TEMDŮL SO 01-SUTERÉN - TE...'!P82</f>
        <v>0</v>
      </c>
      <c r="AV63" s="116">
        <f>'TEMDŮL SO 01-SUTERÉN - TE...'!J33</f>
        <v>0</v>
      </c>
      <c r="AW63" s="116">
        <f>'TEMDŮL SO 01-SUTERÉN - TE...'!J34</f>
        <v>0</v>
      </c>
      <c r="AX63" s="116">
        <f>'TEMDŮL SO 01-SUTERÉN - TE...'!J35</f>
        <v>0</v>
      </c>
      <c r="AY63" s="116">
        <f>'TEMDŮL SO 01-SUTERÉN - TE...'!J36</f>
        <v>0</v>
      </c>
      <c r="AZ63" s="116">
        <f>'TEMDŮL SO 01-SUTERÉN - TE...'!F33</f>
        <v>0</v>
      </c>
      <c r="BA63" s="116">
        <f>'TEMDŮL SO 01-SUTERÉN - TE...'!F34</f>
        <v>0</v>
      </c>
      <c r="BB63" s="116">
        <f>'TEMDŮL SO 01-SUTERÉN - TE...'!F35</f>
        <v>0</v>
      </c>
      <c r="BC63" s="116">
        <f>'TEMDŮL SO 01-SUTERÉN - TE...'!F36</f>
        <v>0</v>
      </c>
      <c r="BD63" s="118">
        <f>'TEMDŮL SO 01-SUTERÉN - TE...'!F37</f>
        <v>0</v>
      </c>
      <c r="BT63" s="119" t="s">
        <v>78</v>
      </c>
      <c r="BV63" s="119" t="s">
        <v>73</v>
      </c>
      <c r="BW63" s="119" t="s">
        <v>106</v>
      </c>
      <c r="BX63" s="119" t="s">
        <v>5</v>
      </c>
      <c r="CL63" s="119" t="s">
        <v>1</v>
      </c>
      <c r="CM63" s="119" t="s">
        <v>80</v>
      </c>
    </row>
    <row r="64" s="5" customFormat="1" ht="27" customHeight="1">
      <c r="B64" s="107"/>
      <c r="C64" s="108"/>
      <c r="D64" s="109" t="s">
        <v>107</v>
      </c>
      <c r="E64" s="109"/>
      <c r="F64" s="109"/>
      <c r="G64" s="109"/>
      <c r="H64" s="109"/>
      <c r="I64" s="110"/>
      <c r="J64" s="109" t="s">
        <v>108</v>
      </c>
      <c r="K64" s="109"/>
      <c r="L64" s="109"/>
      <c r="M64" s="109"/>
      <c r="N64" s="109"/>
      <c r="O64" s="109"/>
      <c r="P64" s="109"/>
      <c r="Q64" s="109"/>
      <c r="R64" s="109"/>
      <c r="S64" s="109"/>
      <c r="T64" s="109"/>
      <c r="U64" s="109"/>
      <c r="V64" s="109"/>
      <c r="W64" s="109"/>
      <c r="X64" s="109"/>
      <c r="Y64" s="109"/>
      <c r="Z64" s="109"/>
      <c r="AA64" s="109"/>
      <c r="AB64" s="109"/>
      <c r="AC64" s="109"/>
      <c r="AD64" s="109"/>
      <c r="AE64" s="109"/>
      <c r="AF64" s="109"/>
      <c r="AG64" s="111">
        <f>ROUND(SUM(AG65:AG71),2)</f>
        <v>0</v>
      </c>
      <c r="AH64" s="110"/>
      <c r="AI64" s="110"/>
      <c r="AJ64" s="110"/>
      <c r="AK64" s="110"/>
      <c r="AL64" s="110"/>
      <c r="AM64" s="110"/>
      <c r="AN64" s="112">
        <f>SUM(AG64,AT64)</f>
        <v>0</v>
      </c>
      <c r="AO64" s="110"/>
      <c r="AP64" s="110"/>
      <c r="AQ64" s="113" t="s">
        <v>77</v>
      </c>
      <c r="AR64" s="114"/>
      <c r="AS64" s="115">
        <f>ROUND(SUM(AS65:AS71),2)</f>
        <v>0</v>
      </c>
      <c r="AT64" s="116">
        <f>ROUND(SUM(AV64:AW64),2)</f>
        <v>0</v>
      </c>
      <c r="AU64" s="117">
        <f>ROUND(SUM(AU65:AU71),5)</f>
        <v>0</v>
      </c>
      <c r="AV64" s="116">
        <f>ROUND(AZ64*L29,2)</f>
        <v>0</v>
      </c>
      <c r="AW64" s="116">
        <f>ROUND(BA64*L30,2)</f>
        <v>0</v>
      </c>
      <c r="AX64" s="116">
        <f>ROUND(BB64*L29,2)</f>
        <v>0</v>
      </c>
      <c r="AY64" s="116">
        <f>ROUND(BC64*L30,2)</f>
        <v>0</v>
      </c>
      <c r="AZ64" s="116">
        <f>ROUND(SUM(AZ65:AZ71),2)</f>
        <v>0</v>
      </c>
      <c r="BA64" s="116">
        <f>ROUND(SUM(BA65:BA71),2)</f>
        <v>0</v>
      </c>
      <c r="BB64" s="116">
        <f>ROUND(SUM(BB65:BB71),2)</f>
        <v>0</v>
      </c>
      <c r="BC64" s="116">
        <f>ROUND(SUM(BC65:BC71),2)</f>
        <v>0</v>
      </c>
      <c r="BD64" s="118">
        <f>ROUND(SUM(BD65:BD71),2)</f>
        <v>0</v>
      </c>
      <c r="BS64" s="119" t="s">
        <v>70</v>
      </c>
      <c r="BT64" s="119" t="s">
        <v>78</v>
      </c>
      <c r="BU64" s="119" t="s">
        <v>72</v>
      </c>
      <c r="BV64" s="119" t="s">
        <v>73</v>
      </c>
      <c r="BW64" s="119" t="s">
        <v>109</v>
      </c>
      <c r="BX64" s="119" t="s">
        <v>5</v>
      </c>
      <c r="CL64" s="119" t="s">
        <v>1</v>
      </c>
      <c r="CM64" s="119" t="s">
        <v>80</v>
      </c>
    </row>
    <row r="65" s="6" customFormat="1" ht="51" customHeight="1">
      <c r="A65" s="120" t="s">
        <v>81</v>
      </c>
      <c r="B65" s="121"/>
      <c r="C65" s="122"/>
      <c r="D65" s="122"/>
      <c r="E65" s="123" t="s">
        <v>110</v>
      </c>
      <c r="F65" s="123"/>
      <c r="G65" s="123"/>
      <c r="H65" s="123"/>
      <c r="I65" s="123"/>
      <c r="J65" s="122"/>
      <c r="K65" s="123" t="s">
        <v>111</v>
      </c>
      <c r="L65" s="123"/>
      <c r="M65" s="123"/>
      <c r="N65" s="123"/>
      <c r="O65" s="123"/>
      <c r="P65" s="123"/>
      <c r="Q65" s="123"/>
      <c r="R65" s="123"/>
      <c r="S65" s="123"/>
      <c r="T65" s="123"/>
      <c r="U65" s="123"/>
      <c r="V65" s="123"/>
      <c r="W65" s="123"/>
      <c r="X65" s="123"/>
      <c r="Y65" s="123"/>
      <c r="Z65" s="123"/>
      <c r="AA65" s="123"/>
      <c r="AB65" s="123"/>
      <c r="AC65" s="123"/>
      <c r="AD65" s="123"/>
      <c r="AE65" s="123"/>
      <c r="AF65" s="123"/>
      <c r="AG65" s="124">
        <f>'TEMNYDUL SO01-I.NP - SO 0...'!J32</f>
        <v>0</v>
      </c>
      <c r="AH65" s="122"/>
      <c r="AI65" s="122"/>
      <c r="AJ65" s="122"/>
      <c r="AK65" s="122"/>
      <c r="AL65" s="122"/>
      <c r="AM65" s="122"/>
      <c r="AN65" s="124">
        <f>SUM(AG65,AT65)</f>
        <v>0</v>
      </c>
      <c r="AO65" s="122"/>
      <c r="AP65" s="122"/>
      <c r="AQ65" s="125" t="s">
        <v>84</v>
      </c>
      <c r="AR65" s="126"/>
      <c r="AS65" s="127">
        <v>0</v>
      </c>
      <c r="AT65" s="128">
        <f>ROUND(SUM(AV65:AW65),2)</f>
        <v>0</v>
      </c>
      <c r="AU65" s="129">
        <f>'TEMNYDUL SO01-I.NP - SO 0...'!P106</f>
        <v>0</v>
      </c>
      <c r="AV65" s="128">
        <f>'TEMNYDUL SO01-I.NP - SO 0...'!J35</f>
        <v>0</v>
      </c>
      <c r="AW65" s="128">
        <f>'TEMNYDUL SO01-I.NP - SO 0...'!J36</f>
        <v>0</v>
      </c>
      <c r="AX65" s="128">
        <f>'TEMNYDUL SO01-I.NP - SO 0...'!J37</f>
        <v>0</v>
      </c>
      <c r="AY65" s="128">
        <f>'TEMNYDUL SO01-I.NP - SO 0...'!J38</f>
        <v>0</v>
      </c>
      <c r="AZ65" s="128">
        <f>'TEMNYDUL SO01-I.NP - SO 0...'!F35</f>
        <v>0</v>
      </c>
      <c r="BA65" s="128">
        <f>'TEMNYDUL SO01-I.NP - SO 0...'!F36</f>
        <v>0</v>
      </c>
      <c r="BB65" s="128">
        <f>'TEMNYDUL SO01-I.NP - SO 0...'!F37</f>
        <v>0</v>
      </c>
      <c r="BC65" s="128">
        <f>'TEMNYDUL SO01-I.NP - SO 0...'!F38</f>
        <v>0</v>
      </c>
      <c r="BD65" s="130">
        <f>'TEMNYDUL SO01-I.NP - SO 0...'!F39</f>
        <v>0</v>
      </c>
      <c r="BT65" s="131" t="s">
        <v>80</v>
      </c>
      <c r="BV65" s="131" t="s">
        <v>73</v>
      </c>
      <c r="BW65" s="131" t="s">
        <v>112</v>
      </c>
      <c r="BX65" s="131" t="s">
        <v>109</v>
      </c>
      <c r="CL65" s="131" t="s">
        <v>1</v>
      </c>
    </row>
    <row r="66" s="6" customFormat="1" ht="38.25" customHeight="1">
      <c r="A66" s="120" t="s">
        <v>81</v>
      </c>
      <c r="B66" s="121"/>
      <c r="C66" s="122"/>
      <c r="D66" s="122"/>
      <c r="E66" s="123" t="s">
        <v>113</v>
      </c>
      <c r="F66" s="123"/>
      <c r="G66" s="123"/>
      <c r="H66" s="123"/>
      <c r="I66" s="123"/>
      <c r="J66" s="122"/>
      <c r="K66" s="123" t="s">
        <v>114</v>
      </c>
      <c r="L66" s="123"/>
      <c r="M66" s="123"/>
      <c r="N66" s="123"/>
      <c r="O66" s="123"/>
      <c r="P66" s="123"/>
      <c r="Q66" s="123"/>
      <c r="R66" s="123"/>
      <c r="S66" s="123"/>
      <c r="T66" s="123"/>
      <c r="U66" s="123"/>
      <c r="V66" s="123"/>
      <c r="W66" s="123"/>
      <c r="X66" s="123"/>
      <c r="Y66" s="123"/>
      <c r="Z66" s="123"/>
      <c r="AA66" s="123"/>
      <c r="AB66" s="123"/>
      <c r="AC66" s="123"/>
      <c r="AD66" s="123"/>
      <c r="AE66" s="123"/>
      <c r="AF66" s="123"/>
      <c r="AG66" s="124">
        <f>'ZTI_cp24_1.NP-ZM1.1 - D.1...'!J32</f>
        <v>0</v>
      </c>
      <c r="AH66" s="122"/>
      <c r="AI66" s="122"/>
      <c r="AJ66" s="122"/>
      <c r="AK66" s="122"/>
      <c r="AL66" s="122"/>
      <c r="AM66" s="122"/>
      <c r="AN66" s="124">
        <f>SUM(AG66,AT66)</f>
        <v>0</v>
      </c>
      <c r="AO66" s="122"/>
      <c r="AP66" s="122"/>
      <c r="AQ66" s="125" t="s">
        <v>84</v>
      </c>
      <c r="AR66" s="126"/>
      <c r="AS66" s="127">
        <v>0</v>
      </c>
      <c r="AT66" s="128">
        <f>ROUND(SUM(AV66:AW66),2)</f>
        <v>0</v>
      </c>
      <c r="AU66" s="129">
        <f>'ZTI_cp24_1.NP-ZM1.1 - D.1...'!P92</f>
        <v>0</v>
      </c>
      <c r="AV66" s="128">
        <f>'ZTI_cp24_1.NP-ZM1.1 - D.1...'!J35</f>
        <v>0</v>
      </c>
      <c r="AW66" s="128">
        <f>'ZTI_cp24_1.NP-ZM1.1 - D.1...'!J36</f>
        <v>0</v>
      </c>
      <c r="AX66" s="128">
        <f>'ZTI_cp24_1.NP-ZM1.1 - D.1...'!J37</f>
        <v>0</v>
      </c>
      <c r="AY66" s="128">
        <f>'ZTI_cp24_1.NP-ZM1.1 - D.1...'!J38</f>
        <v>0</v>
      </c>
      <c r="AZ66" s="128">
        <f>'ZTI_cp24_1.NP-ZM1.1 - D.1...'!F35</f>
        <v>0</v>
      </c>
      <c r="BA66" s="128">
        <f>'ZTI_cp24_1.NP-ZM1.1 - D.1...'!F36</f>
        <v>0</v>
      </c>
      <c r="BB66" s="128">
        <f>'ZTI_cp24_1.NP-ZM1.1 - D.1...'!F37</f>
        <v>0</v>
      </c>
      <c r="BC66" s="128">
        <f>'ZTI_cp24_1.NP-ZM1.1 - D.1...'!F38</f>
        <v>0</v>
      </c>
      <c r="BD66" s="130">
        <f>'ZTI_cp24_1.NP-ZM1.1 - D.1...'!F39</f>
        <v>0</v>
      </c>
      <c r="BT66" s="131" t="s">
        <v>80</v>
      </c>
      <c r="BV66" s="131" t="s">
        <v>73</v>
      </c>
      <c r="BW66" s="131" t="s">
        <v>115</v>
      </c>
      <c r="BX66" s="131" t="s">
        <v>109</v>
      </c>
      <c r="CL66" s="131" t="s">
        <v>1</v>
      </c>
    </row>
    <row r="67" s="6" customFormat="1" ht="38.25" customHeight="1">
      <c r="A67" s="120" t="s">
        <v>81</v>
      </c>
      <c r="B67" s="121"/>
      <c r="C67" s="122"/>
      <c r="D67" s="122"/>
      <c r="E67" s="123" t="s">
        <v>116</v>
      </c>
      <c r="F67" s="123"/>
      <c r="G67" s="123"/>
      <c r="H67" s="123"/>
      <c r="I67" s="123"/>
      <c r="J67" s="122"/>
      <c r="K67" s="123" t="s">
        <v>117</v>
      </c>
      <c r="L67" s="123"/>
      <c r="M67" s="123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4">
        <f>'zzstemnydulUTČP241NP - VY...'!J32</f>
        <v>0</v>
      </c>
      <c r="AH67" s="122"/>
      <c r="AI67" s="122"/>
      <c r="AJ67" s="122"/>
      <c r="AK67" s="122"/>
      <c r="AL67" s="122"/>
      <c r="AM67" s="122"/>
      <c r="AN67" s="124">
        <f>SUM(AG67,AT67)</f>
        <v>0</v>
      </c>
      <c r="AO67" s="122"/>
      <c r="AP67" s="122"/>
      <c r="AQ67" s="125" t="s">
        <v>84</v>
      </c>
      <c r="AR67" s="126"/>
      <c r="AS67" s="127">
        <v>0</v>
      </c>
      <c r="AT67" s="128">
        <f>ROUND(SUM(AV67:AW67),2)</f>
        <v>0</v>
      </c>
      <c r="AU67" s="129">
        <f>'zzstemnydulUTČP241NP - VY...'!P88</f>
        <v>0</v>
      </c>
      <c r="AV67" s="128">
        <f>'zzstemnydulUTČP241NP - VY...'!J35</f>
        <v>0</v>
      </c>
      <c r="AW67" s="128">
        <f>'zzstemnydulUTČP241NP - VY...'!J36</f>
        <v>0</v>
      </c>
      <c r="AX67" s="128">
        <f>'zzstemnydulUTČP241NP - VY...'!J37</f>
        <v>0</v>
      </c>
      <c r="AY67" s="128">
        <f>'zzstemnydulUTČP241NP - VY...'!J38</f>
        <v>0</v>
      </c>
      <c r="AZ67" s="128">
        <f>'zzstemnydulUTČP241NP - VY...'!F35</f>
        <v>0</v>
      </c>
      <c r="BA67" s="128">
        <f>'zzstemnydulUTČP241NP - VY...'!F36</f>
        <v>0</v>
      </c>
      <c r="BB67" s="128">
        <f>'zzstemnydulUTČP241NP - VY...'!F37</f>
        <v>0</v>
      </c>
      <c r="BC67" s="128">
        <f>'zzstemnydulUTČP241NP - VY...'!F38</f>
        <v>0</v>
      </c>
      <c r="BD67" s="130">
        <f>'zzstemnydulUTČP241NP - VY...'!F39</f>
        <v>0</v>
      </c>
      <c r="BT67" s="131" t="s">
        <v>80</v>
      </c>
      <c r="BV67" s="131" t="s">
        <v>73</v>
      </c>
      <c r="BW67" s="131" t="s">
        <v>118</v>
      </c>
      <c r="BX67" s="131" t="s">
        <v>109</v>
      </c>
      <c r="CL67" s="131" t="s">
        <v>1</v>
      </c>
    </row>
    <row r="68" s="6" customFormat="1" ht="16.5" customHeight="1">
      <c r="A68" s="120" t="s">
        <v>81</v>
      </c>
      <c r="B68" s="121"/>
      <c r="C68" s="122"/>
      <c r="D68" s="122"/>
      <c r="E68" s="123" t="s">
        <v>119</v>
      </c>
      <c r="F68" s="123"/>
      <c r="G68" s="123"/>
      <c r="H68" s="123"/>
      <c r="I68" s="123"/>
      <c r="J68" s="122"/>
      <c r="K68" s="123" t="s">
        <v>120</v>
      </c>
      <c r="L68" s="123"/>
      <c r="M68" s="123"/>
      <c r="N68" s="123"/>
      <c r="O68" s="123"/>
      <c r="P68" s="123"/>
      <c r="Q68" s="123"/>
      <c r="R68" s="123"/>
      <c r="S68" s="123"/>
      <c r="T68" s="123"/>
      <c r="U68" s="123"/>
      <c r="V68" s="123"/>
      <c r="W68" s="123"/>
      <c r="X68" s="123"/>
      <c r="Y68" s="123"/>
      <c r="Z68" s="123"/>
      <c r="AA68" s="123"/>
      <c r="AB68" s="123"/>
      <c r="AC68" s="123"/>
      <c r="AD68" s="123"/>
      <c r="AE68" s="123"/>
      <c r="AF68" s="123"/>
      <c r="AG68" s="124">
        <f>'el_1np - Elektroinstalace...'!J32</f>
        <v>0</v>
      </c>
      <c r="AH68" s="122"/>
      <c r="AI68" s="122"/>
      <c r="AJ68" s="122"/>
      <c r="AK68" s="122"/>
      <c r="AL68" s="122"/>
      <c r="AM68" s="122"/>
      <c r="AN68" s="124">
        <f>SUM(AG68,AT68)</f>
        <v>0</v>
      </c>
      <c r="AO68" s="122"/>
      <c r="AP68" s="122"/>
      <c r="AQ68" s="125" t="s">
        <v>84</v>
      </c>
      <c r="AR68" s="126"/>
      <c r="AS68" s="127">
        <v>0</v>
      </c>
      <c r="AT68" s="128">
        <f>ROUND(SUM(AV68:AW68),2)</f>
        <v>0</v>
      </c>
      <c r="AU68" s="129">
        <f>'el_1np - Elektroinstalace...'!P87</f>
        <v>0</v>
      </c>
      <c r="AV68" s="128">
        <f>'el_1np - Elektroinstalace...'!J35</f>
        <v>0</v>
      </c>
      <c r="AW68" s="128">
        <f>'el_1np - Elektroinstalace...'!J36</f>
        <v>0</v>
      </c>
      <c r="AX68" s="128">
        <f>'el_1np - Elektroinstalace...'!J37</f>
        <v>0</v>
      </c>
      <c r="AY68" s="128">
        <f>'el_1np - Elektroinstalace...'!J38</f>
        <v>0</v>
      </c>
      <c r="AZ68" s="128">
        <f>'el_1np - Elektroinstalace...'!F35</f>
        <v>0</v>
      </c>
      <c r="BA68" s="128">
        <f>'el_1np - Elektroinstalace...'!F36</f>
        <v>0</v>
      </c>
      <c r="BB68" s="128">
        <f>'el_1np - Elektroinstalace...'!F37</f>
        <v>0</v>
      </c>
      <c r="BC68" s="128">
        <f>'el_1np - Elektroinstalace...'!F38</f>
        <v>0</v>
      </c>
      <c r="BD68" s="130">
        <f>'el_1np - Elektroinstalace...'!F39</f>
        <v>0</v>
      </c>
      <c r="BT68" s="131" t="s">
        <v>80</v>
      </c>
      <c r="BV68" s="131" t="s">
        <v>73</v>
      </c>
      <c r="BW68" s="131" t="s">
        <v>121</v>
      </c>
      <c r="BX68" s="131" t="s">
        <v>109</v>
      </c>
      <c r="CL68" s="131" t="s">
        <v>1</v>
      </c>
    </row>
    <row r="69" s="6" customFormat="1" ht="25.5" customHeight="1">
      <c r="A69" s="120" t="s">
        <v>81</v>
      </c>
      <c r="B69" s="121"/>
      <c r="C69" s="122"/>
      <c r="D69" s="122"/>
      <c r="E69" s="123" t="s">
        <v>122</v>
      </c>
      <c r="F69" s="123"/>
      <c r="G69" s="123"/>
      <c r="H69" s="123"/>
      <c r="I69" s="123"/>
      <c r="J69" s="122"/>
      <c r="K69" s="123" t="s">
        <v>123</v>
      </c>
      <c r="L69" s="123"/>
      <c r="M69" s="123"/>
      <c r="N69" s="123"/>
      <c r="O69" s="123"/>
      <c r="P69" s="123"/>
      <c r="Q69" s="123"/>
      <c r="R69" s="123"/>
      <c r="S69" s="123"/>
      <c r="T69" s="123"/>
      <c r="U69" s="123"/>
      <c r="V69" s="123"/>
      <c r="W69" s="123"/>
      <c r="X69" s="123"/>
      <c r="Y69" s="123"/>
      <c r="Z69" s="123"/>
      <c r="AA69" s="123"/>
      <c r="AB69" s="123"/>
      <c r="AC69" s="123"/>
      <c r="AD69" s="123"/>
      <c r="AE69" s="123"/>
      <c r="AF69" s="123"/>
      <c r="AG69" s="124">
        <f>'SK_cp24_1NP - SK_cp24_1NP...'!J32</f>
        <v>0</v>
      </c>
      <c r="AH69" s="122"/>
      <c r="AI69" s="122"/>
      <c r="AJ69" s="122"/>
      <c r="AK69" s="122"/>
      <c r="AL69" s="122"/>
      <c r="AM69" s="122"/>
      <c r="AN69" s="124">
        <f>SUM(AG69,AT69)</f>
        <v>0</v>
      </c>
      <c r="AO69" s="122"/>
      <c r="AP69" s="122"/>
      <c r="AQ69" s="125" t="s">
        <v>84</v>
      </c>
      <c r="AR69" s="126"/>
      <c r="AS69" s="127">
        <v>0</v>
      </c>
      <c r="AT69" s="128">
        <f>ROUND(SUM(AV69:AW69),2)</f>
        <v>0</v>
      </c>
      <c r="AU69" s="129">
        <f>'SK_cp24_1NP - SK_cp24_1NP...'!P87</f>
        <v>0</v>
      </c>
      <c r="AV69" s="128">
        <f>'SK_cp24_1NP - SK_cp24_1NP...'!J35</f>
        <v>0</v>
      </c>
      <c r="AW69" s="128">
        <f>'SK_cp24_1NP - SK_cp24_1NP...'!J36</f>
        <v>0</v>
      </c>
      <c r="AX69" s="128">
        <f>'SK_cp24_1NP - SK_cp24_1NP...'!J37</f>
        <v>0</v>
      </c>
      <c r="AY69" s="128">
        <f>'SK_cp24_1NP - SK_cp24_1NP...'!J38</f>
        <v>0</v>
      </c>
      <c r="AZ69" s="128">
        <f>'SK_cp24_1NP - SK_cp24_1NP...'!F35</f>
        <v>0</v>
      </c>
      <c r="BA69" s="128">
        <f>'SK_cp24_1NP - SK_cp24_1NP...'!F36</f>
        <v>0</v>
      </c>
      <c r="BB69" s="128">
        <f>'SK_cp24_1NP - SK_cp24_1NP...'!F37</f>
        <v>0</v>
      </c>
      <c r="BC69" s="128">
        <f>'SK_cp24_1NP - SK_cp24_1NP...'!F38</f>
        <v>0</v>
      </c>
      <c r="BD69" s="130">
        <f>'SK_cp24_1NP - SK_cp24_1NP...'!F39</f>
        <v>0</v>
      </c>
      <c r="BT69" s="131" t="s">
        <v>80</v>
      </c>
      <c r="BV69" s="131" t="s">
        <v>73</v>
      </c>
      <c r="BW69" s="131" t="s">
        <v>124</v>
      </c>
      <c r="BX69" s="131" t="s">
        <v>109</v>
      </c>
      <c r="CL69" s="131" t="s">
        <v>1</v>
      </c>
    </row>
    <row r="70" s="6" customFormat="1" ht="25.5" customHeight="1">
      <c r="A70" s="120" t="s">
        <v>81</v>
      </c>
      <c r="B70" s="121"/>
      <c r="C70" s="122"/>
      <c r="D70" s="122"/>
      <c r="E70" s="123" t="s">
        <v>125</v>
      </c>
      <c r="F70" s="123"/>
      <c r="G70" s="123"/>
      <c r="H70" s="123"/>
      <c r="I70" s="123"/>
      <c r="J70" s="122"/>
      <c r="K70" s="123" t="s">
        <v>126</v>
      </c>
      <c r="L70" s="123"/>
      <c r="M70" s="123"/>
      <c r="N70" s="123"/>
      <c r="O70" s="123"/>
      <c r="P70" s="123"/>
      <c r="Q70" s="123"/>
      <c r="R70" s="123"/>
      <c r="S70" s="123"/>
      <c r="T70" s="123"/>
      <c r="U70" s="123"/>
      <c r="V70" s="123"/>
      <c r="W70" s="123"/>
      <c r="X70" s="123"/>
      <c r="Y70" s="123"/>
      <c r="Z70" s="123"/>
      <c r="AA70" s="123"/>
      <c r="AB70" s="123"/>
      <c r="AC70" s="123"/>
      <c r="AD70" s="123"/>
      <c r="AE70" s="123"/>
      <c r="AF70" s="123"/>
      <c r="AG70" s="124">
        <f>'STA_cp24_1NP - STA_cp24_1...'!J32</f>
        <v>0</v>
      </c>
      <c r="AH70" s="122"/>
      <c r="AI70" s="122"/>
      <c r="AJ70" s="122"/>
      <c r="AK70" s="122"/>
      <c r="AL70" s="122"/>
      <c r="AM70" s="122"/>
      <c r="AN70" s="124">
        <f>SUM(AG70,AT70)</f>
        <v>0</v>
      </c>
      <c r="AO70" s="122"/>
      <c r="AP70" s="122"/>
      <c r="AQ70" s="125" t="s">
        <v>84</v>
      </c>
      <c r="AR70" s="126"/>
      <c r="AS70" s="127">
        <v>0</v>
      </c>
      <c r="AT70" s="128">
        <f>ROUND(SUM(AV70:AW70),2)</f>
        <v>0</v>
      </c>
      <c r="AU70" s="129">
        <f>'STA_cp24_1NP - STA_cp24_1...'!P86</f>
        <v>0</v>
      </c>
      <c r="AV70" s="128">
        <f>'STA_cp24_1NP - STA_cp24_1...'!J35</f>
        <v>0</v>
      </c>
      <c r="AW70" s="128">
        <f>'STA_cp24_1NP - STA_cp24_1...'!J36</f>
        <v>0</v>
      </c>
      <c r="AX70" s="128">
        <f>'STA_cp24_1NP - STA_cp24_1...'!J37</f>
        <v>0</v>
      </c>
      <c r="AY70" s="128">
        <f>'STA_cp24_1NP - STA_cp24_1...'!J38</f>
        <v>0</v>
      </c>
      <c r="AZ70" s="128">
        <f>'STA_cp24_1NP - STA_cp24_1...'!F35</f>
        <v>0</v>
      </c>
      <c r="BA70" s="128">
        <f>'STA_cp24_1NP - STA_cp24_1...'!F36</f>
        <v>0</v>
      </c>
      <c r="BB70" s="128">
        <f>'STA_cp24_1NP - STA_cp24_1...'!F37</f>
        <v>0</v>
      </c>
      <c r="BC70" s="128">
        <f>'STA_cp24_1NP - STA_cp24_1...'!F38</f>
        <v>0</v>
      </c>
      <c r="BD70" s="130">
        <f>'STA_cp24_1NP - STA_cp24_1...'!F39</f>
        <v>0</v>
      </c>
      <c r="BT70" s="131" t="s">
        <v>80</v>
      </c>
      <c r="BV70" s="131" t="s">
        <v>73</v>
      </c>
      <c r="BW70" s="131" t="s">
        <v>127</v>
      </c>
      <c r="BX70" s="131" t="s">
        <v>109</v>
      </c>
      <c r="CL70" s="131" t="s">
        <v>1</v>
      </c>
    </row>
    <row r="71" s="6" customFormat="1" ht="25.5" customHeight="1">
      <c r="A71" s="120" t="s">
        <v>81</v>
      </c>
      <c r="B71" s="121"/>
      <c r="C71" s="122"/>
      <c r="D71" s="122"/>
      <c r="E71" s="123" t="s">
        <v>128</v>
      </c>
      <c r="F71" s="123"/>
      <c r="G71" s="123"/>
      <c r="H71" s="123"/>
      <c r="I71" s="123"/>
      <c r="J71" s="122"/>
      <c r="K71" s="123" t="s">
        <v>129</v>
      </c>
      <c r="L71" s="123"/>
      <c r="M71" s="123"/>
      <c r="N71" s="123"/>
      <c r="O71" s="123"/>
      <c r="P71" s="123"/>
      <c r="Q71" s="123"/>
      <c r="R71" s="123"/>
      <c r="S71" s="123"/>
      <c r="T71" s="123"/>
      <c r="U71" s="123"/>
      <c r="V71" s="123"/>
      <c r="W71" s="123"/>
      <c r="X71" s="123"/>
      <c r="Y71" s="123"/>
      <c r="Z71" s="123"/>
      <c r="AA71" s="123"/>
      <c r="AB71" s="123"/>
      <c r="AC71" s="123"/>
      <c r="AD71" s="123"/>
      <c r="AE71" s="123"/>
      <c r="AF71" s="123"/>
      <c r="AG71" s="124">
        <f>'VZD_cp_24 - VZD-č.p.24_1N...'!J32</f>
        <v>0</v>
      </c>
      <c r="AH71" s="122"/>
      <c r="AI71" s="122"/>
      <c r="AJ71" s="122"/>
      <c r="AK71" s="122"/>
      <c r="AL71" s="122"/>
      <c r="AM71" s="122"/>
      <c r="AN71" s="124">
        <f>SUM(AG71,AT71)</f>
        <v>0</v>
      </c>
      <c r="AO71" s="122"/>
      <c r="AP71" s="122"/>
      <c r="AQ71" s="125" t="s">
        <v>84</v>
      </c>
      <c r="AR71" s="126"/>
      <c r="AS71" s="127">
        <v>0</v>
      </c>
      <c r="AT71" s="128">
        <f>ROUND(SUM(AV71:AW71),2)</f>
        <v>0</v>
      </c>
      <c r="AU71" s="129">
        <f>'VZD_cp_24 - VZD-č.p.24_1N...'!P87</f>
        <v>0</v>
      </c>
      <c r="AV71" s="128">
        <f>'VZD_cp_24 - VZD-č.p.24_1N...'!J35</f>
        <v>0</v>
      </c>
      <c r="AW71" s="128">
        <f>'VZD_cp_24 - VZD-č.p.24_1N...'!J36</f>
        <v>0</v>
      </c>
      <c r="AX71" s="128">
        <f>'VZD_cp_24 - VZD-č.p.24_1N...'!J37</f>
        <v>0</v>
      </c>
      <c r="AY71" s="128">
        <f>'VZD_cp_24 - VZD-č.p.24_1N...'!J38</f>
        <v>0</v>
      </c>
      <c r="AZ71" s="128">
        <f>'VZD_cp_24 - VZD-č.p.24_1N...'!F35</f>
        <v>0</v>
      </c>
      <c r="BA71" s="128">
        <f>'VZD_cp_24 - VZD-č.p.24_1N...'!F36</f>
        <v>0</v>
      </c>
      <c r="BB71" s="128">
        <f>'VZD_cp_24 - VZD-č.p.24_1N...'!F37</f>
        <v>0</v>
      </c>
      <c r="BC71" s="128">
        <f>'VZD_cp_24 - VZD-č.p.24_1N...'!F38</f>
        <v>0</v>
      </c>
      <c r="BD71" s="130">
        <f>'VZD_cp_24 - VZD-č.p.24_1N...'!F39</f>
        <v>0</v>
      </c>
      <c r="BT71" s="131" t="s">
        <v>80</v>
      </c>
      <c r="BV71" s="131" t="s">
        <v>73</v>
      </c>
      <c r="BW71" s="131" t="s">
        <v>130</v>
      </c>
      <c r="BX71" s="131" t="s">
        <v>109</v>
      </c>
      <c r="CL71" s="131" t="s">
        <v>1</v>
      </c>
    </row>
    <row r="72" s="5" customFormat="1" ht="27" customHeight="1">
      <c r="B72" s="107"/>
      <c r="C72" s="108"/>
      <c r="D72" s="109" t="s">
        <v>131</v>
      </c>
      <c r="E72" s="109"/>
      <c r="F72" s="109"/>
      <c r="G72" s="109"/>
      <c r="H72" s="109"/>
      <c r="I72" s="110"/>
      <c r="J72" s="109" t="s">
        <v>132</v>
      </c>
      <c r="K72" s="109"/>
      <c r="L72" s="109"/>
      <c r="M72" s="109"/>
      <c r="N72" s="109"/>
      <c r="O72" s="109"/>
      <c r="P72" s="109"/>
      <c r="Q72" s="109"/>
      <c r="R72" s="109"/>
      <c r="S72" s="109"/>
      <c r="T72" s="109"/>
      <c r="U72" s="109"/>
      <c r="V72" s="109"/>
      <c r="W72" s="109"/>
      <c r="X72" s="109"/>
      <c r="Y72" s="109"/>
      <c r="Z72" s="109"/>
      <c r="AA72" s="109"/>
      <c r="AB72" s="109"/>
      <c r="AC72" s="109"/>
      <c r="AD72" s="109"/>
      <c r="AE72" s="109"/>
      <c r="AF72" s="109"/>
      <c r="AG72" s="111">
        <f>ROUND(SUM(AG73:AG79),2)</f>
        <v>0</v>
      </c>
      <c r="AH72" s="110"/>
      <c r="AI72" s="110"/>
      <c r="AJ72" s="110"/>
      <c r="AK72" s="110"/>
      <c r="AL72" s="110"/>
      <c r="AM72" s="110"/>
      <c r="AN72" s="112">
        <f>SUM(AG72,AT72)</f>
        <v>0</v>
      </c>
      <c r="AO72" s="110"/>
      <c r="AP72" s="110"/>
      <c r="AQ72" s="113" t="s">
        <v>77</v>
      </c>
      <c r="AR72" s="114"/>
      <c r="AS72" s="115">
        <f>ROUND(SUM(AS73:AS79),2)</f>
        <v>0</v>
      </c>
      <c r="AT72" s="116">
        <f>ROUND(SUM(AV72:AW72),2)</f>
        <v>0</v>
      </c>
      <c r="AU72" s="117">
        <f>ROUND(SUM(AU73:AU79),5)</f>
        <v>0</v>
      </c>
      <c r="AV72" s="116">
        <f>ROUND(AZ72*L29,2)</f>
        <v>0</v>
      </c>
      <c r="AW72" s="116">
        <f>ROUND(BA72*L30,2)</f>
        <v>0</v>
      </c>
      <c r="AX72" s="116">
        <f>ROUND(BB72*L29,2)</f>
        <v>0</v>
      </c>
      <c r="AY72" s="116">
        <f>ROUND(BC72*L30,2)</f>
        <v>0</v>
      </c>
      <c r="AZ72" s="116">
        <f>ROUND(SUM(AZ73:AZ79),2)</f>
        <v>0</v>
      </c>
      <c r="BA72" s="116">
        <f>ROUND(SUM(BA73:BA79),2)</f>
        <v>0</v>
      </c>
      <c r="BB72" s="116">
        <f>ROUND(SUM(BB73:BB79),2)</f>
        <v>0</v>
      </c>
      <c r="BC72" s="116">
        <f>ROUND(SUM(BC73:BC79),2)</f>
        <v>0</v>
      </c>
      <c r="BD72" s="118">
        <f>ROUND(SUM(BD73:BD79),2)</f>
        <v>0</v>
      </c>
      <c r="BS72" s="119" t="s">
        <v>70</v>
      </c>
      <c r="BT72" s="119" t="s">
        <v>78</v>
      </c>
      <c r="BU72" s="119" t="s">
        <v>72</v>
      </c>
      <c r="BV72" s="119" t="s">
        <v>73</v>
      </c>
      <c r="BW72" s="119" t="s">
        <v>133</v>
      </c>
      <c r="BX72" s="119" t="s">
        <v>5</v>
      </c>
      <c r="CL72" s="119" t="s">
        <v>1</v>
      </c>
      <c r="CM72" s="119" t="s">
        <v>80</v>
      </c>
    </row>
    <row r="73" s="6" customFormat="1" ht="51" customHeight="1">
      <c r="A73" s="120" t="s">
        <v>81</v>
      </c>
      <c r="B73" s="121"/>
      <c r="C73" s="122"/>
      <c r="D73" s="122"/>
      <c r="E73" s="123" t="s">
        <v>134</v>
      </c>
      <c r="F73" s="123"/>
      <c r="G73" s="123"/>
      <c r="H73" s="123"/>
      <c r="I73" s="123"/>
      <c r="J73" s="122"/>
      <c r="K73" s="123" t="s">
        <v>135</v>
      </c>
      <c r="L73" s="123"/>
      <c r="M73" s="123"/>
      <c r="N73" s="123"/>
      <c r="O73" s="123"/>
      <c r="P73" s="123"/>
      <c r="Q73" s="123"/>
      <c r="R73" s="123"/>
      <c r="S73" s="123"/>
      <c r="T73" s="123"/>
      <c r="U73" s="123"/>
      <c r="V73" s="123"/>
      <c r="W73" s="123"/>
      <c r="X73" s="123"/>
      <c r="Y73" s="123"/>
      <c r="Z73" s="123"/>
      <c r="AA73" s="123"/>
      <c r="AB73" s="123"/>
      <c r="AC73" s="123"/>
      <c r="AD73" s="123"/>
      <c r="AE73" s="123"/>
      <c r="AF73" s="123"/>
      <c r="AG73" s="124">
        <f>'TEMNYDULSO 01- 2.NP - SO ...'!J32</f>
        <v>0</v>
      </c>
      <c r="AH73" s="122"/>
      <c r="AI73" s="122"/>
      <c r="AJ73" s="122"/>
      <c r="AK73" s="122"/>
      <c r="AL73" s="122"/>
      <c r="AM73" s="122"/>
      <c r="AN73" s="124">
        <f>SUM(AG73,AT73)</f>
        <v>0</v>
      </c>
      <c r="AO73" s="122"/>
      <c r="AP73" s="122"/>
      <c r="AQ73" s="125" t="s">
        <v>84</v>
      </c>
      <c r="AR73" s="126"/>
      <c r="AS73" s="127">
        <v>0</v>
      </c>
      <c r="AT73" s="128">
        <f>ROUND(SUM(AV73:AW73),2)</f>
        <v>0</v>
      </c>
      <c r="AU73" s="129">
        <f>'TEMNYDULSO 01- 2.NP - SO ...'!P100</f>
        <v>0</v>
      </c>
      <c r="AV73" s="128">
        <f>'TEMNYDULSO 01- 2.NP - SO ...'!J35</f>
        <v>0</v>
      </c>
      <c r="AW73" s="128">
        <f>'TEMNYDULSO 01- 2.NP - SO ...'!J36</f>
        <v>0</v>
      </c>
      <c r="AX73" s="128">
        <f>'TEMNYDULSO 01- 2.NP - SO ...'!J37</f>
        <v>0</v>
      </c>
      <c r="AY73" s="128">
        <f>'TEMNYDULSO 01- 2.NP - SO ...'!J38</f>
        <v>0</v>
      </c>
      <c r="AZ73" s="128">
        <f>'TEMNYDULSO 01- 2.NP - SO ...'!F35</f>
        <v>0</v>
      </c>
      <c r="BA73" s="128">
        <f>'TEMNYDULSO 01- 2.NP - SO ...'!F36</f>
        <v>0</v>
      </c>
      <c r="BB73" s="128">
        <f>'TEMNYDULSO 01- 2.NP - SO ...'!F37</f>
        <v>0</v>
      </c>
      <c r="BC73" s="128">
        <f>'TEMNYDULSO 01- 2.NP - SO ...'!F38</f>
        <v>0</v>
      </c>
      <c r="BD73" s="130">
        <f>'TEMNYDULSO 01- 2.NP - SO ...'!F39</f>
        <v>0</v>
      </c>
      <c r="BT73" s="131" t="s">
        <v>80</v>
      </c>
      <c r="BV73" s="131" t="s">
        <v>73</v>
      </c>
      <c r="BW73" s="131" t="s">
        <v>136</v>
      </c>
      <c r="BX73" s="131" t="s">
        <v>133</v>
      </c>
      <c r="CL73" s="131" t="s">
        <v>1</v>
      </c>
    </row>
    <row r="74" s="6" customFormat="1" ht="38.25" customHeight="1">
      <c r="A74" s="120" t="s">
        <v>81</v>
      </c>
      <c r="B74" s="121"/>
      <c r="C74" s="122"/>
      <c r="D74" s="122"/>
      <c r="E74" s="123" t="s">
        <v>137</v>
      </c>
      <c r="F74" s="123"/>
      <c r="G74" s="123"/>
      <c r="H74" s="123"/>
      <c r="I74" s="123"/>
      <c r="J74" s="122"/>
      <c r="K74" s="123" t="s">
        <v>138</v>
      </c>
      <c r="L74" s="123"/>
      <c r="M74" s="123"/>
      <c r="N74" s="123"/>
      <c r="O74" s="123"/>
      <c r="P74" s="123"/>
      <c r="Q74" s="123"/>
      <c r="R74" s="123"/>
      <c r="S74" s="123"/>
      <c r="T74" s="123"/>
      <c r="U74" s="123"/>
      <c r="V74" s="123"/>
      <c r="W74" s="123"/>
      <c r="X74" s="123"/>
      <c r="Y74" s="123"/>
      <c r="Z74" s="123"/>
      <c r="AA74" s="123"/>
      <c r="AB74" s="123"/>
      <c r="AC74" s="123"/>
      <c r="AD74" s="123"/>
      <c r="AE74" s="123"/>
      <c r="AF74" s="123"/>
      <c r="AG74" s="124">
        <f>'zzstemnydulUTČP242NP - VY...'!J32</f>
        <v>0</v>
      </c>
      <c r="AH74" s="122"/>
      <c r="AI74" s="122"/>
      <c r="AJ74" s="122"/>
      <c r="AK74" s="122"/>
      <c r="AL74" s="122"/>
      <c r="AM74" s="122"/>
      <c r="AN74" s="124">
        <f>SUM(AG74,AT74)</f>
        <v>0</v>
      </c>
      <c r="AO74" s="122"/>
      <c r="AP74" s="122"/>
      <c r="AQ74" s="125" t="s">
        <v>84</v>
      </c>
      <c r="AR74" s="126"/>
      <c r="AS74" s="127">
        <v>0</v>
      </c>
      <c r="AT74" s="128">
        <f>ROUND(SUM(AV74:AW74),2)</f>
        <v>0</v>
      </c>
      <c r="AU74" s="129">
        <f>'zzstemnydulUTČP242NP - VY...'!P90</f>
        <v>0</v>
      </c>
      <c r="AV74" s="128">
        <f>'zzstemnydulUTČP242NP - VY...'!J35</f>
        <v>0</v>
      </c>
      <c r="AW74" s="128">
        <f>'zzstemnydulUTČP242NP - VY...'!J36</f>
        <v>0</v>
      </c>
      <c r="AX74" s="128">
        <f>'zzstemnydulUTČP242NP - VY...'!J37</f>
        <v>0</v>
      </c>
      <c r="AY74" s="128">
        <f>'zzstemnydulUTČP242NP - VY...'!J38</f>
        <v>0</v>
      </c>
      <c r="AZ74" s="128">
        <f>'zzstemnydulUTČP242NP - VY...'!F35</f>
        <v>0</v>
      </c>
      <c r="BA74" s="128">
        <f>'zzstemnydulUTČP242NP - VY...'!F36</f>
        <v>0</v>
      </c>
      <c r="BB74" s="128">
        <f>'zzstemnydulUTČP242NP - VY...'!F37</f>
        <v>0</v>
      </c>
      <c r="BC74" s="128">
        <f>'zzstemnydulUTČP242NP - VY...'!F38</f>
        <v>0</v>
      </c>
      <c r="BD74" s="130">
        <f>'zzstemnydulUTČP242NP - VY...'!F39</f>
        <v>0</v>
      </c>
      <c r="BT74" s="131" t="s">
        <v>80</v>
      </c>
      <c r="BV74" s="131" t="s">
        <v>73</v>
      </c>
      <c r="BW74" s="131" t="s">
        <v>139</v>
      </c>
      <c r="BX74" s="131" t="s">
        <v>133</v>
      </c>
      <c r="CL74" s="131" t="s">
        <v>1</v>
      </c>
    </row>
    <row r="75" s="6" customFormat="1" ht="25.5" customHeight="1">
      <c r="A75" s="120" t="s">
        <v>81</v>
      </c>
      <c r="B75" s="121"/>
      <c r="C75" s="122"/>
      <c r="D75" s="122"/>
      <c r="E75" s="123" t="s">
        <v>140</v>
      </c>
      <c r="F75" s="123"/>
      <c r="G75" s="123"/>
      <c r="H75" s="123"/>
      <c r="I75" s="123"/>
      <c r="J75" s="122"/>
      <c r="K75" s="123" t="s">
        <v>141</v>
      </c>
      <c r="L75" s="123"/>
      <c r="M75" s="123"/>
      <c r="N75" s="123"/>
      <c r="O75" s="123"/>
      <c r="P75" s="123"/>
      <c r="Q75" s="123"/>
      <c r="R75" s="123"/>
      <c r="S75" s="123"/>
      <c r="T75" s="123"/>
      <c r="U75" s="123"/>
      <c r="V75" s="123"/>
      <c r="W75" s="123"/>
      <c r="X75" s="123"/>
      <c r="Y75" s="123"/>
      <c r="Z75" s="123"/>
      <c r="AA75" s="123"/>
      <c r="AB75" s="123"/>
      <c r="AC75" s="123"/>
      <c r="AD75" s="123"/>
      <c r="AE75" s="123"/>
      <c r="AF75" s="123"/>
      <c r="AG75" s="124">
        <f>'ZTI_cp24_2.NP - D.1.4  ZD...'!J32</f>
        <v>0</v>
      </c>
      <c r="AH75" s="122"/>
      <c r="AI75" s="122"/>
      <c r="AJ75" s="122"/>
      <c r="AK75" s="122"/>
      <c r="AL75" s="122"/>
      <c r="AM75" s="122"/>
      <c r="AN75" s="124">
        <f>SUM(AG75,AT75)</f>
        <v>0</v>
      </c>
      <c r="AO75" s="122"/>
      <c r="AP75" s="122"/>
      <c r="AQ75" s="125" t="s">
        <v>84</v>
      </c>
      <c r="AR75" s="126"/>
      <c r="AS75" s="127">
        <v>0</v>
      </c>
      <c r="AT75" s="128">
        <f>ROUND(SUM(AV75:AW75),2)</f>
        <v>0</v>
      </c>
      <c r="AU75" s="129">
        <f>'ZTI_cp24_2.NP - D.1.4  ZD...'!P92</f>
        <v>0</v>
      </c>
      <c r="AV75" s="128">
        <f>'ZTI_cp24_2.NP - D.1.4  ZD...'!J35</f>
        <v>0</v>
      </c>
      <c r="AW75" s="128">
        <f>'ZTI_cp24_2.NP - D.1.4  ZD...'!J36</f>
        <v>0</v>
      </c>
      <c r="AX75" s="128">
        <f>'ZTI_cp24_2.NP - D.1.4  ZD...'!J37</f>
        <v>0</v>
      </c>
      <c r="AY75" s="128">
        <f>'ZTI_cp24_2.NP - D.1.4  ZD...'!J38</f>
        <v>0</v>
      </c>
      <c r="AZ75" s="128">
        <f>'ZTI_cp24_2.NP - D.1.4  ZD...'!F35</f>
        <v>0</v>
      </c>
      <c r="BA75" s="128">
        <f>'ZTI_cp24_2.NP - D.1.4  ZD...'!F36</f>
        <v>0</v>
      </c>
      <c r="BB75" s="128">
        <f>'ZTI_cp24_2.NP - D.1.4  ZD...'!F37</f>
        <v>0</v>
      </c>
      <c r="BC75" s="128">
        <f>'ZTI_cp24_2.NP - D.1.4  ZD...'!F38</f>
        <v>0</v>
      </c>
      <c r="BD75" s="130">
        <f>'ZTI_cp24_2.NP - D.1.4  ZD...'!F39</f>
        <v>0</v>
      </c>
      <c r="BT75" s="131" t="s">
        <v>80</v>
      </c>
      <c r="BV75" s="131" t="s">
        <v>73</v>
      </c>
      <c r="BW75" s="131" t="s">
        <v>142</v>
      </c>
      <c r="BX75" s="131" t="s">
        <v>133</v>
      </c>
      <c r="CL75" s="131" t="s">
        <v>1</v>
      </c>
    </row>
    <row r="76" s="6" customFormat="1" ht="25.5" customHeight="1">
      <c r="A76" s="120" t="s">
        <v>81</v>
      </c>
      <c r="B76" s="121"/>
      <c r="C76" s="122"/>
      <c r="D76" s="122"/>
      <c r="E76" s="123" t="s">
        <v>143</v>
      </c>
      <c r="F76" s="123"/>
      <c r="G76" s="123"/>
      <c r="H76" s="123"/>
      <c r="I76" s="123"/>
      <c r="J76" s="122"/>
      <c r="K76" s="123" t="s">
        <v>144</v>
      </c>
      <c r="L76" s="123"/>
      <c r="M76" s="123"/>
      <c r="N76" s="123"/>
      <c r="O76" s="123"/>
      <c r="P76" s="123"/>
      <c r="Q76" s="123"/>
      <c r="R76" s="123"/>
      <c r="S76" s="123"/>
      <c r="T76" s="123"/>
      <c r="U76" s="123"/>
      <c r="V76" s="123"/>
      <c r="W76" s="123"/>
      <c r="X76" s="123"/>
      <c r="Y76" s="123"/>
      <c r="Z76" s="123"/>
      <c r="AA76" s="123"/>
      <c r="AB76" s="123"/>
      <c r="AC76" s="123"/>
      <c r="AD76" s="123"/>
      <c r="AE76" s="123"/>
      <c r="AF76" s="123"/>
      <c r="AG76" s="124">
        <f>'el - Elektroinstalace a b...'!J32</f>
        <v>0</v>
      </c>
      <c r="AH76" s="122"/>
      <c r="AI76" s="122"/>
      <c r="AJ76" s="122"/>
      <c r="AK76" s="122"/>
      <c r="AL76" s="122"/>
      <c r="AM76" s="122"/>
      <c r="AN76" s="124">
        <f>SUM(AG76,AT76)</f>
        <v>0</v>
      </c>
      <c r="AO76" s="122"/>
      <c r="AP76" s="122"/>
      <c r="AQ76" s="125" t="s">
        <v>84</v>
      </c>
      <c r="AR76" s="126"/>
      <c r="AS76" s="127">
        <v>0</v>
      </c>
      <c r="AT76" s="128">
        <f>ROUND(SUM(AV76:AW76),2)</f>
        <v>0</v>
      </c>
      <c r="AU76" s="129">
        <f>'el - Elektroinstalace a b...'!P88</f>
        <v>0</v>
      </c>
      <c r="AV76" s="128">
        <f>'el - Elektroinstalace a b...'!J35</f>
        <v>0</v>
      </c>
      <c r="AW76" s="128">
        <f>'el - Elektroinstalace a b...'!J36</f>
        <v>0</v>
      </c>
      <c r="AX76" s="128">
        <f>'el - Elektroinstalace a b...'!J37</f>
        <v>0</v>
      </c>
      <c r="AY76" s="128">
        <f>'el - Elektroinstalace a b...'!J38</f>
        <v>0</v>
      </c>
      <c r="AZ76" s="128">
        <f>'el - Elektroinstalace a b...'!F35</f>
        <v>0</v>
      </c>
      <c r="BA76" s="128">
        <f>'el - Elektroinstalace a b...'!F36</f>
        <v>0</v>
      </c>
      <c r="BB76" s="128">
        <f>'el - Elektroinstalace a b...'!F37</f>
        <v>0</v>
      </c>
      <c r="BC76" s="128">
        <f>'el - Elektroinstalace a b...'!F38</f>
        <v>0</v>
      </c>
      <c r="BD76" s="130">
        <f>'el - Elektroinstalace a b...'!F39</f>
        <v>0</v>
      </c>
      <c r="BT76" s="131" t="s">
        <v>80</v>
      </c>
      <c r="BV76" s="131" t="s">
        <v>73</v>
      </c>
      <c r="BW76" s="131" t="s">
        <v>145</v>
      </c>
      <c r="BX76" s="131" t="s">
        <v>133</v>
      </c>
      <c r="CL76" s="131" t="s">
        <v>1</v>
      </c>
    </row>
    <row r="77" s="6" customFormat="1" ht="25.5" customHeight="1">
      <c r="A77" s="120" t="s">
        <v>81</v>
      </c>
      <c r="B77" s="121"/>
      <c r="C77" s="122"/>
      <c r="D77" s="122"/>
      <c r="E77" s="123" t="s">
        <v>146</v>
      </c>
      <c r="F77" s="123"/>
      <c r="G77" s="123"/>
      <c r="H77" s="123"/>
      <c r="I77" s="123"/>
      <c r="J77" s="122"/>
      <c r="K77" s="123" t="s">
        <v>147</v>
      </c>
      <c r="L77" s="123"/>
      <c r="M77" s="123"/>
      <c r="N77" s="123"/>
      <c r="O77" s="123"/>
      <c r="P77" s="123"/>
      <c r="Q77" s="123"/>
      <c r="R77" s="123"/>
      <c r="S77" s="123"/>
      <c r="T77" s="123"/>
      <c r="U77" s="123"/>
      <c r="V77" s="123"/>
      <c r="W77" s="123"/>
      <c r="X77" s="123"/>
      <c r="Y77" s="123"/>
      <c r="Z77" s="123"/>
      <c r="AA77" s="123"/>
      <c r="AB77" s="123"/>
      <c r="AC77" s="123"/>
      <c r="AD77" s="123"/>
      <c r="AE77" s="123"/>
      <c r="AF77" s="123"/>
      <c r="AG77" s="124">
        <f>'SK_cp24_2NP - SK_cp24_2NP...'!J32</f>
        <v>0</v>
      </c>
      <c r="AH77" s="122"/>
      <c r="AI77" s="122"/>
      <c r="AJ77" s="122"/>
      <c r="AK77" s="122"/>
      <c r="AL77" s="122"/>
      <c r="AM77" s="122"/>
      <c r="AN77" s="124">
        <f>SUM(AG77,AT77)</f>
        <v>0</v>
      </c>
      <c r="AO77" s="122"/>
      <c r="AP77" s="122"/>
      <c r="AQ77" s="125" t="s">
        <v>84</v>
      </c>
      <c r="AR77" s="126"/>
      <c r="AS77" s="127">
        <v>0</v>
      </c>
      <c r="AT77" s="128">
        <f>ROUND(SUM(AV77:AW77),2)</f>
        <v>0</v>
      </c>
      <c r="AU77" s="129">
        <f>'SK_cp24_2NP - SK_cp24_2NP...'!P86</f>
        <v>0</v>
      </c>
      <c r="AV77" s="128">
        <f>'SK_cp24_2NP - SK_cp24_2NP...'!J35</f>
        <v>0</v>
      </c>
      <c r="AW77" s="128">
        <f>'SK_cp24_2NP - SK_cp24_2NP...'!J36</f>
        <v>0</v>
      </c>
      <c r="AX77" s="128">
        <f>'SK_cp24_2NP - SK_cp24_2NP...'!J37</f>
        <v>0</v>
      </c>
      <c r="AY77" s="128">
        <f>'SK_cp24_2NP - SK_cp24_2NP...'!J38</f>
        <v>0</v>
      </c>
      <c r="AZ77" s="128">
        <f>'SK_cp24_2NP - SK_cp24_2NP...'!F35</f>
        <v>0</v>
      </c>
      <c r="BA77" s="128">
        <f>'SK_cp24_2NP - SK_cp24_2NP...'!F36</f>
        <v>0</v>
      </c>
      <c r="BB77" s="128">
        <f>'SK_cp24_2NP - SK_cp24_2NP...'!F37</f>
        <v>0</v>
      </c>
      <c r="BC77" s="128">
        <f>'SK_cp24_2NP - SK_cp24_2NP...'!F38</f>
        <v>0</v>
      </c>
      <c r="BD77" s="130">
        <f>'SK_cp24_2NP - SK_cp24_2NP...'!F39</f>
        <v>0</v>
      </c>
      <c r="BT77" s="131" t="s">
        <v>80</v>
      </c>
      <c r="BV77" s="131" t="s">
        <v>73</v>
      </c>
      <c r="BW77" s="131" t="s">
        <v>148</v>
      </c>
      <c r="BX77" s="131" t="s">
        <v>133</v>
      </c>
      <c r="CL77" s="131" t="s">
        <v>1</v>
      </c>
    </row>
    <row r="78" s="6" customFormat="1" ht="25.5" customHeight="1">
      <c r="A78" s="120" t="s">
        <v>81</v>
      </c>
      <c r="B78" s="121"/>
      <c r="C78" s="122"/>
      <c r="D78" s="122"/>
      <c r="E78" s="123" t="s">
        <v>149</v>
      </c>
      <c r="F78" s="123"/>
      <c r="G78" s="123"/>
      <c r="H78" s="123"/>
      <c r="I78" s="123"/>
      <c r="J78" s="122"/>
      <c r="K78" s="123" t="s">
        <v>150</v>
      </c>
      <c r="L78" s="123"/>
      <c r="M78" s="123"/>
      <c r="N78" s="123"/>
      <c r="O78" s="123"/>
      <c r="P78" s="123"/>
      <c r="Q78" s="123"/>
      <c r="R78" s="123"/>
      <c r="S78" s="123"/>
      <c r="T78" s="123"/>
      <c r="U78" s="123"/>
      <c r="V78" s="123"/>
      <c r="W78" s="123"/>
      <c r="X78" s="123"/>
      <c r="Y78" s="123"/>
      <c r="Z78" s="123"/>
      <c r="AA78" s="123"/>
      <c r="AB78" s="123"/>
      <c r="AC78" s="123"/>
      <c r="AD78" s="123"/>
      <c r="AE78" s="123"/>
      <c r="AF78" s="123"/>
      <c r="AG78" s="124">
        <f>'STA_cp24_2NP - STA_cp24_2...'!J32</f>
        <v>0</v>
      </c>
      <c r="AH78" s="122"/>
      <c r="AI78" s="122"/>
      <c r="AJ78" s="122"/>
      <c r="AK78" s="122"/>
      <c r="AL78" s="122"/>
      <c r="AM78" s="122"/>
      <c r="AN78" s="124">
        <f>SUM(AG78,AT78)</f>
        <v>0</v>
      </c>
      <c r="AO78" s="122"/>
      <c r="AP78" s="122"/>
      <c r="AQ78" s="125" t="s">
        <v>84</v>
      </c>
      <c r="AR78" s="126"/>
      <c r="AS78" s="127">
        <v>0</v>
      </c>
      <c r="AT78" s="128">
        <f>ROUND(SUM(AV78:AW78),2)</f>
        <v>0</v>
      </c>
      <c r="AU78" s="129">
        <f>'STA_cp24_2NP - STA_cp24_2...'!P86</f>
        <v>0</v>
      </c>
      <c r="AV78" s="128">
        <f>'STA_cp24_2NP - STA_cp24_2...'!J35</f>
        <v>0</v>
      </c>
      <c r="AW78" s="128">
        <f>'STA_cp24_2NP - STA_cp24_2...'!J36</f>
        <v>0</v>
      </c>
      <c r="AX78" s="128">
        <f>'STA_cp24_2NP - STA_cp24_2...'!J37</f>
        <v>0</v>
      </c>
      <c r="AY78" s="128">
        <f>'STA_cp24_2NP - STA_cp24_2...'!J38</f>
        <v>0</v>
      </c>
      <c r="AZ78" s="128">
        <f>'STA_cp24_2NP - STA_cp24_2...'!F35</f>
        <v>0</v>
      </c>
      <c r="BA78" s="128">
        <f>'STA_cp24_2NP - STA_cp24_2...'!F36</f>
        <v>0</v>
      </c>
      <c r="BB78" s="128">
        <f>'STA_cp24_2NP - STA_cp24_2...'!F37</f>
        <v>0</v>
      </c>
      <c r="BC78" s="128">
        <f>'STA_cp24_2NP - STA_cp24_2...'!F38</f>
        <v>0</v>
      </c>
      <c r="BD78" s="130">
        <f>'STA_cp24_2NP - STA_cp24_2...'!F39</f>
        <v>0</v>
      </c>
      <c r="BT78" s="131" t="s">
        <v>80</v>
      </c>
      <c r="BV78" s="131" t="s">
        <v>73</v>
      </c>
      <c r="BW78" s="131" t="s">
        <v>151</v>
      </c>
      <c r="BX78" s="131" t="s">
        <v>133</v>
      </c>
      <c r="CL78" s="131" t="s">
        <v>1</v>
      </c>
    </row>
    <row r="79" s="6" customFormat="1" ht="25.5" customHeight="1">
      <c r="A79" s="120" t="s">
        <v>81</v>
      </c>
      <c r="B79" s="121"/>
      <c r="C79" s="122"/>
      <c r="D79" s="122"/>
      <c r="E79" s="123" t="s">
        <v>128</v>
      </c>
      <c r="F79" s="123"/>
      <c r="G79" s="123"/>
      <c r="H79" s="123"/>
      <c r="I79" s="123"/>
      <c r="J79" s="122"/>
      <c r="K79" s="123" t="s">
        <v>152</v>
      </c>
      <c r="L79" s="123"/>
      <c r="M79" s="123"/>
      <c r="N79" s="123"/>
      <c r="O79" s="123"/>
      <c r="P79" s="123"/>
      <c r="Q79" s="123"/>
      <c r="R79" s="123"/>
      <c r="S79" s="123"/>
      <c r="T79" s="123"/>
      <c r="U79" s="123"/>
      <c r="V79" s="123"/>
      <c r="W79" s="123"/>
      <c r="X79" s="123"/>
      <c r="Y79" s="123"/>
      <c r="Z79" s="123"/>
      <c r="AA79" s="123"/>
      <c r="AB79" s="123"/>
      <c r="AC79" s="123"/>
      <c r="AD79" s="123"/>
      <c r="AE79" s="123"/>
      <c r="AF79" s="123"/>
      <c r="AG79" s="124">
        <f>'VZD_cp_24 - kalkulace VZD...'!J32</f>
        <v>0</v>
      </c>
      <c r="AH79" s="122"/>
      <c r="AI79" s="122"/>
      <c r="AJ79" s="122"/>
      <c r="AK79" s="122"/>
      <c r="AL79" s="122"/>
      <c r="AM79" s="122"/>
      <c r="AN79" s="124">
        <f>SUM(AG79,AT79)</f>
        <v>0</v>
      </c>
      <c r="AO79" s="122"/>
      <c r="AP79" s="122"/>
      <c r="AQ79" s="125" t="s">
        <v>84</v>
      </c>
      <c r="AR79" s="126"/>
      <c r="AS79" s="127">
        <v>0</v>
      </c>
      <c r="AT79" s="128">
        <f>ROUND(SUM(AV79:AW79),2)</f>
        <v>0</v>
      </c>
      <c r="AU79" s="129">
        <f>'VZD_cp_24 - kalkulace VZD...'!P88</f>
        <v>0</v>
      </c>
      <c r="AV79" s="128">
        <f>'VZD_cp_24 - kalkulace VZD...'!J35</f>
        <v>0</v>
      </c>
      <c r="AW79" s="128">
        <f>'VZD_cp_24 - kalkulace VZD...'!J36</f>
        <v>0</v>
      </c>
      <c r="AX79" s="128">
        <f>'VZD_cp_24 - kalkulace VZD...'!J37</f>
        <v>0</v>
      </c>
      <c r="AY79" s="128">
        <f>'VZD_cp_24 - kalkulace VZD...'!J38</f>
        <v>0</v>
      </c>
      <c r="AZ79" s="128">
        <f>'VZD_cp_24 - kalkulace VZD...'!F35</f>
        <v>0</v>
      </c>
      <c r="BA79" s="128">
        <f>'VZD_cp_24 - kalkulace VZD...'!F36</f>
        <v>0</v>
      </c>
      <c r="BB79" s="128">
        <f>'VZD_cp_24 - kalkulace VZD...'!F37</f>
        <v>0</v>
      </c>
      <c r="BC79" s="128">
        <f>'VZD_cp_24 - kalkulace VZD...'!F38</f>
        <v>0</v>
      </c>
      <c r="BD79" s="130">
        <f>'VZD_cp_24 - kalkulace VZD...'!F39</f>
        <v>0</v>
      </c>
      <c r="BT79" s="131" t="s">
        <v>80</v>
      </c>
      <c r="BV79" s="131" t="s">
        <v>73</v>
      </c>
      <c r="BW79" s="131" t="s">
        <v>153</v>
      </c>
      <c r="BX79" s="131" t="s">
        <v>133</v>
      </c>
      <c r="CL79" s="131" t="s">
        <v>1</v>
      </c>
    </row>
    <row r="80" s="5" customFormat="1" ht="40.5" customHeight="1">
      <c r="A80" s="120" t="s">
        <v>81</v>
      </c>
      <c r="B80" s="107"/>
      <c r="C80" s="108"/>
      <c r="D80" s="109" t="s">
        <v>154</v>
      </c>
      <c r="E80" s="109"/>
      <c r="F80" s="109"/>
      <c r="G80" s="109"/>
      <c r="H80" s="109"/>
      <c r="I80" s="110"/>
      <c r="J80" s="109" t="s">
        <v>155</v>
      </c>
      <c r="K80" s="109"/>
      <c r="L80" s="109"/>
      <c r="M80" s="109"/>
      <c r="N80" s="109"/>
      <c r="O80" s="109"/>
      <c r="P80" s="109"/>
      <c r="Q80" s="109"/>
      <c r="R80" s="109"/>
      <c r="S80" s="109"/>
      <c r="T80" s="109"/>
      <c r="U80" s="109"/>
      <c r="V80" s="109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12">
        <f>'SO 01 STŘECHA - TEMNÝ DŮL...'!J30</f>
        <v>0</v>
      </c>
      <c r="AH80" s="110"/>
      <c r="AI80" s="110"/>
      <c r="AJ80" s="110"/>
      <c r="AK80" s="110"/>
      <c r="AL80" s="110"/>
      <c r="AM80" s="110"/>
      <c r="AN80" s="112">
        <f>SUM(AG80,AT80)</f>
        <v>0</v>
      </c>
      <c r="AO80" s="110"/>
      <c r="AP80" s="110"/>
      <c r="AQ80" s="113" t="s">
        <v>77</v>
      </c>
      <c r="AR80" s="114"/>
      <c r="AS80" s="115">
        <v>0</v>
      </c>
      <c r="AT80" s="116">
        <f>ROUND(SUM(AV80:AW80),2)</f>
        <v>0</v>
      </c>
      <c r="AU80" s="117">
        <f>'SO 01 STŘECHA - TEMNÝ DŮL...'!P82</f>
        <v>0</v>
      </c>
      <c r="AV80" s="116">
        <f>'SO 01 STŘECHA - TEMNÝ DŮL...'!J33</f>
        <v>0</v>
      </c>
      <c r="AW80" s="116">
        <f>'SO 01 STŘECHA - TEMNÝ DŮL...'!J34</f>
        <v>0</v>
      </c>
      <c r="AX80" s="116">
        <f>'SO 01 STŘECHA - TEMNÝ DŮL...'!J35</f>
        <v>0</v>
      </c>
      <c r="AY80" s="116">
        <f>'SO 01 STŘECHA - TEMNÝ DŮL...'!J36</f>
        <v>0</v>
      </c>
      <c r="AZ80" s="116">
        <f>'SO 01 STŘECHA - TEMNÝ DŮL...'!F33</f>
        <v>0</v>
      </c>
      <c r="BA80" s="116">
        <f>'SO 01 STŘECHA - TEMNÝ DŮL...'!F34</f>
        <v>0</v>
      </c>
      <c r="BB80" s="116">
        <f>'SO 01 STŘECHA - TEMNÝ DŮL...'!F35</f>
        <v>0</v>
      </c>
      <c r="BC80" s="116">
        <f>'SO 01 STŘECHA - TEMNÝ DŮL...'!F36</f>
        <v>0</v>
      </c>
      <c r="BD80" s="118">
        <f>'SO 01 STŘECHA - TEMNÝ DŮL...'!F37</f>
        <v>0</v>
      </c>
      <c r="BT80" s="119" t="s">
        <v>78</v>
      </c>
      <c r="BV80" s="119" t="s">
        <v>73</v>
      </c>
      <c r="BW80" s="119" t="s">
        <v>156</v>
      </c>
      <c r="BX80" s="119" t="s">
        <v>5</v>
      </c>
      <c r="CL80" s="119" t="s">
        <v>1</v>
      </c>
      <c r="CM80" s="119" t="s">
        <v>80</v>
      </c>
    </row>
    <row r="81" s="5" customFormat="1" ht="27" customHeight="1">
      <c r="A81" s="120" t="s">
        <v>81</v>
      </c>
      <c r="B81" s="107"/>
      <c r="C81" s="108"/>
      <c r="D81" s="109" t="s">
        <v>157</v>
      </c>
      <c r="E81" s="109"/>
      <c r="F81" s="109"/>
      <c r="G81" s="109"/>
      <c r="H81" s="109"/>
      <c r="I81" s="110"/>
      <c r="J81" s="109" t="s">
        <v>158</v>
      </c>
      <c r="K81" s="109"/>
      <c r="L81" s="109"/>
      <c r="M81" s="109"/>
      <c r="N81" s="109"/>
      <c r="O81" s="109"/>
      <c r="P81" s="109"/>
      <c r="Q81" s="109"/>
      <c r="R81" s="109"/>
      <c r="S81" s="109"/>
      <c r="T81" s="109"/>
      <c r="U81" s="109"/>
      <c r="V81" s="109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12">
        <f>'TEMDUL VRN - 1. VEDLEJŠÍ ...'!J30</f>
        <v>0</v>
      </c>
      <c r="AH81" s="110"/>
      <c r="AI81" s="110"/>
      <c r="AJ81" s="110"/>
      <c r="AK81" s="110"/>
      <c r="AL81" s="110"/>
      <c r="AM81" s="110"/>
      <c r="AN81" s="112">
        <f>SUM(AG81,AT81)</f>
        <v>0</v>
      </c>
      <c r="AO81" s="110"/>
      <c r="AP81" s="110"/>
      <c r="AQ81" s="113" t="s">
        <v>77</v>
      </c>
      <c r="AR81" s="114"/>
      <c r="AS81" s="132">
        <v>0</v>
      </c>
      <c r="AT81" s="133">
        <f>ROUND(SUM(AV81:AW81),2)</f>
        <v>0</v>
      </c>
      <c r="AU81" s="134">
        <f>'TEMDUL VRN - 1. VEDLEJŠÍ ...'!P80</f>
        <v>0</v>
      </c>
      <c r="AV81" s="133">
        <f>'TEMDUL VRN - 1. VEDLEJŠÍ ...'!J33</f>
        <v>0</v>
      </c>
      <c r="AW81" s="133">
        <f>'TEMDUL VRN - 1. VEDLEJŠÍ ...'!J34</f>
        <v>0</v>
      </c>
      <c r="AX81" s="133">
        <f>'TEMDUL VRN - 1. VEDLEJŠÍ ...'!J35</f>
        <v>0</v>
      </c>
      <c r="AY81" s="133">
        <f>'TEMDUL VRN - 1. VEDLEJŠÍ ...'!J36</f>
        <v>0</v>
      </c>
      <c r="AZ81" s="133">
        <f>'TEMDUL VRN - 1. VEDLEJŠÍ ...'!F33</f>
        <v>0</v>
      </c>
      <c r="BA81" s="133">
        <f>'TEMDUL VRN - 1. VEDLEJŠÍ ...'!F34</f>
        <v>0</v>
      </c>
      <c r="BB81" s="133">
        <f>'TEMDUL VRN - 1. VEDLEJŠÍ ...'!F35</f>
        <v>0</v>
      </c>
      <c r="BC81" s="133">
        <f>'TEMDUL VRN - 1. VEDLEJŠÍ ...'!F36</f>
        <v>0</v>
      </c>
      <c r="BD81" s="135">
        <f>'TEMDUL VRN - 1. VEDLEJŠÍ ...'!F37</f>
        <v>0</v>
      </c>
      <c r="BT81" s="119" t="s">
        <v>78</v>
      </c>
      <c r="BV81" s="119" t="s">
        <v>73</v>
      </c>
      <c r="BW81" s="119" t="s">
        <v>159</v>
      </c>
      <c r="BX81" s="119" t="s">
        <v>5</v>
      </c>
      <c r="CL81" s="119" t="s">
        <v>1</v>
      </c>
      <c r="CM81" s="119" t="s">
        <v>80</v>
      </c>
    </row>
    <row r="82" s="1" customFormat="1" ht="30" customHeight="1"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</row>
    <row r="83" s="1" customFormat="1" ht="6.96" customHeight="1">
      <c r="B83" s="57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43"/>
    </row>
  </sheetData>
  <sheetProtection sheet="1" formatColumns="0" formatRows="0" objects="1" scenarios="1" spinCount="100000" saltValue="h0fGkJEOuryO9RBNcxbNHrlzrCdDVVgWlk2OaZLvdH0/3ezUyYLScfMgS52dCFd+tddGzNfpHHpPnfqB9Aka9w==" hashValue="TePFwL/Z6ROrjVzMwrfjcIO8AJWEjOyM5/g29phdnXGNqC8f+Eith7nh3jKQQx656uQFTVd32vfaNRW6frFHDw==" algorithmName="SHA-512" password="CC35"/>
  <mergeCells count="1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74:AP74"/>
    <mergeCell ref="AN73:AP73"/>
    <mergeCell ref="AN75:AP75"/>
    <mergeCell ref="AN76:AP76"/>
    <mergeCell ref="AN77:AP77"/>
    <mergeCell ref="AN78:AP78"/>
    <mergeCell ref="AN79:AP79"/>
    <mergeCell ref="AN80:AP80"/>
    <mergeCell ref="AN81:AP81"/>
    <mergeCell ref="E71:I71"/>
    <mergeCell ref="E70:I70"/>
    <mergeCell ref="D72:H72"/>
    <mergeCell ref="E73:I73"/>
    <mergeCell ref="E74:I74"/>
    <mergeCell ref="E75:I75"/>
    <mergeCell ref="E76:I76"/>
    <mergeCell ref="E77:I77"/>
    <mergeCell ref="E78:I78"/>
    <mergeCell ref="E79:I79"/>
    <mergeCell ref="D80:H80"/>
    <mergeCell ref="D81:H81"/>
    <mergeCell ref="AG79:AM79"/>
    <mergeCell ref="AG78:AM78"/>
    <mergeCell ref="AG80:AM80"/>
    <mergeCell ref="AG81:AM81"/>
    <mergeCell ref="K69:AF69"/>
    <mergeCell ref="K68:AF68"/>
    <mergeCell ref="K70:AF70"/>
    <mergeCell ref="K71:AF71"/>
    <mergeCell ref="J72:AF72"/>
    <mergeCell ref="K73:AF73"/>
    <mergeCell ref="K74:AF74"/>
    <mergeCell ref="K75:AF75"/>
    <mergeCell ref="K76:AF76"/>
    <mergeCell ref="K77:AF77"/>
    <mergeCell ref="K78:AF78"/>
    <mergeCell ref="K79:AF79"/>
    <mergeCell ref="J80:AF80"/>
    <mergeCell ref="J81:AF8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  <mergeCell ref="C52:G52"/>
    <mergeCell ref="I52:AF52"/>
    <mergeCell ref="J55:AF55"/>
    <mergeCell ref="K56:AF56"/>
    <mergeCell ref="K57:AF57"/>
    <mergeCell ref="K58:AF58"/>
    <mergeCell ref="K59:AF59"/>
    <mergeCell ref="K60:AF60"/>
    <mergeCell ref="K61:AF61"/>
    <mergeCell ref="K62:AF62"/>
    <mergeCell ref="J63:AF63"/>
    <mergeCell ref="J64:AF64"/>
    <mergeCell ref="K65:AF65"/>
    <mergeCell ref="K66:AF66"/>
    <mergeCell ref="K67:AF67"/>
    <mergeCell ref="D55:H55"/>
    <mergeCell ref="E62:I62"/>
    <mergeCell ref="E56:I56"/>
    <mergeCell ref="E57:I57"/>
    <mergeCell ref="E58:I58"/>
    <mergeCell ref="E59:I59"/>
    <mergeCell ref="E60:I60"/>
    <mergeCell ref="E61:I61"/>
    <mergeCell ref="D63:H63"/>
    <mergeCell ref="D64:H64"/>
    <mergeCell ref="E65:I65"/>
    <mergeCell ref="E66:I66"/>
    <mergeCell ref="E67:I67"/>
    <mergeCell ref="E68:I68"/>
    <mergeCell ref="E69:I69"/>
    <mergeCell ref="AN58:AP58"/>
    <mergeCell ref="AN61:AP61"/>
    <mergeCell ref="AN59:AP59"/>
    <mergeCell ref="AN60:AP60"/>
    <mergeCell ref="AN62:AP62"/>
    <mergeCell ref="AN63:AP63"/>
    <mergeCell ref="AN64:AP64"/>
    <mergeCell ref="AN65:AP65"/>
    <mergeCell ref="AN66:AP66"/>
    <mergeCell ref="AN67:AP67"/>
    <mergeCell ref="AN68:AP68"/>
    <mergeCell ref="AN69:AP69"/>
    <mergeCell ref="AN70:AP70"/>
    <mergeCell ref="AN71:AP71"/>
    <mergeCell ref="AN72:AP72"/>
    <mergeCell ref="AG63:AM63"/>
    <mergeCell ref="AG64:AM64"/>
    <mergeCell ref="AG65:AM65"/>
    <mergeCell ref="AG66:AM66"/>
    <mergeCell ref="AG67:AM67"/>
    <mergeCell ref="AG68:AM68"/>
    <mergeCell ref="AG69:AM69"/>
    <mergeCell ref="AG70:AM70"/>
    <mergeCell ref="AG71:AM71"/>
    <mergeCell ref="AG72:AM72"/>
    <mergeCell ref="AG73:AM73"/>
    <mergeCell ref="AG74:AM74"/>
    <mergeCell ref="AG75:AM75"/>
    <mergeCell ref="AG76:AM76"/>
    <mergeCell ref="AG77:AM77"/>
  </mergeCells>
  <hyperlinks>
    <hyperlink ref="A56" location="'TEMNYDUL SO 01-SUTE - SO ...'!C2" display="/"/>
    <hyperlink ref="A57" location="'zzstemnydulUTČP241PP - VY...'!C2" display="/"/>
    <hyperlink ref="A58" location="'ZTI_cp24_1.PP-ZM1.1 - D.1...'!C2" display="/"/>
    <hyperlink ref="A59" location="'el_1pp - Elektroinstalace...'!C2" display="/"/>
    <hyperlink ref="A60" location="'SK_cp24_1PP - SK_cp24_1PP...'!C2" display="/"/>
    <hyperlink ref="A61" location="'STA_cp24_1PP - STA_cp24_1...'!C2" display="/"/>
    <hyperlink ref="A62" location="'VZD_cp24_1PP - kalkulace ...'!C2" display="/"/>
    <hyperlink ref="A63" location="'TEMDŮL SO 01-SUTERÉN - TE...'!C2" display="/"/>
    <hyperlink ref="A65" location="'TEMNYDUL SO01-I.NP - SO 0...'!C2" display="/"/>
    <hyperlink ref="A66" location="'ZTI_cp24_1.NP-ZM1.1 - D.1...'!C2" display="/"/>
    <hyperlink ref="A67" location="'zzstemnydulUTČP241NP - VY...'!C2" display="/"/>
    <hyperlink ref="A68" location="'el_1np - Elektroinstalace...'!C2" display="/"/>
    <hyperlink ref="A69" location="'SK_cp24_1NP - SK_cp24_1NP...'!C2" display="/"/>
    <hyperlink ref="A70" location="'STA_cp24_1NP - STA_cp24_1...'!C2" display="/"/>
    <hyperlink ref="A71" location="'VZD_cp_24 - VZD-č.p.24_1N...'!C2" display="/"/>
    <hyperlink ref="A73" location="'TEMNYDULSO 01- 2.NP - SO ...'!C2" display="/"/>
    <hyperlink ref="A74" location="'zzstemnydulUTČP242NP - VY...'!C2" display="/"/>
    <hyperlink ref="A75" location="'ZTI_cp24_2.NP - D.1.4  ZD...'!C2" display="/"/>
    <hyperlink ref="A76" location="'el - Elektroinstalace a b...'!C2" display="/"/>
    <hyperlink ref="A77" location="'SK_cp24_2NP - SK_cp24_2NP...'!C2" display="/"/>
    <hyperlink ref="A78" location="'STA_cp24_2NP - STA_cp24_2...'!C2" display="/"/>
    <hyperlink ref="A79" location="'VZD_cp_24 - kalkulace VZD...'!C2" display="/"/>
    <hyperlink ref="A80" location="'SO 01 STŘECHA - TEMNÝ DŮL...'!C2" display="/"/>
    <hyperlink ref="A81" location="'TEMDUL VRN - 1. VEDLEJŠ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2192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165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ROUND(J106,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ROUND((SUM(BE106:BE639)),  2)</f>
        <v>0</v>
      </c>
      <c r="I35" s="156">
        <v>0.20999999999999999</v>
      </c>
      <c r="J35" s="155">
        <f>ROUND(((SUM(BE106:BE639))*I35),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ROUND((SUM(BF106:BF639)),  2)</f>
        <v>0</v>
      </c>
      <c r="I36" s="156">
        <v>0.14999999999999999</v>
      </c>
      <c r="J36" s="155">
        <f>ROUND(((SUM(BF106:BF639))*I36),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ROUND((SUM(BG106:BG639)),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ROUND((SUM(BH106:BH639)),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ROUND((SUM(BI106:BI639)),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TEMNYDUL SO01-I.NP - SO 01- 1. NADZEMNÍ PODLAŽÍ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 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J106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171</v>
      </c>
      <c r="E64" s="180"/>
      <c r="F64" s="180"/>
      <c r="G64" s="180"/>
      <c r="H64" s="180"/>
      <c r="I64" s="181"/>
      <c r="J64" s="182">
        <f>J107</f>
        <v>0</v>
      </c>
      <c r="K64" s="178"/>
      <c r="L64" s="183"/>
    </row>
    <row r="65" s="9" customFormat="1" ht="19.92" customHeight="1">
      <c r="B65" s="184"/>
      <c r="C65" s="122"/>
      <c r="D65" s="185" t="s">
        <v>174</v>
      </c>
      <c r="E65" s="186"/>
      <c r="F65" s="186"/>
      <c r="G65" s="186"/>
      <c r="H65" s="186"/>
      <c r="I65" s="187"/>
      <c r="J65" s="188">
        <f>J108</f>
        <v>0</v>
      </c>
      <c r="K65" s="122"/>
      <c r="L65" s="189"/>
    </row>
    <row r="66" s="9" customFormat="1" ht="19.92" customHeight="1">
      <c r="B66" s="184"/>
      <c r="C66" s="122"/>
      <c r="D66" s="185" t="s">
        <v>175</v>
      </c>
      <c r="E66" s="186"/>
      <c r="F66" s="186"/>
      <c r="G66" s="186"/>
      <c r="H66" s="186"/>
      <c r="I66" s="187"/>
      <c r="J66" s="188">
        <f>J111</f>
        <v>0</v>
      </c>
      <c r="K66" s="122"/>
      <c r="L66" s="189"/>
    </row>
    <row r="67" s="9" customFormat="1" ht="19.92" customHeight="1">
      <c r="B67" s="184"/>
      <c r="C67" s="122"/>
      <c r="D67" s="185" t="s">
        <v>176</v>
      </c>
      <c r="E67" s="186"/>
      <c r="F67" s="186"/>
      <c r="G67" s="186"/>
      <c r="H67" s="186"/>
      <c r="I67" s="187"/>
      <c r="J67" s="188">
        <f>J116</f>
        <v>0</v>
      </c>
      <c r="K67" s="122"/>
      <c r="L67" s="189"/>
    </row>
    <row r="68" s="9" customFormat="1" ht="19.92" customHeight="1">
      <c r="B68" s="184"/>
      <c r="C68" s="122"/>
      <c r="D68" s="185" t="s">
        <v>177</v>
      </c>
      <c r="E68" s="186"/>
      <c r="F68" s="186"/>
      <c r="G68" s="186"/>
      <c r="H68" s="186"/>
      <c r="I68" s="187"/>
      <c r="J68" s="188">
        <f>J146</f>
        <v>0</v>
      </c>
      <c r="K68" s="122"/>
      <c r="L68" s="189"/>
    </row>
    <row r="69" s="9" customFormat="1" ht="19.92" customHeight="1">
      <c r="B69" s="184"/>
      <c r="C69" s="122"/>
      <c r="D69" s="185" t="s">
        <v>178</v>
      </c>
      <c r="E69" s="186"/>
      <c r="F69" s="186"/>
      <c r="G69" s="186"/>
      <c r="H69" s="186"/>
      <c r="I69" s="187"/>
      <c r="J69" s="188">
        <f>J184</f>
        <v>0</v>
      </c>
      <c r="K69" s="122"/>
      <c r="L69" s="189"/>
    </row>
    <row r="70" s="9" customFormat="1" ht="19.92" customHeight="1">
      <c r="B70" s="184"/>
      <c r="C70" s="122"/>
      <c r="D70" s="185" t="s">
        <v>179</v>
      </c>
      <c r="E70" s="186"/>
      <c r="F70" s="186"/>
      <c r="G70" s="186"/>
      <c r="H70" s="186"/>
      <c r="I70" s="187"/>
      <c r="J70" s="188">
        <f>J196</f>
        <v>0</v>
      </c>
      <c r="K70" s="122"/>
      <c r="L70" s="189"/>
    </row>
    <row r="71" s="8" customFormat="1" ht="24.96" customHeight="1">
      <c r="B71" s="177"/>
      <c r="C71" s="178"/>
      <c r="D71" s="179" t="s">
        <v>180</v>
      </c>
      <c r="E71" s="180"/>
      <c r="F71" s="180"/>
      <c r="G71" s="180"/>
      <c r="H71" s="180"/>
      <c r="I71" s="181"/>
      <c r="J71" s="182">
        <f>J199</f>
        <v>0</v>
      </c>
      <c r="K71" s="178"/>
      <c r="L71" s="183"/>
    </row>
    <row r="72" s="9" customFormat="1" ht="19.92" customHeight="1">
      <c r="B72" s="184"/>
      <c r="C72" s="122"/>
      <c r="D72" s="185" t="s">
        <v>181</v>
      </c>
      <c r="E72" s="186"/>
      <c r="F72" s="186"/>
      <c r="G72" s="186"/>
      <c r="H72" s="186"/>
      <c r="I72" s="187"/>
      <c r="J72" s="188">
        <f>J200</f>
        <v>0</v>
      </c>
      <c r="K72" s="122"/>
      <c r="L72" s="189"/>
    </row>
    <row r="73" s="9" customFormat="1" ht="19.92" customHeight="1">
      <c r="B73" s="184"/>
      <c r="C73" s="122"/>
      <c r="D73" s="185" t="s">
        <v>182</v>
      </c>
      <c r="E73" s="186"/>
      <c r="F73" s="186"/>
      <c r="G73" s="186"/>
      <c r="H73" s="186"/>
      <c r="I73" s="187"/>
      <c r="J73" s="188">
        <f>J212</f>
        <v>0</v>
      </c>
      <c r="K73" s="122"/>
      <c r="L73" s="189"/>
    </row>
    <row r="74" s="9" customFormat="1" ht="14.88" customHeight="1">
      <c r="B74" s="184"/>
      <c r="C74" s="122"/>
      <c r="D74" s="185" t="s">
        <v>2193</v>
      </c>
      <c r="E74" s="186"/>
      <c r="F74" s="186"/>
      <c r="G74" s="186"/>
      <c r="H74" s="186"/>
      <c r="I74" s="187"/>
      <c r="J74" s="188">
        <f>J290</f>
        <v>0</v>
      </c>
      <c r="K74" s="122"/>
      <c r="L74" s="189"/>
    </row>
    <row r="75" s="9" customFormat="1" ht="14.88" customHeight="1">
      <c r="B75" s="184"/>
      <c r="C75" s="122"/>
      <c r="D75" s="185" t="s">
        <v>2194</v>
      </c>
      <c r="E75" s="186"/>
      <c r="F75" s="186"/>
      <c r="G75" s="186"/>
      <c r="H75" s="186"/>
      <c r="I75" s="187"/>
      <c r="J75" s="188">
        <f>J294</f>
        <v>0</v>
      </c>
      <c r="K75" s="122"/>
      <c r="L75" s="189"/>
    </row>
    <row r="76" s="9" customFormat="1" ht="14.88" customHeight="1">
      <c r="B76" s="184"/>
      <c r="C76" s="122"/>
      <c r="D76" s="185" t="s">
        <v>2195</v>
      </c>
      <c r="E76" s="186"/>
      <c r="F76" s="186"/>
      <c r="G76" s="186"/>
      <c r="H76" s="186"/>
      <c r="I76" s="187"/>
      <c r="J76" s="188">
        <f>J339</f>
        <v>0</v>
      </c>
      <c r="K76" s="122"/>
      <c r="L76" s="189"/>
    </row>
    <row r="77" s="9" customFormat="1" ht="19.92" customHeight="1">
      <c r="B77" s="184"/>
      <c r="C77" s="122"/>
      <c r="D77" s="185" t="s">
        <v>2196</v>
      </c>
      <c r="E77" s="186"/>
      <c r="F77" s="186"/>
      <c r="G77" s="186"/>
      <c r="H77" s="186"/>
      <c r="I77" s="187"/>
      <c r="J77" s="188">
        <f>J406</f>
        <v>0</v>
      </c>
      <c r="K77" s="122"/>
      <c r="L77" s="189"/>
    </row>
    <row r="78" s="9" customFormat="1" ht="19.92" customHeight="1">
      <c r="B78" s="184"/>
      <c r="C78" s="122"/>
      <c r="D78" s="185" t="s">
        <v>185</v>
      </c>
      <c r="E78" s="186"/>
      <c r="F78" s="186"/>
      <c r="G78" s="186"/>
      <c r="H78" s="186"/>
      <c r="I78" s="187"/>
      <c r="J78" s="188">
        <f>J412</f>
        <v>0</v>
      </c>
      <c r="K78" s="122"/>
      <c r="L78" s="189"/>
    </row>
    <row r="79" s="9" customFormat="1" ht="19.92" customHeight="1">
      <c r="B79" s="184"/>
      <c r="C79" s="122"/>
      <c r="D79" s="185" t="s">
        <v>2197</v>
      </c>
      <c r="E79" s="186"/>
      <c r="F79" s="186"/>
      <c r="G79" s="186"/>
      <c r="H79" s="186"/>
      <c r="I79" s="187"/>
      <c r="J79" s="188">
        <f>J543</f>
        <v>0</v>
      </c>
      <c r="K79" s="122"/>
      <c r="L79" s="189"/>
    </row>
    <row r="80" s="9" customFormat="1" ht="19.92" customHeight="1">
      <c r="B80" s="184"/>
      <c r="C80" s="122"/>
      <c r="D80" s="185" t="s">
        <v>2198</v>
      </c>
      <c r="E80" s="186"/>
      <c r="F80" s="186"/>
      <c r="G80" s="186"/>
      <c r="H80" s="186"/>
      <c r="I80" s="187"/>
      <c r="J80" s="188">
        <f>J552</f>
        <v>0</v>
      </c>
      <c r="K80" s="122"/>
      <c r="L80" s="189"/>
    </row>
    <row r="81" s="9" customFormat="1" ht="19.92" customHeight="1">
      <c r="B81" s="184"/>
      <c r="C81" s="122"/>
      <c r="D81" s="185" t="s">
        <v>2199</v>
      </c>
      <c r="E81" s="186"/>
      <c r="F81" s="186"/>
      <c r="G81" s="186"/>
      <c r="H81" s="186"/>
      <c r="I81" s="187"/>
      <c r="J81" s="188">
        <f>J578</f>
        <v>0</v>
      </c>
      <c r="K81" s="122"/>
      <c r="L81" s="189"/>
    </row>
    <row r="82" s="9" customFormat="1" ht="19.92" customHeight="1">
      <c r="B82" s="184"/>
      <c r="C82" s="122"/>
      <c r="D82" s="185" t="s">
        <v>188</v>
      </c>
      <c r="E82" s="186"/>
      <c r="F82" s="186"/>
      <c r="G82" s="186"/>
      <c r="H82" s="186"/>
      <c r="I82" s="187"/>
      <c r="J82" s="188">
        <f>J603</f>
        <v>0</v>
      </c>
      <c r="K82" s="122"/>
      <c r="L82" s="189"/>
    </row>
    <row r="83" s="9" customFormat="1" ht="19.92" customHeight="1">
      <c r="B83" s="184"/>
      <c r="C83" s="122"/>
      <c r="D83" s="185" t="s">
        <v>189</v>
      </c>
      <c r="E83" s="186"/>
      <c r="F83" s="186"/>
      <c r="G83" s="186"/>
      <c r="H83" s="186"/>
      <c r="I83" s="187"/>
      <c r="J83" s="188">
        <f>J613</f>
        <v>0</v>
      </c>
      <c r="K83" s="122"/>
      <c r="L83" s="189"/>
    </row>
    <row r="84" s="9" customFormat="1" ht="19.92" customHeight="1">
      <c r="B84" s="184"/>
      <c r="C84" s="122"/>
      <c r="D84" s="185" t="s">
        <v>190</v>
      </c>
      <c r="E84" s="186"/>
      <c r="F84" s="186"/>
      <c r="G84" s="186"/>
      <c r="H84" s="186"/>
      <c r="I84" s="187"/>
      <c r="J84" s="188">
        <f>J618</f>
        <v>0</v>
      </c>
      <c r="K84" s="122"/>
      <c r="L84" s="189"/>
    </row>
    <row r="85" s="1" customFormat="1" ht="21.84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57"/>
      <c r="C86" s="58"/>
      <c r="D86" s="58"/>
      <c r="E86" s="58"/>
      <c r="F86" s="58"/>
      <c r="G86" s="58"/>
      <c r="H86" s="58"/>
      <c r="I86" s="167"/>
      <c r="J86" s="58"/>
      <c r="K86" s="58"/>
      <c r="L86" s="43"/>
    </row>
    <row r="90" s="1" customFormat="1" ht="6.96" customHeight="1">
      <c r="B90" s="59"/>
      <c r="C90" s="60"/>
      <c r="D90" s="60"/>
      <c r="E90" s="60"/>
      <c r="F90" s="60"/>
      <c r="G90" s="60"/>
      <c r="H90" s="60"/>
      <c r="I90" s="170"/>
      <c r="J90" s="60"/>
      <c r="K90" s="60"/>
      <c r="L90" s="43"/>
    </row>
    <row r="91" s="1" customFormat="1" ht="24.96" customHeight="1">
      <c r="B91" s="38"/>
      <c r="C91" s="23" t="s">
        <v>192</v>
      </c>
      <c r="D91" s="39"/>
      <c r="E91" s="39"/>
      <c r="F91" s="39"/>
      <c r="G91" s="39"/>
      <c r="H91" s="39"/>
      <c r="I91" s="143"/>
      <c r="J91" s="39"/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3"/>
      <c r="J92" s="39"/>
      <c r="K92" s="39"/>
      <c r="L92" s="43"/>
    </row>
    <row r="93" s="1" customFormat="1" ht="12" customHeight="1">
      <c r="B93" s="38"/>
      <c r="C93" s="32" t="s">
        <v>16</v>
      </c>
      <c r="D93" s="39"/>
      <c r="E93" s="39"/>
      <c r="F93" s="39"/>
      <c r="G93" s="39"/>
      <c r="H93" s="39"/>
      <c r="I93" s="143"/>
      <c r="J93" s="39"/>
      <c r="K93" s="39"/>
      <c r="L93" s="43"/>
    </row>
    <row r="94" s="1" customFormat="1" ht="16.5" customHeight="1">
      <c r="B94" s="38"/>
      <c r="C94" s="39"/>
      <c r="D94" s="39"/>
      <c r="E94" s="171" t="str">
        <f>E7</f>
        <v>5.TEMNÝ DŮL- VÝCVIKOVÉ STŘEDISKO-obj.24 -CÚ 2018/1</v>
      </c>
      <c r="F94" s="32"/>
      <c r="G94" s="32"/>
      <c r="H94" s="32"/>
      <c r="I94" s="143"/>
      <c r="J94" s="39"/>
      <c r="K94" s="39"/>
      <c r="L94" s="43"/>
    </row>
    <row r="95" ht="12" customHeight="1">
      <c r="B95" s="21"/>
      <c r="C95" s="32" t="s">
        <v>161</v>
      </c>
      <c r="D95" s="22"/>
      <c r="E95" s="22"/>
      <c r="F95" s="22"/>
      <c r="G95" s="22"/>
      <c r="H95" s="22"/>
      <c r="I95" s="136"/>
      <c r="J95" s="22"/>
      <c r="K95" s="22"/>
      <c r="L95" s="20"/>
    </row>
    <row r="96" s="1" customFormat="1" ht="16.5" customHeight="1">
      <c r="B96" s="38"/>
      <c r="C96" s="39"/>
      <c r="D96" s="39"/>
      <c r="E96" s="171" t="s">
        <v>2191</v>
      </c>
      <c r="F96" s="39"/>
      <c r="G96" s="39"/>
      <c r="H96" s="39"/>
      <c r="I96" s="143"/>
      <c r="J96" s="39"/>
      <c r="K96" s="39"/>
      <c r="L96" s="43"/>
    </row>
    <row r="97" s="1" customFormat="1" ht="12" customHeight="1">
      <c r="B97" s="38"/>
      <c r="C97" s="32" t="s">
        <v>163</v>
      </c>
      <c r="D97" s="39"/>
      <c r="E97" s="39"/>
      <c r="F97" s="39"/>
      <c r="G97" s="39"/>
      <c r="H97" s="39"/>
      <c r="I97" s="143"/>
      <c r="J97" s="39"/>
      <c r="K97" s="39"/>
      <c r="L97" s="43"/>
    </row>
    <row r="98" s="1" customFormat="1" ht="16.5" customHeight="1">
      <c r="B98" s="38"/>
      <c r="C98" s="39"/>
      <c r="D98" s="39"/>
      <c r="E98" s="64" t="str">
        <f>E11</f>
        <v xml:space="preserve">TEMNYDUL SO01-I.NP - SO 01- 1. NADZEMNÍ PODLAŽÍ  CÚ 2018/1</v>
      </c>
      <c r="F98" s="39"/>
      <c r="G98" s="39"/>
      <c r="H98" s="39"/>
      <c r="I98" s="143"/>
      <c r="J98" s="39"/>
      <c r="K98" s="39"/>
      <c r="L98" s="43"/>
    </row>
    <row r="99" s="1" customFormat="1" ht="6.96" customHeight="1"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43"/>
    </row>
    <row r="100" s="1" customFormat="1" ht="12" customHeight="1">
      <c r="B100" s="38"/>
      <c r="C100" s="32" t="s">
        <v>21</v>
      </c>
      <c r="D100" s="39"/>
      <c r="E100" s="39"/>
      <c r="F100" s="27" t="str">
        <f>F14</f>
        <v>TEMNÝ DŮL</v>
      </c>
      <c r="G100" s="39"/>
      <c r="H100" s="39"/>
      <c r="I100" s="145" t="s">
        <v>23</v>
      </c>
      <c r="J100" s="67" t="str">
        <f>IF(J14="","",J14)</f>
        <v>12. 4. 2018</v>
      </c>
      <c r="K100" s="39"/>
      <c r="L100" s="43"/>
    </row>
    <row r="101" s="1" customFormat="1" ht="6.96" customHeight="1"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43"/>
    </row>
    <row r="102" s="1" customFormat="1" ht="24.9" customHeight="1">
      <c r="B102" s="38"/>
      <c r="C102" s="32" t="s">
        <v>25</v>
      </c>
      <c r="D102" s="39"/>
      <c r="E102" s="39"/>
      <c r="F102" s="27" t="str">
        <f>E17</f>
        <v xml:space="preserve"> </v>
      </c>
      <c r="G102" s="39"/>
      <c r="H102" s="39"/>
      <c r="I102" s="145" t="s">
        <v>31</v>
      </c>
      <c r="J102" s="36" t="str">
        <f>E23</f>
        <v>ATELIER H1§ ATELIER HÁJEK</v>
      </c>
      <c r="K102" s="39"/>
      <c r="L102" s="43"/>
    </row>
    <row r="103" s="1" customFormat="1" ht="13.65" customHeight="1">
      <c r="B103" s="38"/>
      <c r="C103" s="32" t="s">
        <v>29</v>
      </c>
      <c r="D103" s="39"/>
      <c r="E103" s="39"/>
      <c r="F103" s="27" t="str">
        <f>IF(E20="","",E20)</f>
        <v>Vyplň údaj</v>
      </c>
      <c r="G103" s="39"/>
      <c r="H103" s="39"/>
      <c r="I103" s="145" t="s">
        <v>34</v>
      </c>
      <c r="J103" s="36" t="str">
        <f>E26</f>
        <v xml:space="preserve"> </v>
      </c>
      <c r="K103" s="39"/>
      <c r="L103" s="43"/>
    </row>
    <row r="104" s="1" customFormat="1" ht="10.32" customHeight="1"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43"/>
    </row>
    <row r="105" s="10" customFormat="1" ht="29.28" customHeight="1">
      <c r="B105" s="190"/>
      <c r="C105" s="191" t="s">
        <v>193</v>
      </c>
      <c r="D105" s="192" t="s">
        <v>56</v>
      </c>
      <c r="E105" s="192" t="s">
        <v>52</v>
      </c>
      <c r="F105" s="192" t="s">
        <v>53</v>
      </c>
      <c r="G105" s="192" t="s">
        <v>194</v>
      </c>
      <c r="H105" s="192" t="s">
        <v>195</v>
      </c>
      <c r="I105" s="193" t="s">
        <v>196</v>
      </c>
      <c r="J105" s="194" t="s">
        <v>168</v>
      </c>
      <c r="K105" s="195" t="s">
        <v>197</v>
      </c>
      <c r="L105" s="196"/>
      <c r="M105" s="88" t="s">
        <v>1</v>
      </c>
      <c r="N105" s="89" t="s">
        <v>41</v>
      </c>
      <c r="O105" s="89" t="s">
        <v>198</v>
      </c>
      <c r="P105" s="89" t="s">
        <v>199</v>
      </c>
      <c r="Q105" s="89" t="s">
        <v>200</v>
      </c>
      <c r="R105" s="89" t="s">
        <v>201</v>
      </c>
      <c r="S105" s="89" t="s">
        <v>202</v>
      </c>
      <c r="T105" s="90" t="s">
        <v>203</v>
      </c>
    </row>
    <row r="106" s="1" customFormat="1" ht="22.8" customHeight="1">
      <c r="B106" s="38"/>
      <c r="C106" s="95" t="s">
        <v>204</v>
      </c>
      <c r="D106" s="39"/>
      <c r="E106" s="39"/>
      <c r="F106" s="39"/>
      <c r="G106" s="39"/>
      <c r="H106" s="39"/>
      <c r="I106" s="143"/>
      <c r="J106" s="197">
        <f>BK106</f>
        <v>0</v>
      </c>
      <c r="K106" s="39"/>
      <c r="L106" s="43"/>
      <c r="M106" s="91"/>
      <c r="N106" s="92"/>
      <c r="O106" s="92"/>
      <c r="P106" s="198">
        <f>P107+P199</f>
        <v>0</v>
      </c>
      <c r="Q106" s="92"/>
      <c r="R106" s="198">
        <f>R107+R199</f>
        <v>46.125505070000003</v>
      </c>
      <c r="S106" s="92"/>
      <c r="T106" s="199">
        <f>T107+T199</f>
        <v>80.362890000000007</v>
      </c>
      <c r="AT106" s="17" t="s">
        <v>70</v>
      </c>
      <c r="AU106" s="17" t="s">
        <v>170</v>
      </c>
      <c r="BK106" s="200">
        <f>BK107+BK199</f>
        <v>0</v>
      </c>
    </row>
    <row r="107" s="11" customFormat="1" ht="25.92" customHeight="1">
      <c r="B107" s="201"/>
      <c r="C107" s="202"/>
      <c r="D107" s="203" t="s">
        <v>70</v>
      </c>
      <c r="E107" s="204" t="s">
        <v>205</v>
      </c>
      <c r="F107" s="204" t="s">
        <v>206</v>
      </c>
      <c r="G107" s="202"/>
      <c r="H107" s="202"/>
      <c r="I107" s="205"/>
      <c r="J107" s="206">
        <f>BK107</f>
        <v>0</v>
      </c>
      <c r="K107" s="202"/>
      <c r="L107" s="207"/>
      <c r="M107" s="208"/>
      <c r="N107" s="209"/>
      <c r="O107" s="209"/>
      <c r="P107" s="210">
        <f>P108+P111+P116+P146+P184+P196</f>
        <v>0</v>
      </c>
      <c r="Q107" s="209"/>
      <c r="R107" s="210">
        <f>R108+R111+R116+R146+R184+R196</f>
        <v>19.063158359999999</v>
      </c>
      <c r="S107" s="209"/>
      <c r="T107" s="211">
        <f>T108+T111+T116+T146+T184+T196</f>
        <v>80.362890000000007</v>
      </c>
      <c r="AR107" s="212" t="s">
        <v>78</v>
      </c>
      <c r="AT107" s="213" t="s">
        <v>70</v>
      </c>
      <c r="AU107" s="213" t="s">
        <v>71</v>
      </c>
      <c r="AY107" s="212" t="s">
        <v>207</v>
      </c>
      <c r="BK107" s="214">
        <f>BK108+BK111+BK116+BK146+BK184+BK196</f>
        <v>0</v>
      </c>
    </row>
    <row r="108" s="11" customFormat="1" ht="22.8" customHeight="1">
      <c r="B108" s="201"/>
      <c r="C108" s="202"/>
      <c r="D108" s="203" t="s">
        <v>70</v>
      </c>
      <c r="E108" s="215" t="s">
        <v>228</v>
      </c>
      <c r="F108" s="215" t="s">
        <v>337</v>
      </c>
      <c r="G108" s="202"/>
      <c r="H108" s="202"/>
      <c r="I108" s="205"/>
      <c r="J108" s="216">
        <f>BK108</f>
        <v>0</v>
      </c>
      <c r="K108" s="202"/>
      <c r="L108" s="207"/>
      <c r="M108" s="208"/>
      <c r="N108" s="209"/>
      <c r="O108" s="209"/>
      <c r="P108" s="210">
        <f>SUM(P109:P110)</f>
        <v>0</v>
      </c>
      <c r="Q108" s="209"/>
      <c r="R108" s="210">
        <f>SUM(R109:R110)</f>
        <v>0.40313700000000002</v>
      </c>
      <c r="S108" s="209"/>
      <c r="T108" s="211">
        <f>SUM(T109:T110)</f>
        <v>0</v>
      </c>
      <c r="AR108" s="212" t="s">
        <v>78</v>
      </c>
      <c r="AT108" s="213" t="s">
        <v>70</v>
      </c>
      <c r="AU108" s="213" t="s">
        <v>78</v>
      </c>
      <c r="AY108" s="212" t="s">
        <v>207</v>
      </c>
      <c r="BK108" s="214">
        <f>SUM(BK109:BK110)</f>
        <v>0</v>
      </c>
    </row>
    <row r="109" s="1" customFormat="1" ht="22.5" customHeight="1">
      <c r="B109" s="38"/>
      <c r="C109" s="217" t="s">
        <v>78</v>
      </c>
      <c r="D109" s="217" t="s">
        <v>209</v>
      </c>
      <c r="E109" s="218" t="s">
        <v>364</v>
      </c>
      <c r="F109" s="219" t="s">
        <v>365</v>
      </c>
      <c r="G109" s="220" t="s">
        <v>212</v>
      </c>
      <c r="H109" s="221">
        <v>0.22500000000000001</v>
      </c>
      <c r="I109" s="222"/>
      <c r="J109" s="223">
        <f>ROUND(I109*H109,2)</f>
        <v>0</v>
      </c>
      <c r="K109" s="219" t="s">
        <v>213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1.79172</v>
      </c>
      <c r="R109" s="226">
        <f>Q109*H109</f>
        <v>0.40313700000000002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2200</v>
      </c>
    </row>
    <row r="110" s="12" customFormat="1">
      <c r="B110" s="229"/>
      <c r="C110" s="230"/>
      <c r="D110" s="231" t="s">
        <v>216</v>
      </c>
      <c r="E110" s="232" t="s">
        <v>1</v>
      </c>
      <c r="F110" s="233" t="s">
        <v>367</v>
      </c>
      <c r="G110" s="230"/>
      <c r="H110" s="234">
        <v>0.22500000000000001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216</v>
      </c>
      <c r="AU110" s="240" t="s">
        <v>80</v>
      </c>
      <c r="AV110" s="12" t="s">
        <v>80</v>
      </c>
      <c r="AW110" s="12" t="s">
        <v>33</v>
      </c>
      <c r="AX110" s="12" t="s">
        <v>78</v>
      </c>
      <c r="AY110" s="240" t="s">
        <v>207</v>
      </c>
    </row>
    <row r="111" s="11" customFormat="1" ht="22.8" customHeight="1">
      <c r="B111" s="201"/>
      <c r="C111" s="202"/>
      <c r="D111" s="203" t="s">
        <v>70</v>
      </c>
      <c r="E111" s="215" t="s">
        <v>214</v>
      </c>
      <c r="F111" s="215" t="s">
        <v>381</v>
      </c>
      <c r="G111" s="202"/>
      <c r="H111" s="202"/>
      <c r="I111" s="205"/>
      <c r="J111" s="216">
        <f>BK111</f>
        <v>0</v>
      </c>
      <c r="K111" s="202"/>
      <c r="L111" s="207"/>
      <c r="M111" s="208"/>
      <c r="N111" s="209"/>
      <c r="O111" s="209"/>
      <c r="P111" s="210">
        <f>SUM(P112:P115)</f>
        <v>0</v>
      </c>
      <c r="Q111" s="209"/>
      <c r="R111" s="210">
        <f>SUM(R112:R115)</f>
        <v>0.36912697999999999</v>
      </c>
      <c r="S111" s="209"/>
      <c r="T111" s="211">
        <f>SUM(T112:T115)</f>
        <v>0</v>
      </c>
      <c r="AR111" s="212" t="s">
        <v>78</v>
      </c>
      <c r="AT111" s="213" t="s">
        <v>70</v>
      </c>
      <c r="AU111" s="213" t="s">
        <v>78</v>
      </c>
      <c r="AY111" s="212" t="s">
        <v>207</v>
      </c>
      <c r="BK111" s="214">
        <f>SUM(BK112:BK115)</f>
        <v>0</v>
      </c>
    </row>
    <row r="112" s="1" customFormat="1" ht="22.5" customHeight="1">
      <c r="B112" s="38"/>
      <c r="C112" s="217" t="s">
        <v>80</v>
      </c>
      <c r="D112" s="217" t="s">
        <v>209</v>
      </c>
      <c r="E112" s="218" t="s">
        <v>2201</v>
      </c>
      <c r="F112" s="219" t="s">
        <v>2202</v>
      </c>
      <c r="G112" s="220" t="s">
        <v>266</v>
      </c>
      <c r="H112" s="221">
        <v>0.33800000000000002</v>
      </c>
      <c r="I112" s="222"/>
      <c r="J112" s="223">
        <f>ROUND(I112*H112,2)</f>
        <v>0</v>
      </c>
      <c r="K112" s="219" t="s">
        <v>213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0.01221</v>
      </c>
      <c r="R112" s="226">
        <f>Q112*H112</f>
        <v>0.0041269800000000006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80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2203</v>
      </c>
    </row>
    <row r="113" s="12" customFormat="1">
      <c r="B113" s="229"/>
      <c r="C113" s="230"/>
      <c r="D113" s="231" t="s">
        <v>216</v>
      </c>
      <c r="E113" s="232" t="s">
        <v>1</v>
      </c>
      <c r="F113" s="233" t="s">
        <v>2204</v>
      </c>
      <c r="G113" s="230"/>
      <c r="H113" s="234">
        <v>0.33800000000000002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216</v>
      </c>
      <c r="AU113" s="240" t="s">
        <v>80</v>
      </c>
      <c r="AV113" s="12" t="s">
        <v>80</v>
      </c>
      <c r="AW113" s="12" t="s">
        <v>33</v>
      </c>
      <c r="AX113" s="12" t="s">
        <v>78</v>
      </c>
      <c r="AY113" s="240" t="s">
        <v>207</v>
      </c>
    </row>
    <row r="114" s="1" customFormat="1" ht="16.5" customHeight="1">
      <c r="B114" s="38"/>
      <c r="C114" s="273" t="s">
        <v>228</v>
      </c>
      <c r="D114" s="273" t="s">
        <v>281</v>
      </c>
      <c r="E114" s="274" t="s">
        <v>2205</v>
      </c>
      <c r="F114" s="275" t="s">
        <v>2206</v>
      </c>
      <c r="G114" s="276" t="s">
        <v>266</v>
      </c>
      <c r="H114" s="277">
        <v>0.36499999999999999</v>
      </c>
      <c r="I114" s="278"/>
      <c r="J114" s="279">
        <f>ROUND(I114*H114,2)</f>
        <v>0</v>
      </c>
      <c r="K114" s="275" t="s">
        <v>213</v>
      </c>
      <c r="L114" s="280"/>
      <c r="M114" s="281" t="s">
        <v>1</v>
      </c>
      <c r="N114" s="282" t="s">
        <v>42</v>
      </c>
      <c r="O114" s="79"/>
      <c r="P114" s="226">
        <f>O114*H114</f>
        <v>0</v>
      </c>
      <c r="Q114" s="226">
        <v>1</v>
      </c>
      <c r="R114" s="226">
        <f>Q114*H114</f>
        <v>0.36499999999999999</v>
      </c>
      <c r="S114" s="226">
        <v>0</v>
      </c>
      <c r="T114" s="227">
        <f>S114*H114</f>
        <v>0</v>
      </c>
      <c r="AR114" s="17" t="s">
        <v>253</v>
      </c>
      <c r="AT114" s="17" t="s">
        <v>281</v>
      </c>
      <c r="AU114" s="17" t="s">
        <v>80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2207</v>
      </c>
    </row>
    <row r="115" s="12" customFormat="1">
      <c r="B115" s="229"/>
      <c r="C115" s="230"/>
      <c r="D115" s="231" t="s">
        <v>216</v>
      </c>
      <c r="E115" s="232" t="s">
        <v>1</v>
      </c>
      <c r="F115" s="233" t="s">
        <v>2208</v>
      </c>
      <c r="G115" s="230"/>
      <c r="H115" s="234">
        <v>0.36499999999999999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216</v>
      </c>
      <c r="AU115" s="240" t="s">
        <v>80</v>
      </c>
      <c r="AV115" s="12" t="s">
        <v>80</v>
      </c>
      <c r="AW115" s="12" t="s">
        <v>33</v>
      </c>
      <c r="AX115" s="12" t="s">
        <v>78</v>
      </c>
      <c r="AY115" s="240" t="s">
        <v>207</v>
      </c>
    </row>
    <row r="116" s="11" customFormat="1" ht="22.8" customHeight="1">
      <c r="B116" s="201"/>
      <c r="C116" s="202"/>
      <c r="D116" s="203" t="s">
        <v>70</v>
      </c>
      <c r="E116" s="215" t="s">
        <v>244</v>
      </c>
      <c r="F116" s="215" t="s">
        <v>453</v>
      </c>
      <c r="G116" s="202"/>
      <c r="H116" s="202"/>
      <c r="I116" s="205"/>
      <c r="J116" s="216">
        <f>BK116</f>
        <v>0</v>
      </c>
      <c r="K116" s="202"/>
      <c r="L116" s="207"/>
      <c r="M116" s="208"/>
      <c r="N116" s="209"/>
      <c r="O116" s="209"/>
      <c r="P116" s="210">
        <f>SUM(P117:P145)</f>
        <v>0</v>
      </c>
      <c r="Q116" s="209"/>
      <c r="R116" s="210">
        <f>SUM(R117:R145)</f>
        <v>18.23388302</v>
      </c>
      <c r="S116" s="209"/>
      <c r="T116" s="211">
        <f>SUM(T117:T145)</f>
        <v>0</v>
      </c>
      <c r="AR116" s="212" t="s">
        <v>78</v>
      </c>
      <c r="AT116" s="213" t="s">
        <v>70</v>
      </c>
      <c r="AU116" s="213" t="s">
        <v>78</v>
      </c>
      <c r="AY116" s="212" t="s">
        <v>207</v>
      </c>
      <c r="BK116" s="214">
        <f>SUM(BK117:BK145)</f>
        <v>0</v>
      </c>
    </row>
    <row r="117" s="1" customFormat="1" ht="22.5" customHeight="1">
      <c r="B117" s="38"/>
      <c r="C117" s="217" t="s">
        <v>214</v>
      </c>
      <c r="D117" s="217" t="s">
        <v>209</v>
      </c>
      <c r="E117" s="218" t="s">
        <v>534</v>
      </c>
      <c r="F117" s="219" t="s">
        <v>535</v>
      </c>
      <c r="G117" s="220" t="s">
        <v>296</v>
      </c>
      <c r="H117" s="221">
        <v>19.920000000000002</v>
      </c>
      <c r="I117" s="222"/>
      <c r="J117" s="223">
        <f>ROUND(I117*H117,2)</f>
        <v>0</v>
      </c>
      <c r="K117" s="219" t="s">
        <v>213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0.0048599999999999997</v>
      </c>
      <c r="R117" s="226">
        <f>Q117*H117</f>
        <v>0.0968112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80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2209</v>
      </c>
    </row>
    <row r="118" s="12" customFormat="1">
      <c r="B118" s="229"/>
      <c r="C118" s="230"/>
      <c r="D118" s="231" t="s">
        <v>216</v>
      </c>
      <c r="E118" s="232" t="s">
        <v>1</v>
      </c>
      <c r="F118" s="233" t="s">
        <v>537</v>
      </c>
      <c r="G118" s="230"/>
      <c r="H118" s="234">
        <v>9.8399999999999999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216</v>
      </c>
      <c r="AU118" s="240" t="s">
        <v>80</v>
      </c>
      <c r="AV118" s="12" t="s">
        <v>80</v>
      </c>
      <c r="AW118" s="12" t="s">
        <v>33</v>
      </c>
      <c r="AX118" s="12" t="s">
        <v>71</v>
      </c>
      <c r="AY118" s="240" t="s">
        <v>207</v>
      </c>
    </row>
    <row r="119" s="12" customFormat="1">
      <c r="B119" s="229"/>
      <c r="C119" s="230"/>
      <c r="D119" s="231" t="s">
        <v>216</v>
      </c>
      <c r="E119" s="232" t="s">
        <v>1</v>
      </c>
      <c r="F119" s="233" t="s">
        <v>2210</v>
      </c>
      <c r="G119" s="230"/>
      <c r="H119" s="234">
        <v>10.08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216</v>
      </c>
      <c r="AU119" s="240" t="s">
        <v>80</v>
      </c>
      <c r="AV119" s="12" t="s">
        <v>80</v>
      </c>
      <c r="AW119" s="12" t="s">
        <v>33</v>
      </c>
      <c r="AX119" s="12" t="s">
        <v>71</v>
      </c>
      <c r="AY119" s="240" t="s">
        <v>207</v>
      </c>
    </row>
    <row r="120" s="13" customFormat="1">
      <c r="B120" s="241"/>
      <c r="C120" s="242"/>
      <c r="D120" s="231" t="s">
        <v>216</v>
      </c>
      <c r="E120" s="243" t="s">
        <v>1</v>
      </c>
      <c r="F120" s="244" t="s">
        <v>223</v>
      </c>
      <c r="G120" s="242"/>
      <c r="H120" s="245">
        <v>19.920000000000002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AT120" s="251" t="s">
        <v>216</v>
      </c>
      <c r="AU120" s="251" t="s">
        <v>80</v>
      </c>
      <c r="AV120" s="13" t="s">
        <v>214</v>
      </c>
      <c r="AW120" s="13" t="s">
        <v>33</v>
      </c>
      <c r="AX120" s="13" t="s">
        <v>78</v>
      </c>
      <c r="AY120" s="251" t="s">
        <v>207</v>
      </c>
    </row>
    <row r="121" s="1" customFormat="1" ht="16.5" customHeight="1">
      <c r="B121" s="38"/>
      <c r="C121" s="273" t="s">
        <v>240</v>
      </c>
      <c r="D121" s="273" t="s">
        <v>281</v>
      </c>
      <c r="E121" s="274" t="s">
        <v>2211</v>
      </c>
      <c r="F121" s="275" t="s">
        <v>2212</v>
      </c>
      <c r="G121" s="276" t="s">
        <v>296</v>
      </c>
      <c r="H121" s="277">
        <v>24.899999999999999</v>
      </c>
      <c r="I121" s="278"/>
      <c r="J121" s="279">
        <f>ROUND(I121*H121,2)</f>
        <v>0</v>
      </c>
      <c r="K121" s="275" t="s">
        <v>943</v>
      </c>
      <c r="L121" s="280"/>
      <c r="M121" s="281" t="s">
        <v>1</v>
      </c>
      <c r="N121" s="282" t="s">
        <v>42</v>
      </c>
      <c r="O121" s="79"/>
      <c r="P121" s="226">
        <f>O121*H121</f>
        <v>0</v>
      </c>
      <c r="Q121" s="226">
        <v>0.0146</v>
      </c>
      <c r="R121" s="226">
        <f>Q121*H121</f>
        <v>0.36353999999999997</v>
      </c>
      <c r="S121" s="226">
        <v>0</v>
      </c>
      <c r="T121" s="227">
        <f>S121*H121</f>
        <v>0</v>
      </c>
      <c r="AR121" s="17" t="s">
        <v>253</v>
      </c>
      <c r="AT121" s="17" t="s">
        <v>281</v>
      </c>
      <c r="AU121" s="17" t="s">
        <v>80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2213</v>
      </c>
    </row>
    <row r="122" s="12" customFormat="1">
      <c r="B122" s="229"/>
      <c r="C122" s="230"/>
      <c r="D122" s="231" t="s">
        <v>216</v>
      </c>
      <c r="E122" s="232" t="s">
        <v>1</v>
      </c>
      <c r="F122" s="233" t="s">
        <v>2214</v>
      </c>
      <c r="G122" s="230"/>
      <c r="H122" s="234">
        <v>24.899999999999999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216</v>
      </c>
      <c r="AU122" s="240" t="s">
        <v>80</v>
      </c>
      <c r="AV122" s="12" t="s">
        <v>80</v>
      </c>
      <c r="AW122" s="12" t="s">
        <v>33</v>
      </c>
      <c r="AX122" s="12" t="s">
        <v>78</v>
      </c>
      <c r="AY122" s="240" t="s">
        <v>207</v>
      </c>
    </row>
    <row r="123" s="1" customFormat="1" ht="16.5" customHeight="1">
      <c r="B123" s="38"/>
      <c r="C123" s="217" t="s">
        <v>244</v>
      </c>
      <c r="D123" s="217" t="s">
        <v>209</v>
      </c>
      <c r="E123" s="218" t="s">
        <v>550</v>
      </c>
      <c r="F123" s="219" t="s">
        <v>551</v>
      </c>
      <c r="G123" s="220" t="s">
        <v>212</v>
      </c>
      <c r="H123" s="221">
        <v>6.9530000000000003</v>
      </c>
      <c r="I123" s="222"/>
      <c r="J123" s="223">
        <f>ROUND(I123*H123,2)</f>
        <v>0</v>
      </c>
      <c r="K123" s="219" t="s">
        <v>213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2.2563399999999998</v>
      </c>
      <c r="R123" s="226">
        <f>Q123*H123</f>
        <v>15.688332019999999</v>
      </c>
      <c r="S123" s="226">
        <v>0</v>
      </c>
      <c r="T123" s="227">
        <f>S123*H123</f>
        <v>0</v>
      </c>
      <c r="AR123" s="17" t="s">
        <v>214</v>
      </c>
      <c r="AT123" s="17" t="s">
        <v>209</v>
      </c>
      <c r="AU123" s="17" t="s">
        <v>80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214</v>
      </c>
      <c r="BM123" s="17" t="s">
        <v>2215</v>
      </c>
    </row>
    <row r="124" s="12" customFormat="1">
      <c r="B124" s="229"/>
      <c r="C124" s="230"/>
      <c r="D124" s="231" t="s">
        <v>216</v>
      </c>
      <c r="E124" s="232" t="s">
        <v>1</v>
      </c>
      <c r="F124" s="233" t="s">
        <v>2216</v>
      </c>
      <c r="G124" s="230"/>
      <c r="H124" s="234">
        <v>0.087999999999999995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216</v>
      </c>
      <c r="AU124" s="240" t="s">
        <v>80</v>
      </c>
      <c r="AV124" s="12" t="s">
        <v>80</v>
      </c>
      <c r="AW124" s="12" t="s">
        <v>33</v>
      </c>
      <c r="AX124" s="12" t="s">
        <v>71</v>
      </c>
      <c r="AY124" s="240" t="s">
        <v>207</v>
      </c>
    </row>
    <row r="125" s="12" customFormat="1">
      <c r="B125" s="229"/>
      <c r="C125" s="230"/>
      <c r="D125" s="231" t="s">
        <v>216</v>
      </c>
      <c r="E125" s="232" t="s">
        <v>1</v>
      </c>
      <c r="F125" s="233" t="s">
        <v>2217</v>
      </c>
      <c r="G125" s="230"/>
      <c r="H125" s="234">
        <v>0.56999999999999995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216</v>
      </c>
      <c r="AU125" s="240" t="s">
        <v>80</v>
      </c>
      <c r="AV125" s="12" t="s">
        <v>80</v>
      </c>
      <c r="AW125" s="12" t="s">
        <v>33</v>
      </c>
      <c r="AX125" s="12" t="s">
        <v>71</v>
      </c>
      <c r="AY125" s="240" t="s">
        <v>207</v>
      </c>
    </row>
    <row r="126" s="12" customFormat="1">
      <c r="B126" s="229"/>
      <c r="C126" s="230"/>
      <c r="D126" s="231" t="s">
        <v>216</v>
      </c>
      <c r="E126" s="232" t="s">
        <v>1</v>
      </c>
      <c r="F126" s="233" t="s">
        <v>2218</v>
      </c>
      <c r="G126" s="230"/>
      <c r="H126" s="234">
        <v>5.1820000000000004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216</v>
      </c>
      <c r="AU126" s="240" t="s">
        <v>80</v>
      </c>
      <c r="AV126" s="12" t="s">
        <v>80</v>
      </c>
      <c r="AW126" s="12" t="s">
        <v>33</v>
      </c>
      <c r="AX126" s="12" t="s">
        <v>71</v>
      </c>
      <c r="AY126" s="240" t="s">
        <v>207</v>
      </c>
    </row>
    <row r="127" s="12" customFormat="1">
      <c r="B127" s="229"/>
      <c r="C127" s="230"/>
      <c r="D127" s="231" t="s">
        <v>216</v>
      </c>
      <c r="E127" s="232" t="s">
        <v>1</v>
      </c>
      <c r="F127" s="233" t="s">
        <v>2219</v>
      </c>
      <c r="G127" s="230"/>
      <c r="H127" s="234">
        <v>0.75600000000000001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216</v>
      </c>
      <c r="AU127" s="240" t="s">
        <v>80</v>
      </c>
      <c r="AV127" s="12" t="s">
        <v>80</v>
      </c>
      <c r="AW127" s="12" t="s">
        <v>33</v>
      </c>
      <c r="AX127" s="12" t="s">
        <v>71</v>
      </c>
      <c r="AY127" s="240" t="s">
        <v>207</v>
      </c>
    </row>
    <row r="128" s="12" customFormat="1">
      <c r="B128" s="229"/>
      <c r="C128" s="230"/>
      <c r="D128" s="231" t="s">
        <v>216</v>
      </c>
      <c r="E128" s="232" t="s">
        <v>1</v>
      </c>
      <c r="F128" s="233" t="s">
        <v>2220</v>
      </c>
      <c r="G128" s="230"/>
      <c r="H128" s="234">
        <v>0.35699999999999998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216</v>
      </c>
      <c r="AU128" s="240" t="s">
        <v>80</v>
      </c>
      <c r="AV128" s="12" t="s">
        <v>80</v>
      </c>
      <c r="AW128" s="12" t="s">
        <v>33</v>
      </c>
      <c r="AX128" s="12" t="s">
        <v>71</v>
      </c>
      <c r="AY128" s="240" t="s">
        <v>207</v>
      </c>
    </row>
    <row r="129" s="13" customFormat="1">
      <c r="B129" s="241"/>
      <c r="C129" s="242"/>
      <c r="D129" s="231" t="s">
        <v>216</v>
      </c>
      <c r="E129" s="243" t="s">
        <v>1</v>
      </c>
      <c r="F129" s="244" t="s">
        <v>223</v>
      </c>
      <c r="G129" s="242"/>
      <c r="H129" s="245">
        <v>6.9530000000000003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AT129" s="251" t="s">
        <v>216</v>
      </c>
      <c r="AU129" s="251" t="s">
        <v>80</v>
      </c>
      <c r="AV129" s="13" t="s">
        <v>214</v>
      </c>
      <c r="AW129" s="13" t="s">
        <v>33</v>
      </c>
      <c r="AX129" s="13" t="s">
        <v>78</v>
      </c>
      <c r="AY129" s="251" t="s">
        <v>207</v>
      </c>
    </row>
    <row r="130" s="1" customFormat="1" ht="16.5" customHeight="1">
      <c r="B130" s="38"/>
      <c r="C130" s="217" t="s">
        <v>249</v>
      </c>
      <c r="D130" s="217" t="s">
        <v>209</v>
      </c>
      <c r="E130" s="218" t="s">
        <v>574</v>
      </c>
      <c r="F130" s="219" t="s">
        <v>575</v>
      </c>
      <c r="G130" s="220" t="s">
        <v>212</v>
      </c>
      <c r="H130" s="221">
        <v>0.69999999999999996</v>
      </c>
      <c r="I130" s="222"/>
      <c r="J130" s="223">
        <f>ROUND(I130*H130,2)</f>
        <v>0</v>
      </c>
      <c r="K130" s="219" t="s">
        <v>213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2.2563399999999998</v>
      </c>
      <c r="R130" s="226">
        <f>Q130*H130</f>
        <v>1.5794379999999997</v>
      </c>
      <c r="S130" s="226">
        <v>0</v>
      </c>
      <c r="T130" s="227">
        <f>S130*H130</f>
        <v>0</v>
      </c>
      <c r="AR130" s="17" t="s">
        <v>214</v>
      </c>
      <c r="AT130" s="17" t="s">
        <v>209</v>
      </c>
      <c r="AU130" s="17" t="s">
        <v>80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214</v>
      </c>
      <c r="BM130" s="17" t="s">
        <v>2221</v>
      </c>
    </row>
    <row r="131" s="12" customFormat="1">
      <c r="B131" s="229"/>
      <c r="C131" s="230"/>
      <c r="D131" s="231" t="s">
        <v>216</v>
      </c>
      <c r="E131" s="232" t="s">
        <v>1</v>
      </c>
      <c r="F131" s="233" t="s">
        <v>2222</v>
      </c>
      <c r="G131" s="230"/>
      <c r="H131" s="234">
        <v>0.69999999999999996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216</v>
      </c>
      <c r="AU131" s="240" t="s">
        <v>80</v>
      </c>
      <c r="AV131" s="12" t="s">
        <v>80</v>
      </c>
      <c r="AW131" s="12" t="s">
        <v>33</v>
      </c>
      <c r="AX131" s="12" t="s">
        <v>78</v>
      </c>
      <c r="AY131" s="240" t="s">
        <v>207</v>
      </c>
    </row>
    <row r="132" s="1" customFormat="1" ht="22.5" customHeight="1">
      <c r="B132" s="38"/>
      <c r="C132" s="217" t="s">
        <v>253</v>
      </c>
      <c r="D132" s="217" t="s">
        <v>209</v>
      </c>
      <c r="E132" s="218" t="s">
        <v>555</v>
      </c>
      <c r="F132" s="219" t="s">
        <v>556</v>
      </c>
      <c r="G132" s="220" t="s">
        <v>212</v>
      </c>
      <c r="H132" s="221">
        <v>0.44500000000000001</v>
      </c>
      <c r="I132" s="222"/>
      <c r="J132" s="223">
        <f>ROUND(I132*H132,2)</f>
        <v>0</v>
      </c>
      <c r="K132" s="219" t="s">
        <v>213</v>
      </c>
      <c r="L132" s="43"/>
      <c r="M132" s="224" t="s">
        <v>1</v>
      </c>
      <c r="N132" s="225" t="s">
        <v>42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214</v>
      </c>
      <c r="AT132" s="17" t="s">
        <v>209</v>
      </c>
      <c r="AU132" s="17" t="s">
        <v>80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214</v>
      </c>
      <c r="BM132" s="17" t="s">
        <v>2223</v>
      </c>
    </row>
    <row r="133" s="12" customFormat="1">
      <c r="B133" s="229"/>
      <c r="C133" s="230"/>
      <c r="D133" s="231" t="s">
        <v>216</v>
      </c>
      <c r="E133" s="232" t="s">
        <v>1</v>
      </c>
      <c r="F133" s="233" t="s">
        <v>2224</v>
      </c>
      <c r="G133" s="230"/>
      <c r="H133" s="234">
        <v>0.44500000000000001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216</v>
      </c>
      <c r="AU133" s="240" t="s">
        <v>80</v>
      </c>
      <c r="AV133" s="12" t="s">
        <v>80</v>
      </c>
      <c r="AW133" s="12" t="s">
        <v>33</v>
      </c>
      <c r="AX133" s="12" t="s">
        <v>78</v>
      </c>
      <c r="AY133" s="240" t="s">
        <v>207</v>
      </c>
    </row>
    <row r="134" s="1" customFormat="1" ht="16.5" customHeight="1">
      <c r="B134" s="38"/>
      <c r="C134" s="217" t="s">
        <v>258</v>
      </c>
      <c r="D134" s="217" t="s">
        <v>209</v>
      </c>
      <c r="E134" s="218" t="s">
        <v>559</v>
      </c>
      <c r="F134" s="219" t="s">
        <v>560</v>
      </c>
      <c r="G134" s="220" t="s">
        <v>296</v>
      </c>
      <c r="H134" s="221">
        <v>0.75</v>
      </c>
      <c r="I134" s="222"/>
      <c r="J134" s="223">
        <f>ROUND(I134*H134,2)</f>
        <v>0</v>
      </c>
      <c r="K134" s="219" t="s">
        <v>213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0.013520000000000001</v>
      </c>
      <c r="R134" s="226">
        <f>Q134*H134</f>
        <v>0.01014</v>
      </c>
      <c r="S134" s="226">
        <v>0</v>
      </c>
      <c r="T134" s="227">
        <f>S134*H134</f>
        <v>0</v>
      </c>
      <c r="AR134" s="17" t="s">
        <v>214</v>
      </c>
      <c r="AT134" s="17" t="s">
        <v>209</v>
      </c>
      <c r="AU134" s="17" t="s">
        <v>80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214</v>
      </c>
      <c r="BM134" s="17" t="s">
        <v>2225</v>
      </c>
    </row>
    <row r="135" s="12" customFormat="1">
      <c r="B135" s="229"/>
      <c r="C135" s="230"/>
      <c r="D135" s="231" t="s">
        <v>216</v>
      </c>
      <c r="E135" s="232" t="s">
        <v>1</v>
      </c>
      <c r="F135" s="233" t="s">
        <v>2226</v>
      </c>
      <c r="G135" s="230"/>
      <c r="H135" s="234">
        <v>0.75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216</v>
      </c>
      <c r="AU135" s="240" t="s">
        <v>80</v>
      </c>
      <c r="AV135" s="12" t="s">
        <v>80</v>
      </c>
      <c r="AW135" s="12" t="s">
        <v>33</v>
      </c>
      <c r="AX135" s="12" t="s">
        <v>78</v>
      </c>
      <c r="AY135" s="240" t="s">
        <v>207</v>
      </c>
    </row>
    <row r="136" s="1" customFormat="1" ht="16.5" customHeight="1">
      <c r="B136" s="38"/>
      <c r="C136" s="217" t="s">
        <v>263</v>
      </c>
      <c r="D136" s="217" t="s">
        <v>209</v>
      </c>
      <c r="E136" s="218" t="s">
        <v>564</v>
      </c>
      <c r="F136" s="219" t="s">
        <v>565</v>
      </c>
      <c r="G136" s="220" t="s">
        <v>296</v>
      </c>
      <c r="H136" s="221">
        <v>0.75</v>
      </c>
      <c r="I136" s="222"/>
      <c r="J136" s="223">
        <f>ROUND(I136*H136,2)</f>
        <v>0</v>
      </c>
      <c r="K136" s="219" t="s">
        <v>213</v>
      </c>
      <c r="L136" s="43"/>
      <c r="M136" s="224" t="s">
        <v>1</v>
      </c>
      <c r="N136" s="225" t="s">
        <v>42</v>
      </c>
      <c r="O136" s="7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17" t="s">
        <v>214</v>
      </c>
      <c r="AT136" s="17" t="s">
        <v>209</v>
      </c>
      <c r="AU136" s="17" t="s">
        <v>80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214</v>
      </c>
      <c r="BM136" s="17" t="s">
        <v>2227</v>
      </c>
    </row>
    <row r="137" s="12" customFormat="1">
      <c r="B137" s="229"/>
      <c r="C137" s="230"/>
      <c r="D137" s="231" t="s">
        <v>216</v>
      </c>
      <c r="E137" s="232" t="s">
        <v>1</v>
      </c>
      <c r="F137" s="233" t="s">
        <v>2228</v>
      </c>
      <c r="G137" s="230"/>
      <c r="H137" s="234">
        <v>0.75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216</v>
      </c>
      <c r="AU137" s="240" t="s">
        <v>80</v>
      </c>
      <c r="AV137" s="12" t="s">
        <v>80</v>
      </c>
      <c r="AW137" s="12" t="s">
        <v>33</v>
      </c>
      <c r="AX137" s="12" t="s">
        <v>78</v>
      </c>
      <c r="AY137" s="240" t="s">
        <v>207</v>
      </c>
    </row>
    <row r="138" s="1" customFormat="1" ht="16.5" customHeight="1">
      <c r="B138" s="38"/>
      <c r="C138" s="217" t="s">
        <v>269</v>
      </c>
      <c r="D138" s="217" t="s">
        <v>209</v>
      </c>
      <c r="E138" s="218" t="s">
        <v>569</v>
      </c>
      <c r="F138" s="219" t="s">
        <v>570</v>
      </c>
      <c r="G138" s="220" t="s">
        <v>266</v>
      </c>
      <c r="H138" s="221">
        <v>0.029999999999999999</v>
      </c>
      <c r="I138" s="222"/>
      <c r="J138" s="223">
        <f>ROUND(I138*H138,2)</f>
        <v>0</v>
      </c>
      <c r="K138" s="219" t="s">
        <v>213</v>
      </c>
      <c r="L138" s="43"/>
      <c r="M138" s="224" t="s">
        <v>1</v>
      </c>
      <c r="N138" s="225" t="s">
        <v>42</v>
      </c>
      <c r="O138" s="79"/>
      <c r="P138" s="226">
        <f>O138*H138</f>
        <v>0</v>
      </c>
      <c r="Q138" s="226">
        <v>1.0530600000000001</v>
      </c>
      <c r="R138" s="226">
        <f>Q138*H138</f>
        <v>0.031591800000000003</v>
      </c>
      <c r="S138" s="226">
        <v>0</v>
      </c>
      <c r="T138" s="227">
        <f>S138*H138</f>
        <v>0</v>
      </c>
      <c r="AR138" s="17" t="s">
        <v>214</v>
      </c>
      <c r="AT138" s="17" t="s">
        <v>209</v>
      </c>
      <c r="AU138" s="17" t="s">
        <v>80</v>
      </c>
      <c r="AY138" s="17" t="s">
        <v>207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78</v>
      </c>
      <c r="BK138" s="228">
        <f>ROUND(I138*H138,2)</f>
        <v>0</v>
      </c>
      <c r="BL138" s="17" t="s">
        <v>214</v>
      </c>
      <c r="BM138" s="17" t="s">
        <v>2229</v>
      </c>
    </row>
    <row r="139" s="12" customFormat="1">
      <c r="B139" s="229"/>
      <c r="C139" s="230"/>
      <c r="D139" s="231" t="s">
        <v>216</v>
      </c>
      <c r="E139" s="232" t="s">
        <v>1</v>
      </c>
      <c r="F139" s="233" t="s">
        <v>2230</v>
      </c>
      <c r="G139" s="230"/>
      <c r="H139" s="234">
        <v>0.0060000000000000001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216</v>
      </c>
      <c r="AU139" s="240" t="s">
        <v>80</v>
      </c>
      <c r="AV139" s="12" t="s">
        <v>80</v>
      </c>
      <c r="AW139" s="12" t="s">
        <v>33</v>
      </c>
      <c r="AX139" s="12" t="s">
        <v>71</v>
      </c>
      <c r="AY139" s="240" t="s">
        <v>207</v>
      </c>
    </row>
    <row r="140" s="12" customFormat="1">
      <c r="B140" s="229"/>
      <c r="C140" s="230"/>
      <c r="D140" s="231" t="s">
        <v>216</v>
      </c>
      <c r="E140" s="232" t="s">
        <v>1</v>
      </c>
      <c r="F140" s="233" t="s">
        <v>2231</v>
      </c>
      <c r="G140" s="230"/>
      <c r="H140" s="234">
        <v>0.024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AT140" s="240" t="s">
        <v>216</v>
      </c>
      <c r="AU140" s="240" t="s">
        <v>80</v>
      </c>
      <c r="AV140" s="12" t="s">
        <v>80</v>
      </c>
      <c r="AW140" s="12" t="s">
        <v>33</v>
      </c>
      <c r="AX140" s="12" t="s">
        <v>71</v>
      </c>
      <c r="AY140" s="240" t="s">
        <v>207</v>
      </c>
    </row>
    <row r="141" s="13" customFormat="1">
      <c r="B141" s="241"/>
      <c r="C141" s="242"/>
      <c r="D141" s="231" t="s">
        <v>216</v>
      </c>
      <c r="E141" s="243" t="s">
        <v>1</v>
      </c>
      <c r="F141" s="244" t="s">
        <v>223</v>
      </c>
      <c r="G141" s="242"/>
      <c r="H141" s="245">
        <v>0.029999999999999999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AT141" s="251" t="s">
        <v>216</v>
      </c>
      <c r="AU141" s="251" t="s">
        <v>80</v>
      </c>
      <c r="AV141" s="13" t="s">
        <v>214</v>
      </c>
      <c r="AW141" s="13" t="s">
        <v>33</v>
      </c>
      <c r="AX141" s="13" t="s">
        <v>78</v>
      </c>
      <c r="AY141" s="251" t="s">
        <v>207</v>
      </c>
    </row>
    <row r="142" s="1" customFormat="1" ht="22.5" customHeight="1">
      <c r="B142" s="38"/>
      <c r="C142" s="217" t="s">
        <v>280</v>
      </c>
      <c r="D142" s="217" t="s">
        <v>209</v>
      </c>
      <c r="E142" s="218" t="s">
        <v>586</v>
      </c>
      <c r="F142" s="219" t="s">
        <v>587</v>
      </c>
      <c r="G142" s="220" t="s">
        <v>418</v>
      </c>
      <c r="H142" s="221">
        <v>1</v>
      </c>
      <c r="I142" s="222"/>
      <c r="J142" s="223">
        <f>ROUND(I142*H142,2)</f>
        <v>0</v>
      </c>
      <c r="K142" s="219" t="s">
        <v>213</v>
      </c>
      <c r="L142" s="43"/>
      <c r="M142" s="224" t="s">
        <v>1</v>
      </c>
      <c r="N142" s="225" t="s">
        <v>42</v>
      </c>
      <c r="O142" s="79"/>
      <c r="P142" s="226">
        <f>O142*H142</f>
        <v>0</v>
      </c>
      <c r="Q142" s="226">
        <v>0.44169999999999998</v>
      </c>
      <c r="R142" s="226">
        <f>Q142*H142</f>
        <v>0.44169999999999998</v>
      </c>
      <c r="S142" s="226">
        <v>0</v>
      </c>
      <c r="T142" s="227">
        <f>S142*H142</f>
        <v>0</v>
      </c>
      <c r="AR142" s="17" t="s">
        <v>214</v>
      </c>
      <c r="AT142" s="17" t="s">
        <v>209</v>
      </c>
      <c r="AU142" s="17" t="s">
        <v>80</v>
      </c>
      <c r="AY142" s="17" t="s">
        <v>207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78</v>
      </c>
      <c r="BK142" s="228">
        <f>ROUND(I142*H142,2)</f>
        <v>0</v>
      </c>
      <c r="BL142" s="17" t="s">
        <v>214</v>
      </c>
      <c r="BM142" s="17" t="s">
        <v>2232</v>
      </c>
    </row>
    <row r="143" s="12" customFormat="1">
      <c r="B143" s="229"/>
      <c r="C143" s="230"/>
      <c r="D143" s="231" t="s">
        <v>216</v>
      </c>
      <c r="E143" s="232" t="s">
        <v>1</v>
      </c>
      <c r="F143" s="233" t="s">
        <v>78</v>
      </c>
      <c r="G143" s="230"/>
      <c r="H143" s="234">
        <v>1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216</v>
      </c>
      <c r="AU143" s="240" t="s">
        <v>80</v>
      </c>
      <c r="AV143" s="12" t="s">
        <v>80</v>
      </c>
      <c r="AW143" s="12" t="s">
        <v>33</v>
      </c>
      <c r="AX143" s="12" t="s">
        <v>78</v>
      </c>
      <c r="AY143" s="240" t="s">
        <v>207</v>
      </c>
    </row>
    <row r="144" s="1" customFormat="1" ht="16.5" customHeight="1">
      <c r="B144" s="38"/>
      <c r="C144" s="273" t="s">
        <v>287</v>
      </c>
      <c r="D144" s="273" t="s">
        <v>281</v>
      </c>
      <c r="E144" s="274" t="s">
        <v>2233</v>
      </c>
      <c r="F144" s="275" t="s">
        <v>2234</v>
      </c>
      <c r="G144" s="276" t="s">
        <v>418</v>
      </c>
      <c r="H144" s="277">
        <v>1</v>
      </c>
      <c r="I144" s="278"/>
      <c r="J144" s="279">
        <f>ROUND(I144*H144,2)</f>
        <v>0</v>
      </c>
      <c r="K144" s="275" t="s">
        <v>213</v>
      </c>
      <c r="L144" s="280"/>
      <c r="M144" s="281" t="s">
        <v>1</v>
      </c>
      <c r="N144" s="282" t="s">
        <v>42</v>
      </c>
      <c r="O144" s="79"/>
      <c r="P144" s="226">
        <f>O144*H144</f>
        <v>0</v>
      </c>
      <c r="Q144" s="226">
        <v>0.022329999999999999</v>
      </c>
      <c r="R144" s="226">
        <f>Q144*H144</f>
        <v>0.022329999999999999</v>
      </c>
      <c r="S144" s="226">
        <v>0</v>
      </c>
      <c r="T144" s="227">
        <f>S144*H144</f>
        <v>0</v>
      </c>
      <c r="AR144" s="17" t="s">
        <v>253</v>
      </c>
      <c r="AT144" s="17" t="s">
        <v>281</v>
      </c>
      <c r="AU144" s="17" t="s">
        <v>80</v>
      </c>
      <c r="AY144" s="17" t="s">
        <v>207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78</v>
      </c>
      <c r="BK144" s="228">
        <f>ROUND(I144*H144,2)</f>
        <v>0</v>
      </c>
      <c r="BL144" s="17" t="s">
        <v>214</v>
      </c>
      <c r="BM144" s="17" t="s">
        <v>2235</v>
      </c>
    </row>
    <row r="145" s="12" customFormat="1">
      <c r="B145" s="229"/>
      <c r="C145" s="230"/>
      <c r="D145" s="231" t="s">
        <v>216</v>
      </c>
      <c r="E145" s="232" t="s">
        <v>1</v>
      </c>
      <c r="F145" s="233" t="s">
        <v>78</v>
      </c>
      <c r="G145" s="230"/>
      <c r="H145" s="234">
        <v>1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216</v>
      </c>
      <c r="AU145" s="240" t="s">
        <v>80</v>
      </c>
      <c r="AV145" s="12" t="s">
        <v>80</v>
      </c>
      <c r="AW145" s="12" t="s">
        <v>33</v>
      </c>
      <c r="AX145" s="12" t="s">
        <v>78</v>
      </c>
      <c r="AY145" s="240" t="s">
        <v>207</v>
      </c>
    </row>
    <row r="146" s="11" customFormat="1" ht="22.8" customHeight="1">
      <c r="B146" s="201"/>
      <c r="C146" s="202"/>
      <c r="D146" s="203" t="s">
        <v>70</v>
      </c>
      <c r="E146" s="215" t="s">
        <v>258</v>
      </c>
      <c r="F146" s="215" t="s">
        <v>597</v>
      </c>
      <c r="G146" s="202"/>
      <c r="H146" s="202"/>
      <c r="I146" s="205"/>
      <c r="J146" s="216">
        <f>BK146</f>
        <v>0</v>
      </c>
      <c r="K146" s="202"/>
      <c r="L146" s="207"/>
      <c r="M146" s="208"/>
      <c r="N146" s="209"/>
      <c r="O146" s="209"/>
      <c r="P146" s="210">
        <f>SUM(P147:P183)</f>
        <v>0</v>
      </c>
      <c r="Q146" s="209"/>
      <c r="R146" s="210">
        <f>SUM(R147:R183)</f>
        <v>0.057011360000000004</v>
      </c>
      <c r="S146" s="209"/>
      <c r="T146" s="211">
        <f>SUM(T147:T183)</f>
        <v>80.362890000000007</v>
      </c>
      <c r="AR146" s="212" t="s">
        <v>78</v>
      </c>
      <c r="AT146" s="213" t="s">
        <v>70</v>
      </c>
      <c r="AU146" s="213" t="s">
        <v>78</v>
      </c>
      <c r="AY146" s="212" t="s">
        <v>207</v>
      </c>
      <c r="BK146" s="214">
        <f>SUM(BK147:BK183)</f>
        <v>0</v>
      </c>
    </row>
    <row r="147" s="1" customFormat="1" ht="16.5" customHeight="1">
      <c r="B147" s="38"/>
      <c r="C147" s="217" t="s">
        <v>293</v>
      </c>
      <c r="D147" s="217" t="s">
        <v>209</v>
      </c>
      <c r="E147" s="218" t="s">
        <v>599</v>
      </c>
      <c r="F147" s="219" t="s">
        <v>600</v>
      </c>
      <c r="G147" s="220" t="s">
        <v>601</v>
      </c>
      <c r="H147" s="221">
        <v>60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7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214</v>
      </c>
      <c r="AT147" s="17" t="s">
        <v>209</v>
      </c>
      <c r="AU147" s="17" t="s">
        <v>80</v>
      </c>
      <c r="AY147" s="17" t="s">
        <v>207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78</v>
      </c>
      <c r="BK147" s="228">
        <f>ROUND(I147*H147,2)</f>
        <v>0</v>
      </c>
      <c r="BL147" s="17" t="s">
        <v>214</v>
      </c>
      <c r="BM147" s="17" t="s">
        <v>2236</v>
      </c>
    </row>
    <row r="148" s="12" customFormat="1">
      <c r="B148" s="229"/>
      <c r="C148" s="230"/>
      <c r="D148" s="231" t="s">
        <v>216</v>
      </c>
      <c r="E148" s="232" t="s">
        <v>1</v>
      </c>
      <c r="F148" s="233" t="s">
        <v>558</v>
      </c>
      <c r="G148" s="230"/>
      <c r="H148" s="234">
        <v>60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216</v>
      </c>
      <c r="AU148" s="240" t="s">
        <v>80</v>
      </c>
      <c r="AV148" s="12" t="s">
        <v>80</v>
      </c>
      <c r="AW148" s="12" t="s">
        <v>33</v>
      </c>
      <c r="AX148" s="12" t="s">
        <v>78</v>
      </c>
      <c r="AY148" s="240" t="s">
        <v>207</v>
      </c>
    </row>
    <row r="149" s="1" customFormat="1" ht="22.5" customHeight="1">
      <c r="B149" s="38"/>
      <c r="C149" s="217" t="s">
        <v>8</v>
      </c>
      <c r="D149" s="217" t="s">
        <v>209</v>
      </c>
      <c r="E149" s="218" t="s">
        <v>2237</v>
      </c>
      <c r="F149" s="219" t="s">
        <v>2238</v>
      </c>
      <c r="G149" s="220" t="s">
        <v>296</v>
      </c>
      <c r="H149" s="221">
        <v>236.69999999999999</v>
      </c>
      <c r="I149" s="222"/>
      <c r="J149" s="223">
        <f>ROUND(I149*H149,2)</f>
        <v>0</v>
      </c>
      <c r="K149" s="219" t="s">
        <v>213</v>
      </c>
      <c r="L149" s="43"/>
      <c r="M149" s="224" t="s">
        <v>1</v>
      </c>
      <c r="N149" s="225" t="s">
        <v>42</v>
      </c>
      <c r="O149" s="7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17" t="s">
        <v>214</v>
      </c>
      <c r="AT149" s="17" t="s">
        <v>209</v>
      </c>
      <c r="AU149" s="17" t="s">
        <v>80</v>
      </c>
      <c r="AY149" s="17" t="s">
        <v>207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78</v>
      </c>
      <c r="BK149" s="228">
        <f>ROUND(I149*H149,2)</f>
        <v>0</v>
      </c>
      <c r="BL149" s="17" t="s">
        <v>214</v>
      </c>
      <c r="BM149" s="17" t="s">
        <v>2239</v>
      </c>
    </row>
    <row r="150" s="12" customFormat="1">
      <c r="B150" s="229"/>
      <c r="C150" s="230"/>
      <c r="D150" s="231" t="s">
        <v>216</v>
      </c>
      <c r="E150" s="232" t="s">
        <v>1</v>
      </c>
      <c r="F150" s="233" t="s">
        <v>2240</v>
      </c>
      <c r="G150" s="230"/>
      <c r="H150" s="234">
        <v>236.69999999999999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216</v>
      </c>
      <c r="AU150" s="240" t="s">
        <v>80</v>
      </c>
      <c r="AV150" s="12" t="s">
        <v>80</v>
      </c>
      <c r="AW150" s="12" t="s">
        <v>33</v>
      </c>
      <c r="AX150" s="12" t="s">
        <v>78</v>
      </c>
      <c r="AY150" s="240" t="s">
        <v>207</v>
      </c>
    </row>
    <row r="151" s="1" customFormat="1" ht="22.5" customHeight="1">
      <c r="B151" s="38"/>
      <c r="C151" s="217" t="s">
        <v>303</v>
      </c>
      <c r="D151" s="217" t="s">
        <v>209</v>
      </c>
      <c r="E151" s="218" t="s">
        <v>2241</v>
      </c>
      <c r="F151" s="219" t="s">
        <v>2242</v>
      </c>
      <c r="G151" s="220" t="s">
        <v>296</v>
      </c>
      <c r="H151" s="221">
        <v>7101</v>
      </c>
      <c r="I151" s="222"/>
      <c r="J151" s="223">
        <f>ROUND(I151*H151,2)</f>
        <v>0</v>
      </c>
      <c r="K151" s="219" t="s">
        <v>213</v>
      </c>
      <c r="L151" s="43"/>
      <c r="M151" s="224" t="s">
        <v>1</v>
      </c>
      <c r="N151" s="225" t="s">
        <v>42</v>
      </c>
      <c r="O151" s="79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AR151" s="17" t="s">
        <v>214</v>
      </c>
      <c r="AT151" s="17" t="s">
        <v>209</v>
      </c>
      <c r="AU151" s="17" t="s">
        <v>80</v>
      </c>
      <c r="AY151" s="17" t="s">
        <v>207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78</v>
      </c>
      <c r="BK151" s="228">
        <f>ROUND(I151*H151,2)</f>
        <v>0</v>
      </c>
      <c r="BL151" s="17" t="s">
        <v>214</v>
      </c>
      <c r="BM151" s="17" t="s">
        <v>2243</v>
      </c>
    </row>
    <row r="152" s="12" customFormat="1">
      <c r="B152" s="229"/>
      <c r="C152" s="230"/>
      <c r="D152" s="231" t="s">
        <v>216</v>
      </c>
      <c r="E152" s="232" t="s">
        <v>1</v>
      </c>
      <c r="F152" s="233" t="s">
        <v>2244</v>
      </c>
      <c r="G152" s="230"/>
      <c r="H152" s="234">
        <v>7101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216</v>
      </c>
      <c r="AU152" s="240" t="s">
        <v>80</v>
      </c>
      <c r="AV152" s="12" t="s">
        <v>80</v>
      </c>
      <c r="AW152" s="12" t="s">
        <v>33</v>
      </c>
      <c r="AX152" s="12" t="s">
        <v>78</v>
      </c>
      <c r="AY152" s="240" t="s">
        <v>207</v>
      </c>
    </row>
    <row r="153" s="1" customFormat="1" ht="22.5" customHeight="1">
      <c r="B153" s="38"/>
      <c r="C153" s="217" t="s">
        <v>310</v>
      </c>
      <c r="D153" s="217" t="s">
        <v>209</v>
      </c>
      <c r="E153" s="218" t="s">
        <v>2245</v>
      </c>
      <c r="F153" s="219" t="s">
        <v>2246</v>
      </c>
      <c r="G153" s="220" t="s">
        <v>296</v>
      </c>
      <c r="H153" s="221">
        <v>236.69999999999999</v>
      </c>
      <c r="I153" s="222"/>
      <c r="J153" s="223">
        <f>ROUND(I153*H153,2)</f>
        <v>0</v>
      </c>
      <c r="K153" s="219" t="s">
        <v>213</v>
      </c>
      <c r="L153" s="43"/>
      <c r="M153" s="224" t="s">
        <v>1</v>
      </c>
      <c r="N153" s="225" t="s">
        <v>42</v>
      </c>
      <c r="O153" s="79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17" t="s">
        <v>214</v>
      </c>
      <c r="AT153" s="17" t="s">
        <v>209</v>
      </c>
      <c r="AU153" s="17" t="s">
        <v>80</v>
      </c>
      <c r="AY153" s="17" t="s">
        <v>207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78</v>
      </c>
      <c r="BK153" s="228">
        <f>ROUND(I153*H153,2)</f>
        <v>0</v>
      </c>
      <c r="BL153" s="17" t="s">
        <v>214</v>
      </c>
      <c r="BM153" s="17" t="s">
        <v>2247</v>
      </c>
    </row>
    <row r="154" s="12" customFormat="1">
      <c r="B154" s="229"/>
      <c r="C154" s="230"/>
      <c r="D154" s="231" t="s">
        <v>216</v>
      </c>
      <c r="E154" s="232" t="s">
        <v>1</v>
      </c>
      <c r="F154" s="233" t="s">
        <v>2248</v>
      </c>
      <c r="G154" s="230"/>
      <c r="H154" s="234">
        <v>236.69999999999999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216</v>
      </c>
      <c r="AU154" s="240" t="s">
        <v>80</v>
      </c>
      <c r="AV154" s="12" t="s">
        <v>80</v>
      </c>
      <c r="AW154" s="12" t="s">
        <v>33</v>
      </c>
      <c r="AX154" s="12" t="s">
        <v>78</v>
      </c>
      <c r="AY154" s="240" t="s">
        <v>207</v>
      </c>
    </row>
    <row r="155" s="1" customFormat="1" ht="16.5" customHeight="1">
      <c r="B155" s="38"/>
      <c r="C155" s="217" t="s">
        <v>318</v>
      </c>
      <c r="D155" s="217" t="s">
        <v>209</v>
      </c>
      <c r="E155" s="218" t="s">
        <v>2249</v>
      </c>
      <c r="F155" s="219" t="s">
        <v>2250</v>
      </c>
      <c r="G155" s="220" t="s">
        <v>290</v>
      </c>
      <c r="H155" s="221">
        <v>52.600000000000001</v>
      </c>
      <c r="I155" s="222"/>
      <c r="J155" s="223">
        <f>ROUND(I155*H155,2)</f>
        <v>0</v>
      </c>
      <c r="K155" s="219" t="s">
        <v>213</v>
      </c>
      <c r="L155" s="43"/>
      <c r="M155" s="224" t="s">
        <v>1</v>
      </c>
      <c r="N155" s="225" t="s">
        <v>42</v>
      </c>
      <c r="O155" s="7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17" t="s">
        <v>214</v>
      </c>
      <c r="AT155" s="17" t="s">
        <v>209</v>
      </c>
      <c r="AU155" s="17" t="s">
        <v>80</v>
      </c>
      <c r="AY155" s="17" t="s">
        <v>207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78</v>
      </c>
      <c r="BK155" s="228">
        <f>ROUND(I155*H155,2)</f>
        <v>0</v>
      </c>
      <c r="BL155" s="17" t="s">
        <v>214</v>
      </c>
      <c r="BM155" s="17" t="s">
        <v>2251</v>
      </c>
    </row>
    <row r="156" s="12" customFormat="1">
      <c r="B156" s="229"/>
      <c r="C156" s="230"/>
      <c r="D156" s="231" t="s">
        <v>216</v>
      </c>
      <c r="E156" s="232" t="s">
        <v>1</v>
      </c>
      <c r="F156" s="233" t="s">
        <v>2252</v>
      </c>
      <c r="G156" s="230"/>
      <c r="H156" s="234">
        <v>52.600000000000001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216</v>
      </c>
      <c r="AU156" s="240" t="s">
        <v>80</v>
      </c>
      <c r="AV156" s="12" t="s">
        <v>80</v>
      </c>
      <c r="AW156" s="12" t="s">
        <v>33</v>
      </c>
      <c r="AX156" s="12" t="s">
        <v>78</v>
      </c>
      <c r="AY156" s="240" t="s">
        <v>207</v>
      </c>
    </row>
    <row r="157" s="1" customFormat="1" ht="16.5" customHeight="1">
      <c r="B157" s="38"/>
      <c r="C157" s="217" t="s">
        <v>323</v>
      </c>
      <c r="D157" s="217" t="s">
        <v>209</v>
      </c>
      <c r="E157" s="218" t="s">
        <v>2253</v>
      </c>
      <c r="F157" s="219" t="s">
        <v>2254</v>
      </c>
      <c r="G157" s="220" t="s">
        <v>290</v>
      </c>
      <c r="H157" s="221">
        <v>1578</v>
      </c>
      <c r="I157" s="222"/>
      <c r="J157" s="223">
        <f>ROUND(I157*H157,2)</f>
        <v>0</v>
      </c>
      <c r="K157" s="219" t="s">
        <v>213</v>
      </c>
      <c r="L157" s="43"/>
      <c r="M157" s="224" t="s">
        <v>1</v>
      </c>
      <c r="N157" s="225" t="s">
        <v>42</v>
      </c>
      <c r="O157" s="79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AR157" s="17" t="s">
        <v>214</v>
      </c>
      <c r="AT157" s="17" t="s">
        <v>209</v>
      </c>
      <c r="AU157" s="17" t="s">
        <v>80</v>
      </c>
      <c r="AY157" s="17" t="s">
        <v>207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78</v>
      </c>
      <c r="BK157" s="228">
        <f>ROUND(I157*H157,2)</f>
        <v>0</v>
      </c>
      <c r="BL157" s="17" t="s">
        <v>214</v>
      </c>
      <c r="BM157" s="17" t="s">
        <v>2255</v>
      </c>
    </row>
    <row r="158" s="12" customFormat="1">
      <c r="B158" s="229"/>
      <c r="C158" s="230"/>
      <c r="D158" s="231" t="s">
        <v>216</v>
      </c>
      <c r="E158" s="232" t="s">
        <v>1</v>
      </c>
      <c r="F158" s="233" t="s">
        <v>2256</v>
      </c>
      <c r="G158" s="230"/>
      <c r="H158" s="234">
        <v>1578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216</v>
      </c>
      <c r="AU158" s="240" t="s">
        <v>80</v>
      </c>
      <c r="AV158" s="12" t="s">
        <v>80</v>
      </c>
      <c r="AW158" s="12" t="s">
        <v>33</v>
      </c>
      <c r="AX158" s="12" t="s">
        <v>78</v>
      </c>
      <c r="AY158" s="240" t="s">
        <v>207</v>
      </c>
    </row>
    <row r="159" s="1" customFormat="1" ht="16.5" customHeight="1">
      <c r="B159" s="38"/>
      <c r="C159" s="217" t="s">
        <v>328</v>
      </c>
      <c r="D159" s="217" t="s">
        <v>209</v>
      </c>
      <c r="E159" s="218" t="s">
        <v>2257</v>
      </c>
      <c r="F159" s="219" t="s">
        <v>2258</v>
      </c>
      <c r="G159" s="220" t="s">
        <v>290</v>
      </c>
      <c r="H159" s="221">
        <v>52.600000000000001</v>
      </c>
      <c r="I159" s="222"/>
      <c r="J159" s="223">
        <f>ROUND(I159*H159,2)</f>
        <v>0</v>
      </c>
      <c r="K159" s="219" t="s">
        <v>213</v>
      </c>
      <c r="L159" s="43"/>
      <c r="M159" s="224" t="s">
        <v>1</v>
      </c>
      <c r="N159" s="225" t="s">
        <v>42</v>
      </c>
      <c r="O159" s="79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17" t="s">
        <v>214</v>
      </c>
      <c r="AT159" s="17" t="s">
        <v>209</v>
      </c>
      <c r="AU159" s="17" t="s">
        <v>80</v>
      </c>
      <c r="AY159" s="17" t="s">
        <v>207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78</v>
      </c>
      <c r="BK159" s="228">
        <f>ROUND(I159*H159,2)</f>
        <v>0</v>
      </c>
      <c r="BL159" s="17" t="s">
        <v>214</v>
      </c>
      <c r="BM159" s="17" t="s">
        <v>2259</v>
      </c>
    </row>
    <row r="160" s="12" customFormat="1">
      <c r="B160" s="229"/>
      <c r="C160" s="230"/>
      <c r="D160" s="231" t="s">
        <v>216</v>
      </c>
      <c r="E160" s="232" t="s">
        <v>1</v>
      </c>
      <c r="F160" s="233" t="s">
        <v>2260</v>
      </c>
      <c r="G160" s="230"/>
      <c r="H160" s="234">
        <v>52.600000000000001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216</v>
      </c>
      <c r="AU160" s="240" t="s">
        <v>80</v>
      </c>
      <c r="AV160" s="12" t="s">
        <v>80</v>
      </c>
      <c r="AW160" s="12" t="s">
        <v>33</v>
      </c>
      <c r="AX160" s="12" t="s">
        <v>78</v>
      </c>
      <c r="AY160" s="240" t="s">
        <v>207</v>
      </c>
    </row>
    <row r="161" s="1" customFormat="1" ht="16.5" customHeight="1">
      <c r="B161" s="38"/>
      <c r="C161" s="217" t="s">
        <v>7</v>
      </c>
      <c r="D161" s="217" t="s">
        <v>209</v>
      </c>
      <c r="E161" s="218" t="s">
        <v>2261</v>
      </c>
      <c r="F161" s="219" t="s">
        <v>2262</v>
      </c>
      <c r="G161" s="220" t="s">
        <v>296</v>
      </c>
      <c r="H161" s="221">
        <v>237</v>
      </c>
      <c r="I161" s="222"/>
      <c r="J161" s="223">
        <f>ROUND(I161*H161,2)</f>
        <v>0</v>
      </c>
      <c r="K161" s="219" t="s">
        <v>213</v>
      </c>
      <c r="L161" s="43"/>
      <c r="M161" s="224" t="s">
        <v>1</v>
      </c>
      <c r="N161" s="225" t="s">
        <v>42</v>
      </c>
      <c r="O161" s="79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17" t="s">
        <v>214</v>
      </c>
      <c r="AT161" s="17" t="s">
        <v>209</v>
      </c>
      <c r="AU161" s="17" t="s">
        <v>80</v>
      </c>
      <c r="AY161" s="17" t="s">
        <v>207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78</v>
      </c>
      <c r="BK161" s="228">
        <f>ROUND(I161*H161,2)</f>
        <v>0</v>
      </c>
      <c r="BL161" s="17" t="s">
        <v>214</v>
      </c>
      <c r="BM161" s="17" t="s">
        <v>2263</v>
      </c>
    </row>
    <row r="162" s="12" customFormat="1">
      <c r="B162" s="229"/>
      <c r="C162" s="230"/>
      <c r="D162" s="231" t="s">
        <v>216</v>
      </c>
      <c r="E162" s="232" t="s">
        <v>1</v>
      </c>
      <c r="F162" s="233" t="s">
        <v>2264</v>
      </c>
      <c r="G162" s="230"/>
      <c r="H162" s="234">
        <v>237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216</v>
      </c>
      <c r="AU162" s="240" t="s">
        <v>80</v>
      </c>
      <c r="AV162" s="12" t="s">
        <v>80</v>
      </c>
      <c r="AW162" s="12" t="s">
        <v>33</v>
      </c>
      <c r="AX162" s="12" t="s">
        <v>78</v>
      </c>
      <c r="AY162" s="240" t="s">
        <v>207</v>
      </c>
    </row>
    <row r="163" s="1" customFormat="1" ht="16.5" customHeight="1">
      <c r="B163" s="38"/>
      <c r="C163" s="217" t="s">
        <v>338</v>
      </c>
      <c r="D163" s="217" t="s">
        <v>209</v>
      </c>
      <c r="E163" s="218" t="s">
        <v>2265</v>
      </c>
      <c r="F163" s="219" t="s">
        <v>2266</v>
      </c>
      <c r="G163" s="220" t="s">
        <v>296</v>
      </c>
      <c r="H163" s="221">
        <v>7110</v>
      </c>
      <c r="I163" s="222"/>
      <c r="J163" s="223">
        <f>ROUND(I163*H163,2)</f>
        <v>0</v>
      </c>
      <c r="K163" s="219" t="s">
        <v>213</v>
      </c>
      <c r="L163" s="43"/>
      <c r="M163" s="224" t="s">
        <v>1</v>
      </c>
      <c r="N163" s="225" t="s">
        <v>42</v>
      </c>
      <c r="O163" s="79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AR163" s="17" t="s">
        <v>214</v>
      </c>
      <c r="AT163" s="17" t="s">
        <v>209</v>
      </c>
      <c r="AU163" s="17" t="s">
        <v>80</v>
      </c>
      <c r="AY163" s="17" t="s">
        <v>207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78</v>
      </c>
      <c r="BK163" s="228">
        <f>ROUND(I163*H163,2)</f>
        <v>0</v>
      </c>
      <c r="BL163" s="17" t="s">
        <v>214</v>
      </c>
      <c r="BM163" s="17" t="s">
        <v>2267</v>
      </c>
    </row>
    <row r="164" s="12" customFormat="1">
      <c r="B164" s="229"/>
      <c r="C164" s="230"/>
      <c r="D164" s="231" t="s">
        <v>216</v>
      </c>
      <c r="E164" s="232" t="s">
        <v>1</v>
      </c>
      <c r="F164" s="233" t="s">
        <v>2268</v>
      </c>
      <c r="G164" s="230"/>
      <c r="H164" s="234">
        <v>7110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216</v>
      </c>
      <c r="AU164" s="240" t="s">
        <v>80</v>
      </c>
      <c r="AV164" s="12" t="s">
        <v>80</v>
      </c>
      <c r="AW164" s="12" t="s">
        <v>33</v>
      </c>
      <c r="AX164" s="12" t="s">
        <v>78</v>
      </c>
      <c r="AY164" s="240" t="s">
        <v>207</v>
      </c>
    </row>
    <row r="165" s="1" customFormat="1" ht="16.5" customHeight="1">
      <c r="B165" s="38"/>
      <c r="C165" s="217" t="s">
        <v>344</v>
      </c>
      <c r="D165" s="217" t="s">
        <v>209</v>
      </c>
      <c r="E165" s="218" t="s">
        <v>2269</v>
      </c>
      <c r="F165" s="219" t="s">
        <v>2270</v>
      </c>
      <c r="G165" s="220" t="s">
        <v>296</v>
      </c>
      <c r="H165" s="221">
        <v>237</v>
      </c>
      <c r="I165" s="222"/>
      <c r="J165" s="223">
        <f>ROUND(I165*H165,2)</f>
        <v>0</v>
      </c>
      <c r="K165" s="219" t="s">
        <v>213</v>
      </c>
      <c r="L165" s="43"/>
      <c r="M165" s="224" t="s">
        <v>1</v>
      </c>
      <c r="N165" s="225" t="s">
        <v>42</v>
      </c>
      <c r="O165" s="79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AR165" s="17" t="s">
        <v>214</v>
      </c>
      <c r="AT165" s="17" t="s">
        <v>209</v>
      </c>
      <c r="AU165" s="17" t="s">
        <v>80</v>
      </c>
      <c r="AY165" s="17" t="s">
        <v>207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78</v>
      </c>
      <c r="BK165" s="228">
        <f>ROUND(I165*H165,2)</f>
        <v>0</v>
      </c>
      <c r="BL165" s="17" t="s">
        <v>214</v>
      </c>
      <c r="BM165" s="17" t="s">
        <v>2271</v>
      </c>
    </row>
    <row r="166" s="12" customFormat="1">
      <c r="B166" s="229"/>
      <c r="C166" s="230"/>
      <c r="D166" s="231" t="s">
        <v>216</v>
      </c>
      <c r="E166" s="232" t="s">
        <v>1</v>
      </c>
      <c r="F166" s="233" t="s">
        <v>2264</v>
      </c>
      <c r="G166" s="230"/>
      <c r="H166" s="234">
        <v>237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216</v>
      </c>
      <c r="AU166" s="240" t="s">
        <v>80</v>
      </c>
      <c r="AV166" s="12" t="s">
        <v>80</v>
      </c>
      <c r="AW166" s="12" t="s">
        <v>33</v>
      </c>
      <c r="AX166" s="12" t="s">
        <v>78</v>
      </c>
      <c r="AY166" s="240" t="s">
        <v>207</v>
      </c>
    </row>
    <row r="167" s="1" customFormat="1" ht="16.5" customHeight="1">
      <c r="B167" s="38"/>
      <c r="C167" s="217" t="s">
        <v>349</v>
      </c>
      <c r="D167" s="217" t="s">
        <v>209</v>
      </c>
      <c r="E167" s="218" t="s">
        <v>609</v>
      </c>
      <c r="F167" s="219" t="s">
        <v>610</v>
      </c>
      <c r="G167" s="220" t="s">
        <v>296</v>
      </c>
      <c r="H167" s="221">
        <v>105</v>
      </c>
      <c r="I167" s="222"/>
      <c r="J167" s="223">
        <f>ROUND(I167*H167,2)</f>
        <v>0</v>
      </c>
      <c r="K167" s="219" t="s">
        <v>213</v>
      </c>
      <c r="L167" s="43"/>
      <c r="M167" s="224" t="s">
        <v>1</v>
      </c>
      <c r="N167" s="225" t="s">
        <v>42</v>
      </c>
      <c r="O167" s="79"/>
      <c r="P167" s="226">
        <f>O167*H167</f>
        <v>0</v>
      </c>
      <c r="Q167" s="226">
        <v>0.00012999999999999999</v>
      </c>
      <c r="R167" s="226">
        <f>Q167*H167</f>
        <v>0.013649999999999999</v>
      </c>
      <c r="S167" s="226">
        <v>0</v>
      </c>
      <c r="T167" s="227">
        <f>S167*H167</f>
        <v>0</v>
      </c>
      <c r="AR167" s="17" t="s">
        <v>214</v>
      </c>
      <c r="AT167" s="17" t="s">
        <v>209</v>
      </c>
      <c r="AU167" s="17" t="s">
        <v>80</v>
      </c>
      <c r="AY167" s="17" t="s">
        <v>207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78</v>
      </c>
      <c r="BK167" s="228">
        <f>ROUND(I167*H167,2)</f>
        <v>0</v>
      </c>
      <c r="BL167" s="17" t="s">
        <v>214</v>
      </c>
      <c r="BM167" s="17" t="s">
        <v>2272</v>
      </c>
    </row>
    <row r="168" s="15" customFormat="1">
      <c r="B168" s="263"/>
      <c r="C168" s="264"/>
      <c r="D168" s="231" t="s">
        <v>216</v>
      </c>
      <c r="E168" s="265" t="s">
        <v>1</v>
      </c>
      <c r="F168" s="266" t="s">
        <v>2273</v>
      </c>
      <c r="G168" s="264"/>
      <c r="H168" s="265" t="s">
        <v>1</v>
      </c>
      <c r="I168" s="267"/>
      <c r="J168" s="264"/>
      <c r="K168" s="264"/>
      <c r="L168" s="268"/>
      <c r="M168" s="269"/>
      <c r="N168" s="270"/>
      <c r="O168" s="270"/>
      <c r="P168" s="270"/>
      <c r="Q168" s="270"/>
      <c r="R168" s="270"/>
      <c r="S168" s="270"/>
      <c r="T168" s="271"/>
      <c r="AT168" s="272" t="s">
        <v>216</v>
      </c>
      <c r="AU168" s="272" t="s">
        <v>80</v>
      </c>
      <c r="AV168" s="15" t="s">
        <v>78</v>
      </c>
      <c r="AW168" s="15" t="s">
        <v>33</v>
      </c>
      <c r="AX168" s="15" t="s">
        <v>71</v>
      </c>
      <c r="AY168" s="272" t="s">
        <v>207</v>
      </c>
    </row>
    <row r="169" s="12" customFormat="1">
      <c r="B169" s="229"/>
      <c r="C169" s="230"/>
      <c r="D169" s="231" t="s">
        <v>216</v>
      </c>
      <c r="E169" s="232" t="s">
        <v>1</v>
      </c>
      <c r="F169" s="233" t="s">
        <v>2274</v>
      </c>
      <c r="G169" s="230"/>
      <c r="H169" s="234">
        <v>105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216</v>
      </c>
      <c r="AU169" s="240" t="s">
        <v>80</v>
      </c>
      <c r="AV169" s="12" t="s">
        <v>80</v>
      </c>
      <c r="AW169" s="12" t="s">
        <v>33</v>
      </c>
      <c r="AX169" s="12" t="s">
        <v>71</v>
      </c>
      <c r="AY169" s="240" t="s">
        <v>207</v>
      </c>
    </row>
    <row r="170" s="14" customFormat="1">
      <c r="B170" s="252"/>
      <c r="C170" s="253"/>
      <c r="D170" s="231" t="s">
        <v>216</v>
      </c>
      <c r="E170" s="254" t="s">
        <v>1</v>
      </c>
      <c r="F170" s="255" t="s">
        <v>234</v>
      </c>
      <c r="G170" s="253"/>
      <c r="H170" s="256">
        <v>105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AT170" s="262" t="s">
        <v>216</v>
      </c>
      <c r="AU170" s="262" t="s">
        <v>80</v>
      </c>
      <c r="AV170" s="14" t="s">
        <v>228</v>
      </c>
      <c r="AW170" s="14" t="s">
        <v>33</v>
      </c>
      <c r="AX170" s="14" t="s">
        <v>78</v>
      </c>
      <c r="AY170" s="262" t="s">
        <v>207</v>
      </c>
    </row>
    <row r="171" s="1" customFormat="1" ht="16.5" customHeight="1">
      <c r="B171" s="38"/>
      <c r="C171" s="217" t="s">
        <v>354</v>
      </c>
      <c r="D171" s="217" t="s">
        <v>209</v>
      </c>
      <c r="E171" s="218" t="s">
        <v>2275</v>
      </c>
      <c r="F171" s="219" t="s">
        <v>2276</v>
      </c>
      <c r="G171" s="220" t="s">
        <v>290</v>
      </c>
      <c r="H171" s="221">
        <v>1.8999999999999999</v>
      </c>
      <c r="I171" s="222"/>
      <c r="J171" s="223">
        <f>ROUND(I171*H171,2)</f>
        <v>0</v>
      </c>
      <c r="K171" s="219" t="s">
        <v>943</v>
      </c>
      <c r="L171" s="43"/>
      <c r="M171" s="224" t="s">
        <v>1</v>
      </c>
      <c r="N171" s="225" t="s">
        <v>42</v>
      </c>
      <c r="O171" s="79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17" t="s">
        <v>214</v>
      </c>
      <c r="AT171" s="17" t="s">
        <v>209</v>
      </c>
      <c r="AU171" s="17" t="s">
        <v>80</v>
      </c>
      <c r="AY171" s="17" t="s">
        <v>207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78</v>
      </c>
      <c r="BK171" s="228">
        <f>ROUND(I171*H171,2)</f>
        <v>0</v>
      </c>
      <c r="BL171" s="17" t="s">
        <v>214</v>
      </c>
      <c r="BM171" s="17" t="s">
        <v>2277</v>
      </c>
    </row>
    <row r="172" s="12" customFormat="1">
      <c r="B172" s="229"/>
      <c r="C172" s="230"/>
      <c r="D172" s="231" t="s">
        <v>216</v>
      </c>
      <c r="E172" s="232" t="s">
        <v>1</v>
      </c>
      <c r="F172" s="233" t="s">
        <v>2278</v>
      </c>
      <c r="G172" s="230"/>
      <c r="H172" s="234">
        <v>1.8999999999999999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216</v>
      </c>
      <c r="AU172" s="240" t="s">
        <v>80</v>
      </c>
      <c r="AV172" s="12" t="s">
        <v>80</v>
      </c>
      <c r="AW172" s="12" t="s">
        <v>33</v>
      </c>
      <c r="AX172" s="12" t="s">
        <v>78</v>
      </c>
      <c r="AY172" s="240" t="s">
        <v>207</v>
      </c>
    </row>
    <row r="173" s="1" customFormat="1" ht="33.75" customHeight="1">
      <c r="B173" s="38"/>
      <c r="C173" s="217" t="s">
        <v>363</v>
      </c>
      <c r="D173" s="217" t="s">
        <v>209</v>
      </c>
      <c r="E173" s="218" t="s">
        <v>614</v>
      </c>
      <c r="F173" s="219" t="s">
        <v>615</v>
      </c>
      <c r="G173" s="220" t="s">
        <v>296</v>
      </c>
      <c r="H173" s="221">
        <v>134.03399999999999</v>
      </c>
      <c r="I173" s="222"/>
      <c r="J173" s="223">
        <f>ROUND(I173*H173,2)</f>
        <v>0</v>
      </c>
      <c r="K173" s="219" t="s">
        <v>213</v>
      </c>
      <c r="L173" s="43"/>
      <c r="M173" s="224" t="s">
        <v>1</v>
      </c>
      <c r="N173" s="225" t="s">
        <v>42</v>
      </c>
      <c r="O173" s="79"/>
      <c r="P173" s="226">
        <f>O173*H173</f>
        <v>0</v>
      </c>
      <c r="Q173" s="226">
        <v>4.0000000000000003E-05</v>
      </c>
      <c r="R173" s="226">
        <f>Q173*H173</f>
        <v>0.0053613599999999999</v>
      </c>
      <c r="S173" s="226">
        <v>0</v>
      </c>
      <c r="T173" s="227">
        <f>S173*H173</f>
        <v>0</v>
      </c>
      <c r="AR173" s="17" t="s">
        <v>214</v>
      </c>
      <c r="AT173" s="17" t="s">
        <v>209</v>
      </c>
      <c r="AU173" s="17" t="s">
        <v>80</v>
      </c>
      <c r="AY173" s="17" t="s">
        <v>207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78</v>
      </c>
      <c r="BK173" s="228">
        <f>ROUND(I173*H173,2)</f>
        <v>0</v>
      </c>
      <c r="BL173" s="17" t="s">
        <v>214</v>
      </c>
      <c r="BM173" s="17" t="s">
        <v>2279</v>
      </c>
    </row>
    <row r="174" s="12" customFormat="1">
      <c r="B174" s="229"/>
      <c r="C174" s="230"/>
      <c r="D174" s="231" t="s">
        <v>216</v>
      </c>
      <c r="E174" s="232" t="s">
        <v>1</v>
      </c>
      <c r="F174" s="233" t="s">
        <v>2280</v>
      </c>
      <c r="G174" s="230"/>
      <c r="H174" s="234">
        <v>134.03399999999999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216</v>
      </c>
      <c r="AU174" s="240" t="s">
        <v>80</v>
      </c>
      <c r="AV174" s="12" t="s">
        <v>80</v>
      </c>
      <c r="AW174" s="12" t="s">
        <v>33</v>
      </c>
      <c r="AX174" s="12" t="s">
        <v>78</v>
      </c>
      <c r="AY174" s="240" t="s">
        <v>207</v>
      </c>
    </row>
    <row r="175" s="1" customFormat="1" ht="16.5" customHeight="1">
      <c r="B175" s="38"/>
      <c r="C175" s="273" t="s">
        <v>368</v>
      </c>
      <c r="D175" s="273" t="s">
        <v>281</v>
      </c>
      <c r="E175" s="274" t="s">
        <v>619</v>
      </c>
      <c r="F175" s="275" t="s">
        <v>620</v>
      </c>
      <c r="G175" s="276" t="s">
        <v>418</v>
      </c>
      <c r="H175" s="277">
        <v>2</v>
      </c>
      <c r="I175" s="278"/>
      <c r="J175" s="279">
        <f>ROUND(I175*H175,2)</f>
        <v>0</v>
      </c>
      <c r="K175" s="275" t="s">
        <v>213</v>
      </c>
      <c r="L175" s="280"/>
      <c r="M175" s="281" t="s">
        <v>1</v>
      </c>
      <c r="N175" s="282" t="s">
        <v>42</v>
      </c>
      <c r="O175" s="79"/>
      <c r="P175" s="226">
        <f>O175*H175</f>
        <v>0</v>
      </c>
      <c r="Q175" s="226">
        <v>0.014</v>
      </c>
      <c r="R175" s="226">
        <f>Q175*H175</f>
        <v>0.028000000000000001</v>
      </c>
      <c r="S175" s="226">
        <v>0</v>
      </c>
      <c r="T175" s="227">
        <f>S175*H175</f>
        <v>0</v>
      </c>
      <c r="AR175" s="17" t="s">
        <v>253</v>
      </c>
      <c r="AT175" s="17" t="s">
        <v>281</v>
      </c>
      <c r="AU175" s="17" t="s">
        <v>80</v>
      </c>
      <c r="AY175" s="17" t="s">
        <v>207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78</v>
      </c>
      <c r="BK175" s="228">
        <f>ROUND(I175*H175,2)</f>
        <v>0</v>
      </c>
      <c r="BL175" s="17" t="s">
        <v>214</v>
      </c>
      <c r="BM175" s="17" t="s">
        <v>2281</v>
      </c>
    </row>
    <row r="176" s="12" customFormat="1">
      <c r="B176" s="229"/>
      <c r="C176" s="230"/>
      <c r="D176" s="231" t="s">
        <v>216</v>
      </c>
      <c r="E176" s="232" t="s">
        <v>1</v>
      </c>
      <c r="F176" s="233" t="s">
        <v>80</v>
      </c>
      <c r="G176" s="230"/>
      <c r="H176" s="234">
        <v>2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216</v>
      </c>
      <c r="AU176" s="240" t="s">
        <v>80</v>
      </c>
      <c r="AV176" s="12" t="s">
        <v>80</v>
      </c>
      <c r="AW176" s="12" t="s">
        <v>33</v>
      </c>
      <c r="AX176" s="12" t="s">
        <v>78</v>
      </c>
      <c r="AY176" s="240" t="s">
        <v>207</v>
      </c>
    </row>
    <row r="177" s="1" customFormat="1" ht="16.5" customHeight="1">
      <c r="B177" s="38"/>
      <c r="C177" s="273" t="s">
        <v>376</v>
      </c>
      <c r="D177" s="273" t="s">
        <v>281</v>
      </c>
      <c r="E177" s="274" t="s">
        <v>2282</v>
      </c>
      <c r="F177" s="275" t="s">
        <v>2283</v>
      </c>
      <c r="G177" s="276" t="s">
        <v>418</v>
      </c>
      <c r="H177" s="277">
        <v>1</v>
      </c>
      <c r="I177" s="278"/>
      <c r="J177" s="279">
        <f>ROUND(I177*H177,2)</f>
        <v>0</v>
      </c>
      <c r="K177" s="275" t="s">
        <v>213</v>
      </c>
      <c r="L177" s="280"/>
      <c r="M177" s="281" t="s">
        <v>1</v>
      </c>
      <c r="N177" s="282" t="s">
        <v>42</v>
      </c>
      <c r="O177" s="79"/>
      <c r="P177" s="226">
        <f>O177*H177</f>
        <v>0</v>
      </c>
      <c r="Q177" s="226">
        <v>0.01</v>
      </c>
      <c r="R177" s="226">
        <f>Q177*H177</f>
        <v>0.01</v>
      </c>
      <c r="S177" s="226">
        <v>0</v>
      </c>
      <c r="T177" s="227">
        <f>S177*H177</f>
        <v>0</v>
      </c>
      <c r="AR177" s="17" t="s">
        <v>253</v>
      </c>
      <c r="AT177" s="17" t="s">
        <v>281</v>
      </c>
      <c r="AU177" s="17" t="s">
        <v>80</v>
      </c>
      <c r="AY177" s="17" t="s">
        <v>207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78</v>
      </c>
      <c r="BK177" s="228">
        <f>ROUND(I177*H177,2)</f>
        <v>0</v>
      </c>
      <c r="BL177" s="17" t="s">
        <v>214</v>
      </c>
      <c r="BM177" s="17" t="s">
        <v>2284</v>
      </c>
    </row>
    <row r="178" s="12" customFormat="1">
      <c r="B178" s="229"/>
      <c r="C178" s="230"/>
      <c r="D178" s="231" t="s">
        <v>216</v>
      </c>
      <c r="E178" s="232" t="s">
        <v>1</v>
      </c>
      <c r="F178" s="233" t="s">
        <v>78</v>
      </c>
      <c r="G178" s="230"/>
      <c r="H178" s="234">
        <v>1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216</v>
      </c>
      <c r="AU178" s="240" t="s">
        <v>80</v>
      </c>
      <c r="AV178" s="12" t="s">
        <v>80</v>
      </c>
      <c r="AW178" s="12" t="s">
        <v>33</v>
      </c>
      <c r="AX178" s="12" t="s">
        <v>78</v>
      </c>
      <c r="AY178" s="240" t="s">
        <v>207</v>
      </c>
    </row>
    <row r="179" s="1" customFormat="1" ht="16.5" customHeight="1">
      <c r="B179" s="38"/>
      <c r="C179" s="273" t="s">
        <v>382</v>
      </c>
      <c r="D179" s="273" t="s">
        <v>281</v>
      </c>
      <c r="E179" s="274" t="s">
        <v>2285</v>
      </c>
      <c r="F179" s="275" t="s">
        <v>2286</v>
      </c>
      <c r="G179" s="276" t="s">
        <v>2287</v>
      </c>
      <c r="H179" s="277">
        <v>1</v>
      </c>
      <c r="I179" s="278"/>
      <c r="J179" s="279">
        <f>ROUND(I179*H179,2)</f>
        <v>0</v>
      </c>
      <c r="K179" s="275" t="s">
        <v>213</v>
      </c>
      <c r="L179" s="280"/>
      <c r="M179" s="281" t="s">
        <v>1</v>
      </c>
      <c r="N179" s="282" t="s">
        <v>42</v>
      </c>
      <c r="O179" s="79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17" t="s">
        <v>253</v>
      </c>
      <c r="AT179" s="17" t="s">
        <v>281</v>
      </c>
      <c r="AU179" s="17" t="s">
        <v>80</v>
      </c>
      <c r="AY179" s="17" t="s">
        <v>207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17" t="s">
        <v>78</v>
      </c>
      <c r="BK179" s="228">
        <f>ROUND(I179*H179,2)</f>
        <v>0</v>
      </c>
      <c r="BL179" s="17" t="s">
        <v>214</v>
      </c>
      <c r="BM179" s="17" t="s">
        <v>2288</v>
      </c>
    </row>
    <row r="180" s="12" customFormat="1">
      <c r="B180" s="229"/>
      <c r="C180" s="230"/>
      <c r="D180" s="231" t="s">
        <v>216</v>
      </c>
      <c r="E180" s="232" t="s">
        <v>1</v>
      </c>
      <c r="F180" s="233" t="s">
        <v>78</v>
      </c>
      <c r="G180" s="230"/>
      <c r="H180" s="234">
        <v>1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216</v>
      </c>
      <c r="AU180" s="240" t="s">
        <v>80</v>
      </c>
      <c r="AV180" s="12" t="s">
        <v>80</v>
      </c>
      <c r="AW180" s="12" t="s">
        <v>33</v>
      </c>
      <c r="AX180" s="12" t="s">
        <v>78</v>
      </c>
      <c r="AY180" s="240" t="s">
        <v>207</v>
      </c>
    </row>
    <row r="181" s="1" customFormat="1" ht="16.5" customHeight="1">
      <c r="B181" s="38"/>
      <c r="C181" s="217" t="s">
        <v>387</v>
      </c>
      <c r="D181" s="217" t="s">
        <v>209</v>
      </c>
      <c r="E181" s="218" t="s">
        <v>2289</v>
      </c>
      <c r="F181" s="219" t="s">
        <v>2290</v>
      </c>
      <c r="G181" s="220" t="s">
        <v>212</v>
      </c>
      <c r="H181" s="221">
        <v>361.995</v>
      </c>
      <c r="I181" s="222"/>
      <c r="J181" s="223">
        <f>ROUND(I181*H181,2)</f>
        <v>0</v>
      </c>
      <c r="K181" s="219" t="s">
        <v>213</v>
      </c>
      <c r="L181" s="43"/>
      <c r="M181" s="224" t="s">
        <v>1</v>
      </c>
      <c r="N181" s="225" t="s">
        <v>42</v>
      </c>
      <c r="O181" s="79"/>
      <c r="P181" s="226">
        <f>O181*H181</f>
        <v>0</v>
      </c>
      <c r="Q181" s="226">
        <v>0</v>
      </c>
      <c r="R181" s="226">
        <f>Q181*H181</f>
        <v>0</v>
      </c>
      <c r="S181" s="226">
        <v>0.222</v>
      </c>
      <c r="T181" s="227">
        <f>S181*H181</f>
        <v>80.362890000000007</v>
      </c>
      <c r="AR181" s="17" t="s">
        <v>214</v>
      </c>
      <c r="AT181" s="17" t="s">
        <v>209</v>
      </c>
      <c r="AU181" s="17" t="s">
        <v>80</v>
      </c>
      <c r="AY181" s="17" t="s">
        <v>207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78</v>
      </c>
      <c r="BK181" s="228">
        <f>ROUND(I181*H181,2)</f>
        <v>0</v>
      </c>
      <c r="BL181" s="17" t="s">
        <v>214</v>
      </c>
      <c r="BM181" s="17" t="s">
        <v>2291</v>
      </c>
    </row>
    <row r="182" s="12" customFormat="1">
      <c r="B182" s="229"/>
      <c r="C182" s="230"/>
      <c r="D182" s="231" t="s">
        <v>216</v>
      </c>
      <c r="E182" s="232" t="s">
        <v>1</v>
      </c>
      <c r="F182" s="233" t="s">
        <v>2292</v>
      </c>
      <c r="G182" s="230"/>
      <c r="H182" s="234">
        <v>361.995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216</v>
      </c>
      <c r="AU182" s="240" t="s">
        <v>80</v>
      </c>
      <c r="AV182" s="12" t="s">
        <v>80</v>
      </c>
      <c r="AW182" s="12" t="s">
        <v>33</v>
      </c>
      <c r="AX182" s="12" t="s">
        <v>71</v>
      </c>
      <c r="AY182" s="240" t="s">
        <v>207</v>
      </c>
    </row>
    <row r="183" s="13" customFormat="1">
      <c r="B183" s="241"/>
      <c r="C183" s="242"/>
      <c r="D183" s="231" t="s">
        <v>216</v>
      </c>
      <c r="E183" s="243" t="s">
        <v>1</v>
      </c>
      <c r="F183" s="244" t="s">
        <v>223</v>
      </c>
      <c r="G183" s="242"/>
      <c r="H183" s="245">
        <v>361.995</v>
      </c>
      <c r="I183" s="246"/>
      <c r="J183" s="242"/>
      <c r="K183" s="242"/>
      <c r="L183" s="247"/>
      <c r="M183" s="248"/>
      <c r="N183" s="249"/>
      <c r="O183" s="249"/>
      <c r="P183" s="249"/>
      <c r="Q183" s="249"/>
      <c r="R183" s="249"/>
      <c r="S183" s="249"/>
      <c r="T183" s="250"/>
      <c r="AT183" s="251" t="s">
        <v>216</v>
      </c>
      <c r="AU183" s="251" t="s">
        <v>80</v>
      </c>
      <c r="AV183" s="13" t="s">
        <v>214</v>
      </c>
      <c r="AW183" s="13" t="s">
        <v>33</v>
      </c>
      <c r="AX183" s="13" t="s">
        <v>78</v>
      </c>
      <c r="AY183" s="251" t="s">
        <v>207</v>
      </c>
    </row>
    <row r="184" s="11" customFormat="1" ht="22.8" customHeight="1">
      <c r="B184" s="201"/>
      <c r="C184" s="202"/>
      <c r="D184" s="203" t="s">
        <v>70</v>
      </c>
      <c r="E184" s="215" t="s">
        <v>790</v>
      </c>
      <c r="F184" s="215" t="s">
        <v>791</v>
      </c>
      <c r="G184" s="202"/>
      <c r="H184" s="202"/>
      <c r="I184" s="205"/>
      <c r="J184" s="216">
        <f>BK184</f>
        <v>0</v>
      </c>
      <c r="K184" s="202"/>
      <c r="L184" s="207"/>
      <c r="M184" s="208"/>
      <c r="N184" s="209"/>
      <c r="O184" s="209"/>
      <c r="P184" s="210">
        <f>SUM(P185:P195)</f>
        <v>0</v>
      </c>
      <c r="Q184" s="209"/>
      <c r="R184" s="210">
        <f>SUM(R185:R195)</f>
        <v>0</v>
      </c>
      <c r="S184" s="209"/>
      <c r="T184" s="211">
        <f>SUM(T185:T195)</f>
        <v>0</v>
      </c>
      <c r="AR184" s="212" t="s">
        <v>78</v>
      </c>
      <c r="AT184" s="213" t="s">
        <v>70</v>
      </c>
      <c r="AU184" s="213" t="s">
        <v>78</v>
      </c>
      <c r="AY184" s="212" t="s">
        <v>207</v>
      </c>
      <c r="BK184" s="214">
        <f>SUM(BK185:BK195)</f>
        <v>0</v>
      </c>
    </row>
    <row r="185" s="1" customFormat="1" ht="16.5" customHeight="1">
      <c r="B185" s="38"/>
      <c r="C185" s="217" t="s">
        <v>392</v>
      </c>
      <c r="D185" s="217" t="s">
        <v>209</v>
      </c>
      <c r="E185" s="218" t="s">
        <v>793</v>
      </c>
      <c r="F185" s="219" t="s">
        <v>794</v>
      </c>
      <c r="G185" s="220" t="s">
        <v>266</v>
      </c>
      <c r="H185" s="221">
        <v>80.363</v>
      </c>
      <c r="I185" s="222"/>
      <c r="J185" s="223">
        <f>ROUND(I185*H185,2)</f>
        <v>0</v>
      </c>
      <c r="K185" s="219" t="s">
        <v>213</v>
      </c>
      <c r="L185" s="43"/>
      <c r="M185" s="224" t="s">
        <v>1</v>
      </c>
      <c r="N185" s="225" t="s">
        <v>42</v>
      </c>
      <c r="O185" s="79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AR185" s="17" t="s">
        <v>214</v>
      </c>
      <c r="AT185" s="17" t="s">
        <v>209</v>
      </c>
      <c r="AU185" s="17" t="s">
        <v>80</v>
      </c>
      <c r="AY185" s="17" t="s">
        <v>207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78</v>
      </c>
      <c r="BK185" s="228">
        <f>ROUND(I185*H185,2)</f>
        <v>0</v>
      </c>
      <c r="BL185" s="17" t="s">
        <v>214</v>
      </c>
      <c r="BM185" s="17" t="s">
        <v>2293</v>
      </c>
    </row>
    <row r="186" s="1" customFormat="1" ht="22.5" customHeight="1">
      <c r="B186" s="38"/>
      <c r="C186" s="217" t="s">
        <v>397</v>
      </c>
      <c r="D186" s="217" t="s">
        <v>209</v>
      </c>
      <c r="E186" s="218" t="s">
        <v>797</v>
      </c>
      <c r="F186" s="219" t="s">
        <v>798</v>
      </c>
      <c r="G186" s="220" t="s">
        <v>266</v>
      </c>
      <c r="H186" s="221">
        <v>1366.1710000000001</v>
      </c>
      <c r="I186" s="222"/>
      <c r="J186" s="223">
        <f>ROUND(I186*H186,2)</f>
        <v>0</v>
      </c>
      <c r="K186" s="219" t="s">
        <v>213</v>
      </c>
      <c r="L186" s="43"/>
      <c r="M186" s="224" t="s">
        <v>1</v>
      </c>
      <c r="N186" s="225" t="s">
        <v>42</v>
      </c>
      <c r="O186" s="79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AR186" s="17" t="s">
        <v>214</v>
      </c>
      <c r="AT186" s="17" t="s">
        <v>209</v>
      </c>
      <c r="AU186" s="17" t="s">
        <v>80</v>
      </c>
      <c r="AY186" s="17" t="s">
        <v>207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78</v>
      </c>
      <c r="BK186" s="228">
        <f>ROUND(I186*H186,2)</f>
        <v>0</v>
      </c>
      <c r="BL186" s="17" t="s">
        <v>214</v>
      </c>
      <c r="BM186" s="17" t="s">
        <v>2294</v>
      </c>
    </row>
    <row r="187" s="12" customFormat="1">
      <c r="B187" s="229"/>
      <c r="C187" s="230"/>
      <c r="D187" s="231" t="s">
        <v>216</v>
      </c>
      <c r="E187" s="232" t="s">
        <v>1</v>
      </c>
      <c r="F187" s="233" t="s">
        <v>2295</v>
      </c>
      <c r="G187" s="230"/>
      <c r="H187" s="234">
        <v>1366.1710000000001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216</v>
      </c>
      <c r="AU187" s="240" t="s">
        <v>80</v>
      </c>
      <c r="AV187" s="12" t="s">
        <v>80</v>
      </c>
      <c r="AW187" s="12" t="s">
        <v>33</v>
      </c>
      <c r="AX187" s="12" t="s">
        <v>78</v>
      </c>
      <c r="AY187" s="240" t="s">
        <v>207</v>
      </c>
    </row>
    <row r="188" s="1" customFormat="1" ht="16.5" customHeight="1">
      <c r="B188" s="38"/>
      <c r="C188" s="217" t="s">
        <v>402</v>
      </c>
      <c r="D188" s="217" t="s">
        <v>209</v>
      </c>
      <c r="E188" s="218" t="s">
        <v>2296</v>
      </c>
      <c r="F188" s="219" t="s">
        <v>2297</v>
      </c>
      <c r="G188" s="220" t="s">
        <v>266</v>
      </c>
      <c r="H188" s="221">
        <v>67.5</v>
      </c>
      <c r="I188" s="222"/>
      <c r="J188" s="223">
        <f>ROUND(I188*H188,2)</f>
        <v>0</v>
      </c>
      <c r="K188" s="219" t="s">
        <v>213</v>
      </c>
      <c r="L188" s="43"/>
      <c r="M188" s="224" t="s">
        <v>1</v>
      </c>
      <c r="N188" s="225" t="s">
        <v>42</v>
      </c>
      <c r="O188" s="79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AR188" s="17" t="s">
        <v>214</v>
      </c>
      <c r="AT188" s="17" t="s">
        <v>209</v>
      </c>
      <c r="AU188" s="17" t="s">
        <v>80</v>
      </c>
      <c r="AY188" s="17" t="s">
        <v>207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78</v>
      </c>
      <c r="BK188" s="228">
        <f>ROUND(I188*H188,2)</f>
        <v>0</v>
      </c>
      <c r="BL188" s="17" t="s">
        <v>214</v>
      </c>
      <c r="BM188" s="17" t="s">
        <v>2298</v>
      </c>
    </row>
    <row r="189" s="12" customFormat="1">
      <c r="B189" s="229"/>
      <c r="C189" s="230"/>
      <c r="D189" s="231" t="s">
        <v>216</v>
      </c>
      <c r="E189" s="232" t="s">
        <v>1</v>
      </c>
      <c r="F189" s="233" t="s">
        <v>2299</v>
      </c>
      <c r="G189" s="230"/>
      <c r="H189" s="234">
        <v>67.5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216</v>
      </c>
      <c r="AU189" s="240" t="s">
        <v>80</v>
      </c>
      <c r="AV189" s="12" t="s">
        <v>80</v>
      </c>
      <c r="AW189" s="12" t="s">
        <v>33</v>
      </c>
      <c r="AX189" s="12" t="s">
        <v>78</v>
      </c>
      <c r="AY189" s="240" t="s">
        <v>207</v>
      </c>
    </row>
    <row r="190" s="1" customFormat="1" ht="16.5" customHeight="1">
      <c r="B190" s="38"/>
      <c r="C190" s="217" t="s">
        <v>406</v>
      </c>
      <c r="D190" s="217" t="s">
        <v>209</v>
      </c>
      <c r="E190" s="218" t="s">
        <v>2300</v>
      </c>
      <c r="F190" s="219" t="s">
        <v>2301</v>
      </c>
      <c r="G190" s="220" t="s">
        <v>266</v>
      </c>
      <c r="H190" s="221">
        <v>0.52500000000000002</v>
      </c>
      <c r="I190" s="222"/>
      <c r="J190" s="223">
        <f>ROUND(I190*H190,2)</f>
        <v>0</v>
      </c>
      <c r="K190" s="219" t="s">
        <v>213</v>
      </c>
      <c r="L190" s="43"/>
      <c r="M190" s="224" t="s">
        <v>1</v>
      </c>
      <c r="N190" s="225" t="s">
        <v>42</v>
      </c>
      <c r="O190" s="79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AR190" s="17" t="s">
        <v>214</v>
      </c>
      <c r="AT190" s="17" t="s">
        <v>209</v>
      </c>
      <c r="AU190" s="17" t="s">
        <v>80</v>
      </c>
      <c r="AY190" s="17" t="s">
        <v>207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78</v>
      </c>
      <c r="BK190" s="228">
        <f>ROUND(I190*H190,2)</f>
        <v>0</v>
      </c>
      <c r="BL190" s="17" t="s">
        <v>214</v>
      </c>
      <c r="BM190" s="17" t="s">
        <v>2302</v>
      </c>
    </row>
    <row r="191" s="12" customFormat="1">
      <c r="B191" s="229"/>
      <c r="C191" s="230"/>
      <c r="D191" s="231" t="s">
        <v>216</v>
      </c>
      <c r="E191" s="232" t="s">
        <v>1</v>
      </c>
      <c r="F191" s="233" t="s">
        <v>2303</v>
      </c>
      <c r="G191" s="230"/>
      <c r="H191" s="234">
        <v>0.52500000000000002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216</v>
      </c>
      <c r="AU191" s="240" t="s">
        <v>80</v>
      </c>
      <c r="AV191" s="12" t="s">
        <v>80</v>
      </c>
      <c r="AW191" s="12" t="s">
        <v>33</v>
      </c>
      <c r="AX191" s="12" t="s">
        <v>78</v>
      </c>
      <c r="AY191" s="240" t="s">
        <v>207</v>
      </c>
    </row>
    <row r="192" s="1" customFormat="1" ht="16.5" customHeight="1">
      <c r="B192" s="38"/>
      <c r="C192" s="217" t="s">
        <v>410</v>
      </c>
      <c r="D192" s="217" t="s">
        <v>209</v>
      </c>
      <c r="E192" s="218" t="s">
        <v>2304</v>
      </c>
      <c r="F192" s="219" t="s">
        <v>2305</v>
      </c>
      <c r="G192" s="220" t="s">
        <v>266</v>
      </c>
      <c r="H192" s="221">
        <v>10.109999999999999</v>
      </c>
      <c r="I192" s="222"/>
      <c r="J192" s="223">
        <f>ROUND(I192*H192,2)</f>
        <v>0</v>
      </c>
      <c r="K192" s="219" t="s">
        <v>213</v>
      </c>
      <c r="L192" s="43"/>
      <c r="M192" s="224" t="s">
        <v>1</v>
      </c>
      <c r="N192" s="225" t="s">
        <v>42</v>
      </c>
      <c r="O192" s="79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AR192" s="17" t="s">
        <v>214</v>
      </c>
      <c r="AT192" s="17" t="s">
        <v>209</v>
      </c>
      <c r="AU192" s="17" t="s">
        <v>80</v>
      </c>
      <c r="AY192" s="17" t="s">
        <v>207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78</v>
      </c>
      <c r="BK192" s="228">
        <f>ROUND(I192*H192,2)</f>
        <v>0</v>
      </c>
      <c r="BL192" s="17" t="s">
        <v>214</v>
      </c>
      <c r="BM192" s="17" t="s">
        <v>2306</v>
      </c>
    </row>
    <row r="193" s="12" customFormat="1">
      <c r="B193" s="229"/>
      <c r="C193" s="230"/>
      <c r="D193" s="231" t="s">
        <v>216</v>
      </c>
      <c r="E193" s="232" t="s">
        <v>1</v>
      </c>
      <c r="F193" s="233" t="s">
        <v>2307</v>
      </c>
      <c r="G193" s="230"/>
      <c r="H193" s="234">
        <v>10.109999999999999</v>
      </c>
      <c r="I193" s="235"/>
      <c r="J193" s="230"/>
      <c r="K193" s="230"/>
      <c r="L193" s="236"/>
      <c r="M193" s="237"/>
      <c r="N193" s="238"/>
      <c r="O193" s="238"/>
      <c r="P193" s="238"/>
      <c r="Q193" s="238"/>
      <c r="R193" s="238"/>
      <c r="S193" s="238"/>
      <c r="T193" s="239"/>
      <c r="AT193" s="240" t="s">
        <v>216</v>
      </c>
      <c r="AU193" s="240" t="s">
        <v>80</v>
      </c>
      <c r="AV193" s="12" t="s">
        <v>80</v>
      </c>
      <c r="AW193" s="12" t="s">
        <v>33</v>
      </c>
      <c r="AX193" s="12" t="s">
        <v>78</v>
      </c>
      <c r="AY193" s="240" t="s">
        <v>207</v>
      </c>
    </row>
    <row r="194" s="1" customFormat="1" ht="22.5" customHeight="1">
      <c r="B194" s="38"/>
      <c r="C194" s="217" t="s">
        <v>415</v>
      </c>
      <c r="D194" s="217" t="s">
        <v>209</v>
      </c>
      <c r="E194" s="218" t="s">
        <v>802</v>
      </c>
      <c r="F194" s="219" t="s">
        <v>803</v>
      </c>
      <c r="G194" s="220" t="s">
        <v>266</v>
      </c>
      <c r="H194" s="221">
        <v>2.2280000000000002</v>
      </c>
      <c r="I194" s="222"/>
      <c r="J194" s="223">
        <f>ROUND(I194*H194,2)</f>
        <v>0</v>
      </c>
      <c r="K194" s="219" t="s">
        <v>213</v>
      </c>
      <c r="L194" s="43"/>
      <c r="M194" s="224" t="s">
        <v>1</v>
      </c>
      <c r="N194" s="225" t="s">
        <v>42</v>
      </c>
      <c r="O194" s="79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AR194" s="17" t="s">
        <v>214</v>
      </c>
      <c r="AT194" s="17" t="s">
        <v>209</v>
      </c>
      <c r="AU194" s="17" t="s">
        <v>80</v>
      </c>
      <c r="AY194" s="17" t="s">
        <v>207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78</v>
      </c>
      <c r="BK194" s="228">
        <f>ROUND(I194*H194,2)</f>
        <v>0</v>
      </c>
      <c r="BL194" s="17" t="s">
        <v>214</v>
      </c>
      <c r="BM194" s="17" t="s">
        <v>2308</v>
      </c>
    </row>
    <row r="195" s="12" customFormat="1">
      <c r="B195" s="229"/>
      <c r="C195" s="230"/>
      <c r="D195" s="231" t="s">
        <v>216</v>
      </c>
      <c r="E195" s="232" t="s">
        <v>1</v>
      </c>
      <c r="F195" s="233" t="s">
        <v>2309</v>
      </c>
      <c r="G195" s="230"/>
      <c r="H195" s="234">
        <v>2.2280000000000002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216</v>
      </c>
      <c r="AU195" s="240" t="s">
        <v>80</v>
      </c>
      <c r="AV195" s="12" t="s">
        <v>80</v>
      </c>
      <c r="AW195" s="12" t="s">
        <v>33</v>
      </c>
      <c r="AX195" s="12" t="s">
        <v>78</v>
      </c>
      <c r="AY195" s="240" t="s">
        <v>207</v>
      </c>
    </row>
    <row r="196" s="11" customFormat="1" ht="22.8" customHeight="1">
      <c r="B196" s="201"/>
      <c r="C196" s="202"/>
      <c r="D196" s="203" t="s">
        <v>70</v>
      </c>
      <c r="E196" s="215" t="s">
        <v>811</v>
      </c>
      <c r="F196" s="215" t="s">
        <v>812</v>
      </c>
      <c r="G196" s="202"/>
      <c r="H196" s="202"/>
      <c r="I196" s="205"/>
      <c r="J196" s="216">
        <f>BK196</f>
        <v>0</v>
      </c>
      <c r="K196" s="202"/>
      <c r="L196" s="207"/>
      <c r="M196" s="208"/>
      <c r="N196" s="209"/>
      <c r="O196" s="209"/>
      <c r="P196" s="210">
        <f>SUM(P197:P198)</f>
        <v>0</v>
      </c>
      <c r="Q196" s="209"/>
      <c r="R196" s="210">
        <f>SUM(R197:R198)</f>
        <v>0</v>
      </c>
      <c r="S196" s="209"/>
      <c r="T196" s="211">
        <f>SUM(T197:T198)</f>
        <v>0</v>
      </c>
      <c r="AR196" s="212" t="s">
        <v>78</v>
      </c>
      <c r="AT196" s="213" t="s">
        <v>70</v>
      </c>
      <c r="AU196" s="213" t="s">
        <v>78</v>
      </c>
      <c r="AY196" s="212" t="s">
        <v>207</v>
      </c>
      <c r="BK196" s="214">
        <f>SUM(BK197:BK198)</f>
        <v>0</v>
      </c>
    </row>
    <row r="197" s="1" customFormat="1" ht="22.5" customHeight="1">
      <c r="B197" s="38"/>
      <c r="C197" s="217" t="s">
        <v>420</v>
      </c>
      <c r="D197" s="217" t="s">
        <v>209</v>
      </c>
      <c r="E197" s="218" t="s">
        <v>814</v>
      </c>
      <c r="F197" s="219" t="s">
        <v>815</v>
      </c>
      <c r="G197" s="220" t="s">
        <v>266</v>
      </c>
      <c r="H197" s="221">
        <v>19.062999999999999</v>
      </c>
      <c r="I197" s="222"/>
      <c r="J197" s="223">
        <f>ROUND(I197*H197,2)</f>
        <v>0</v>
      </c>
      <c r="K197" s="219" t="s">
        <v>213</v>
      </c>
      <c r="L197" s="43"/>
      <c r="M197" s="224" t="s">
        <v>1</v>
      </c>
      <c r="N197" s="225" t="s">
        <v>42</v>
      </c>
      <c r="O197" s="79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AR197" s="17" t="s">
        <v>214</v>
      </c>
      <c r="AT197" s="17" t="s">
        <v>209</v>
      </c>
      <c r="AU197" s="17" t="s">
        <v>80</v>
      </c>
      <c r="AY197" s="17" t="s">
        <v>207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78</v>
      </c>
      <c r="BK197" s="228">
        <f>ROUND(I197*H197,2)</f>
        <v>0</v>
      </c>
      <c r="BL197" s="17" t="s">
        <v>214</v>
      </c>
      <c r="BM197" s="17" t="s">
        <v>2310</v>
      </c>
    </row>
    <row r="198" s="12" customFormat="1">
      <c r="B198" s="229"/>
      <c r="C198" s="230"/>
      <c r="D198" s="231" t="s">
        <v>216</v>
      </c>
      <c r="E198" s="232" t="s">
        <v>1</v>
      </c>
      <c r="F198" s="233" t="s">
        <v>2311</v>
      </c>
      <c r="G198" s="230"/>
      <c r="H198" s="234">
        <v>19.062999999999999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216</v>
      </c>
      <c r="AU198" s="240" t="s">
        <v>80</v>
      </c>
      <c r="AV198" s="12" t="s">
        <v>80</v>
      </c>
      <c r="AW198" s="12" t="s">
        <v>33</v>
      </c>
      <c r="AX198" s="12" t="s">
        <v>78</v>
      </c>
      <c r="AY198" s="240" t="s">
        <v>207</v>
      </c>
    </row>
    <row r="199" s="11" customFormat="1" ht="25.92" customHeight="1">
      <c r="B199" s="201"/>
      <c r="C199" s="202"/>
      <c r="D199" s="203" t="s">
        <v>70</v>
      </c>
      <c r="E199" s="204" t="s">
        <v>817</v>
      </c>
      <c r="F199" s="204" t="s">
        <v>818</v>
      </c>
      <c r="G199" s="202"/>
      <c r="H199" s="202"/>
      <c r="I199" s="205"/>
      <c r="J199" s="206">
        <f>BK199</f>
        <v>0</v>
      </c>
      <c r="K199" s="202"/>
      <c r="L199" s="207"/>
      <c r="M199" s="208"/>
      <c r="N199" s="209"/>
      <c r="O199" s="209"/>
      <c r="P199" s="210">
        <f>P200+P212+P406+P412+P543+P552+P578+P603+P613+P618</f>
        <v>0</v>
      </c>
      <c r="Q199" s="209"/>
      <c r="R199" s="210">
        <f>R200+R212+R406+R412+R543+R552+R578+R603+R613+R618</f>
        <v>27.06234671</v>
      </c>
      <c r="S199" s="209"/>
      <c r="T199" s="211">
        <f>T200+T212+T406+T412+T543+T552+T578+T603+T613+T618</f>
        <v>0</v>
      </c>
      <c r="AR199" s="212" t="s">
        <v>214</v>
      </c>
      <c r="AT199" s="213" t="s">
        <v>70</v>
      </c>
      <c r="AU199" s="213" t="s">
        <v>71</v>
      </c>
      <c r="AY199" s="212" t="s">
        <v>207</v>
      </c>
      <c r="BK199" s="214">
        <f>BK200+BK212+BK406+BK412+BK543+BK552+BK578+BK603+BK613+BK618</f>
        <v>0</v>
      </c>
    </row>
    <row r="200" s="11" customFormat="1" ht="22.8" customHeight="1">
      <c r="B200" s="201"/>
      <c r="C200" s="202"/>
      <c r="D200" s="203" t="s">
        <v>70</v>
      </c>
      <c r="E200" s="215" t="s">
        <v>819</v>
      </c>
      <c r="F200" s="215" t="s">
        <v>820</v>
      </c>
      <c r="G200" s="202"/>
      <c r="H200" s="202"/>
      <c r="I200" s="205"/>
      <c r="J200" s="216">
        <f>BK200</f>
        <v>0</v>
      </c>
      <c r="K200" s="202"/>
      <c r="L200" s="207"/>
      <c r="M200" s="208"/>
      <c r="N200" s="209"/>
      <c r="O200" s="209"/>
      <c r="P200" s="210">
        <f>SUM(P201:P211)</f>
        <v>0</v>
      </c>
      <c r="Q200" s="209"/>
      <c r="R200" s="210">
        <f>SUM(R201:R211)</f>
        <v>0.081736799999999998</v>
      </c>
      <c r="S200" s="209"/>
      <c r="T200" s="211">
        <f>SUM(T201:T211)</f>
        <v>0</v>
      </c>
      <c r="AR200" s="212" t="s">
        <v>80</v>
      </c>
      <c r="AT200" s="213" t="s">
        <v>70</v>
      </c>
      <c r="AU200" s="213" t="s">
        <v>78</v>
      </c>
      <c r="AY200" s="212" t="s">
        <v>207</v>
      </c>
      <c r="BK200" s="214">
        <f>SUM(BK201:BK211)</f>
        <v>0</v>
      </c>
    </row>
    <row r="201" s="1" customFormat="1" ht="16.5" customHeight="1">
      <c r="B201" s="38"/>
      <c r="C201" s="217" t="s">
        <v>425</v>
      </c>
      <c r="D201" s="217" t="s">
        <v>209</v>
      </c>
      <c r="E201" s="218" t="s">
        <v>822</v>
      </c>
      <c r="F201" s="219" t="s">
        <v>823</v>
      </c>
      <c r="G201" s="220" t="s">
        <v>296</v>
      </c>
      <c r="H201" s="221">
        <v>8.1999999999999993</v>
      </c>
      <c r="I201" s="222"/>
      <c r="J201" s="223">
        <f>ROUND(I201*H201,2)</f>
        <v>0</v>
      </c>
      <c r="K201" s="219" t="s">
        <v>213</v>
      </c>
      <c r="L201" s="43"/>
      <c r="M201" s="224" t="s">
        <v>1</v>
      </c>
      <c r="N201" s="225" t="s">
        <v>42</v>
      </c>
      <c r="O201" s="79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AR201" s="17" t="s">
        <v>303</v>
      </c>
      <c r="AT201" s="17" t="s">
        <v>209</v>
      </c>
      <c r="AU201" s="17" t="s">
        <v>80</v>
      </c>
      <c r="AY201" s="17" t="s">
        <v>207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78</v>
      </c>
      <c r="BK201" s="228">
        <f>ROUND(I201*H201,2)</f>
        <v>0</v>
      </c>
      <c r="BL201" s="17" t="s">
        <v>303</v>
      </c>
      <c r="BM201" s="17" t="s">
        <v>2312</v>
      </c>
    </row>
    <row r="202" s="12" customFormat="1">
      <c r="B202" s="229"/>
      <c r="C202" s="230"/>
      <c r="D202" s="231" t="s">
        <v>216</v>
      </c>
      <c r="E202" s="232" t="s">
        <v>1</v>
      </c>
      <c r="F202" s="233" t="s">
        <v>2313</v>
      </c>
      <c r="G202" s="230"/>
      <c r="H202" s="234">
        <v>6.5999999999999996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216</v>
      </c>
      <c r="AU202" s="240" t="s">
        <v>80</v>
      </c>
      <c r="AV202" s="12" t="s">
        <v>80</v>
      </c>
      <c r="AW202" s="12" t="s">
        <v>33</v>
      </c>
      <c r="AX202" s="12" t="s">
        <v>71</v>
      </c>
      <c r="AY202" s="240" t="s">
        <v>207</v>
      </c>
    </row>
    <row r="203" s="12" customFormat="1">
      <c r="B203" s="229"/>
      <c r="C203" s="230"/>
      <c r="D203" s="231" t="s">
        <v>216</v>
      </c>
      <c r="E203" s="232" t="s">
        <v>1</v>
      </c>
      <c r="F203" s="233" t="s">
        <v>2314</v>
      </c>
      <c r="G203" s="230"/>
      <c r="H203" s="234">
        <v>1.6000000000000001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216</v>
      </c>
      <c r="AU203" s="240" t="s">
        <v>80</v>
      </c>
      <c r="AV203" s="12" t="s">
        <v>80</v>
      </c>
      <c r="AW203" s="12" t="s">
        <v>33</v>
      </c>
      <c r="AX203" s="12" t="s">
        <v>71</v>
      </c>
      <c r="AY203" s="240" t="s">
        <v>207</v>
      </c>
    </row>
    <row r="204" s="13" customFormat="1">
      <c r="B204" s="241"/>
      <c r="C204" s="242"/>
      <c r="D204" s="231" t="s">
        <v>216</v>
      </c>
      <c r="E204" s="243" t="s">
        <v>1</v>
      </c>
      <c r="F204" s="244" t="s">
        <v>223</v>
      </c>
      <c r="G204" s="242"/>
      <c r="H204" s="245">
        <v>8.1999999999999993</v>
      </c>
      <c r="I204" s="246"/>
      <c r="J204" s="242"/>
      <c r="K204" s="242"/>
      <c r="L204" s="247"/>
      <c r="M204" s="248"/>
      <c r="N204" s="249"/>
      <c r="O204" s="249"/>
      <c r="P204" s="249"/>
      <c r="Q204" s="249"/>
      <c r="R204" s="249"/>
      <c r="S204" s="249"/>
      <c r="T204" s="250"/>
      <c r="AT204" s="251" t="s">
        <v>216</v>
      </c>
      <c r="AU204" s="251" t="s">
        <v>80</v>
      </c>
      <c r="AV204" s="13" t="s">
        <v>214</v>
      </c>
      <c r="AW204" s="13" t="s">
        <v>33</v>
      </c>
      <c r="AX204" s="13" t="s">
        <v>78</v>
      </c>
      <c r="AY204" s="251" t="s">
        <v>207</v>
      </c>
    </row>
    <row r="205" s="1" customFormat="1" ht="22.5" customHeight="1">
      <c r="B205" s="38"/>
      <c r="C205" s="273" t="s">
        <v>430</v>
      </c>
      <c r="D205" s="273" t="s">
        <v>281</v>
      </c>
      <c r="E205" s="274" t="s">
        <v>832</v>
      </c>
      <c r="F205" s="275" t="s">
        <v>833</v>
      </c>
      <c r="G205" s="276" t="s">
        <v>266</v>
      </c>
      <c r="H205" s="277">
        <v>0.002</v>
      </c>
      <c r="I205" s="278"/>
      <c r="J205" s="279">
        <f>ROUND(I205*H205,2)</f>
        <v>0</v>
      </c>
      <c r="K205" s="275" t="s">
        <v>213</v>
      </c>
      <c r="L205" s="280"/>
      <c r="M205" s="281" t="s">
        <v>1</v>
      </c>
      <c r="N205" s="282" t="s">
        <v>42</v>
      </c>
      <c r="O205" s="79"/>
      <c r="P205" s="226">
        <f>O205*H205</f>
        <v>0</v>
      </c>
      <c r="Q205" s="226">
        <v>1</v>
      </c>
      <c r="R205" s="226">
        <f>Q205*H205</f>
        <v>0.002</v>
      </c>
      <c r="S205" s="226">
        <v>0</v>
      </c>
      <c r="T205" s="227">
        <f>S205*H205</f>
        <v>0</v>
      </c>
      <c r="AR205" s="17" t="s">
        <v>397</v>
      </c>
      <c r="AT205" s="17" t="s">
        <v>281</v>
      </c>
      <c r="AU205" s="17" t="s">
        <v>80</v>
      </c>
      <c r="AY205" s="17" t="s">
        <v>207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78</v>
      </c>
      <c r="BK205" s="228">
        <f>ROUND(I205*H205,2)</f>
        <v>0</v>
      </c>
      <c r="BL205" s="17" t="s">
        <v>303</v>
      </c>
      <c r="BM205" s="17" t="s">
        <v>2315</v>
      </c>
    </row>
    <row r="206" s="12" customFormat="1">
      <c r="B206" s="229"/>
      <c r="C206" s="230"/>
      <c r="D206" s="231" t="s">
        <v>216</v>
      </c>
      <c r="E206" s="232" t="s">
        <v>1</v>
      </c>
      <c r="F206" s="233" t="s">
        <v>2316</v>
      </c>
      <c r="G206" s="230"/>
      <c r="H206" s="234">
        <v>0.002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216</v>
      </c>
      <c r="AU206" s="240" t="s">
        <v>80</v>
      </c>
      <c r="AV206" s="12" t="s">
        <v>80</v>
      </c>
      <c r="AW206" s="12" t="s">
        <v>33</v>
      </c>
      <c r="AX206" s="12" t="s">
        <v>78</v>
      </c>
      <c r="AY206" s="240" t="s">
        <v>207</v>
      </c>
    </row>
    <row r="207" s="1" customFormat="1" ht="16.5" customHeight="1">
      <c r="B207" s="38"/>
      <c r="C207" s="217" t="s">
        <v>435</v>
      </c>
      <c r="D207" s="217" t="s">
        <v>209</v>
      </c>
      <c r="E207" s="218" t="s">
        <v>2317</v>
      </c>
      <c r="F207" s="219" t="s">
        <v>2318</v>
      </c>
      <c r="G207" s="220" t="s">
        <v>296</v>
      </c>
      <c r="H207" s="221">
        <v>16.399999999999999</v>
      </c>
      <c r="I207" s="222"/>
      <c r="J207" s="223">
        <f>ROUND(I207*H207,2)</f>
        <v>0</v>
      </c>
      <c r="K207" s="219" t="s">
        <v>213</v>
      </c>
      <c r="L207" s="43"/>
      <c r="M207" s="224" t="s">
        <v>1</v>
      </c>
      <c r="N207" s="225" t="s">
        <v>42</v>
      </c>
      <c r="O207" s="79"/>
      <c r="P207" s="226">
        <f>O207*H207</f>
        <v>0</v>
      </c>
      <c r="Q207" s="226">
        <v>0.00040000000000000002</v>
      </c>
      <c r="R207" s="226">
        <f>Q207*H207</f>
        <v>0.0065599999999999999</v>
      </c>
      <c r="S207" s="226">
        <v>0</v>
      </c>
      <c r="T207" s="227">
        <f>S207*H207</f>
        <v>0</v>
      </c>
      <c r="AR207" s="17" t="s">
        <v>303</v>
      </c>
      <c r="AT207" s="17" t="s">
        <v>209</v>
      </c>
      <c r="AU207" s="17" t="s">
        <v>80</v>
      </c>
      <c r="AY207" s="17" t="s">
        <v>207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78</v>
      </c>
      <c r="BK207" s="228">
        <f>ROUND(I207*H207,2)</f>
        <v>0</v>
      </c>
      <c r="BL207" s="17" t="s">
        <v>303</v>
      </c>
      <c r="BM207" s="17" t="s">
        <v>2319</v>
      </c>
    </row>
    <row r="208" s="12" customFormat="1">
      <c r="B208" s="229"/>
      <c r="C208" s="230"/>
      <c r="D208" s="231" t="s">
        <v>216</v>
      </c>
      <c r="E208" s="232" t="s">
        <v>1</v>
      </c>
      <c r="F208" s="233" t="s">
        <v>2320</v>
      </c>
      <c r="G208" s="230"/>
      <c r="H208" s="234">
        <v>16.399999999999999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216</v>
      </c>
      <c r="AU208" s="240" t="s">
        <v>80</v>
      </c>
      <c r="AV208" s="12" t="s">
        <v>80</v>
      </c>
      <c r="AW208" s="12" t="s">
        <v>33</v>
      </c>
      <c r="AX208" s="12" t="s">
        <v>78</v>
      </c>
      <c r="AY208" s="240" t="s">
        <v>207</v>
      </c>
    </row>
    <row r="209" s="1" customFormat="1" ht="16.5" customHeight="1">
      <c r="B209" s="38"/>
      <c r="C209" s="273" t="s">
        <v>439</v>
      </c>
      <c r="D209" s="273" t="s">
        <v>281</v>
      </c>
      <c r="E209" s="274" t="s">
        <v>861</v>
      </c>
      <c r="F209" s="275" t="s">
        <v>862</v>
      </c>
      <c r="G209" s="276" t="s">
        <v>296</v>
      </c>
      <c r="H209" s="277">
        <v>18.859999999999999</v>
      </c>
      <c r="I209" s="278"/>
      <c r="J209" s="279">
        <f>ROUND(I209*H209,2)</f>
        <v>0</v>
      </c>
      <c r="K209" s="275" t="s">
        <v>213</v>
      </c>
      <c r="L209" s="280"/>
      <c r="M209" s="281" t="s">
        <v>1</v>
      </c>
      <c r="N209" s="282" t="s">
        <v>42</v>
      </c>
      <c r="O209" s="79"/>
      <c r="P209" s="226">
        <f>O209*H209</f>
        <v>0</v>
      </c>
      <c r="Q209" s="226">
        <v>0.0038800000000000002</v>
      </c>
      <c r="R209" s="226">
        <f>Q209*H209</f>
        <v>0.0731768</v>
      </c>
      <c r="S209" s="226">
        <v>0</v>
      </c>
      <c r="T209" s="227">
        <f>S209*H209</f>
        <v>0</v>
      </c>
      <c r="AR209" s="17" t="s">
        <v>397</v>
      </c>
      <c r="AT209" s="17" t="s">
        <v>281</v>
      </c>
      <c r="AU209" s="17" t="s">
        <v>80</v>
      </c>
      <c r="AY209" s="17" t="s">
        <v>207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78</v>
      </c>
      <c r="BK209" s="228">
        <f>ROUND(I209*H209,2)</f>
        <v>0</v>
      </c>
      <c r="BL209" s="17" t="s">
        <v>303</v>
      </c>
      <c r="BM209" s="17" t="s">
        <v>2321</v>
      </c>
    </row>
    <row r="210" s="12" customFormat="1">
      <c r="B210" s="229"/>
      <c r="C210" s="230"/>
      <c r="D210" s="231" t="s">
        <v>216</v>
      </c>
      <c r="E210" s="232" t="s">
        <v>1</v>
      </c>
      <c r="F210" s="233" t="s">
        <v>2322</v>
      </c>
      <c r="G210" s="230"/>
      <c r="H210" s="234">
        <v>18.859999999999999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216</v>
      </c>
      <c r="AU210" s="240" t="s">
        <v>80</v>
      </c>
      <c r="AV210" s="12" t="s">
        <v>80</v>
      </c>
      <c r="AW210" s="12" t="s">
        <v>33</v>
      </c>
      <c r="AX210" s="12" t="s">
        <v>78</v>
      </c>
      <c r="AY210" s="240" t="s">
        <v>207</v>
      </c>
    </row>
    <row r="211" s="1" customFormat="1" ht="22.5" customHeight="1">
      <c r="B211" s="38"/>
      <c r="C211" s="217" t="s">
        <v>444</v>
      </c>
      <c r="D211" s="217" t="s">
        <v>209</v>
      </c>
      <c r="E211" s="218" t="s">
        <v>866</v>
      </c>
      <c r="F211" s="219" t="s">
        <v>867</v>
      </c>
      <c r="G211" s="220" t="s">
        <v>868</v>
      </c>
      <c r="H211" s="283"/>
      <c r="I211" s="222"/>
      <c r="J211" s="223">
        <f>ROUND(I211*H211,2)</f>
        <v>0</v>
      </c>
      <c r="K211" s="219" t="s">
        <v>213</v>
      </c>
      <c r="L211" s="43"/>
      <c r="M211" s="224" t="s">
        <v>1</v>
      </c>
      <c r="N211" s="225" t="s">
        <v>42</v>
      </c>
      <c r="O211" s="79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AR211" s="17" t="s">
        <v>303</v>
      </c>
      <c r="AT211" s="17" t="s">
        <v>209</v>
      </c>
      <c r="AU211" s="17" t="s">
        <v>80</v>
      </c>
      <c r="AY211" s="17" t="s">
        <v>207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78</v>
      </c>
      <c r="BK211" s="228">
        <f>ROUND(I211*H211,2)</f>
        <v>0</v>
      </c>
      <c r="BL211" s="17" t="s">
        <v>303</v>
      </c>
      <c r="BM211" s="17" t="s">
        <v>2323</v>
      </c>
    </row>
    <row r="212" s="11" customFormat="1" ht="22.8" customHeight="1">
      <c r="B212" s="201"/>
      <c r="C212" s="202"/>
      <c r="D212" s="203" t="s">
        <v>70</v>
      </c>
      <c r="E212" s="215" t="s">
        <v>870</v>
      </c>
      <c r="F212" s="215" t="s">
        <v>871</v>
      </c>
      <c r="G212" s="202"/>
      <c r="H212" s="202"/>
      <c r="I212" s="205"/>
      <c r="J212" s="216">
        <f>BK212</f>
        <v>0</v>
      </c>
      <c r="K212" s="202"/>
      <c r="L212" s="207"/>
      <c r="M212" s="208"/>
      <c r="N212" s="209"/>
      <c r="O212" s="209"/>
      <c r="P212" s="210">
        <f>P213+SUM(P214:P290)+P294+P339</f>
        <v>0</v>
      </c>
      <c r="Q212" s="209"/>
      <c r="R212" s="210">
        <f>R213+SUM(R214:R290)+R294+R339</f>
        <v>16.95436333</v>
      </c>
      <c r="S212" s="209"/>
      <c r="T212" s="211">
        <f>T213+SUM(T214:T290)+T294+T339</f>
        <v>0</v>
      </c>
      <c r="AR212" s="212" t="s">
        <v>80</v>
      </c>
      <c r="AT212" s="213" t="s">
        <v>70</v>
      </c>
      <c r="AU212" s="213" t="s">
        <v>78</v>
      </c>
      <c r="AY212" s="212" t="s">
        <v>207</v>
      </c>
      <c r="BK212" s="214">
        <f>BK213+SUM(BK214:BK290)+BK294+BK339</f>
        <v>0</v>
      </c>
    </row>
    <row r="213" s="1" customFormat="1" ht="22.5" customHeight="1">
      <c r="B213" s="38"/>
      <c r="C213" s="217" t="s">
        <v>449</v>
      </c>
      <c r="D213" s="217" t="s">
        <v>209</v>
      </c>
      <c r="E213" s="218" t="s">
        <v>873</v>
      </c>
      <c r="F213" s="219" t="s">
        <v>874</v>
      </c>
      <c r="G213" s="220" t="s">
        <v>296</v>
      </c>
      <c r="H213" s="221">
        <v>122.26000000000001</v>
      </c>
      <c r="I213" s="222"/>
      <c r="J213" s="223">
        <f>ROUND(I213*H213,2)</f>
        <v>0</v>
      </c>
      <c r="K213" s="219" t="s">
        <v>213</v>
      </c>
      <c r="L213" s="43"/>
      <c r="M213" s="224" t="s">
        <v>1</v>
      </c>
      <c r="N213" s="225" t="s">
        <v>42</v>
      </c>
      <c r="O213" s="79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AR213" s="17" t="s">
        <v>303</v>
      </c>
      <c r="AT213" s="17" t="s">
        <v>209</v>
      </c>
      <c r="AU213" s="17" t="s">
        <v>80</v>
      </c>
      <c r="AY213" s="17" t="s">
        <v>207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78</v>
      </c>
      <c r="BK213" s="228">
        <f>ROUND(I213*H213,2)</f>
        <v>0</v>
      </c>
      <c r="BL213" s="17" t="s">
        <v>303</v>
      </c>
      <c r="BM213" s="17" t="s">
        <v>2324</v>
      </c>
    </row>
    <row r="214" s="12" customFormat="1">
      <c r="B214" s="229"/>
      <c r="C214" s="230"/>
      <c r="D214" s="231" t="s">
        <v>216</v>
      </c>
      <c r="E214" s="232" t="s">
        <v>1</v>
      </c>
      <c r="F214" s="233" t="s">
        <v>2325</v>
      </c>
      <c r="G214" s="230"/>
      <c r="H214" s="234">
        <v>17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216</v>
      </c>
      <c r="AU214" s="240" t="s">
        <v>80</v>
      </c>
      <c r="AV214" s="12" t="s">
        <v>80</v>
      </c>
      <c r="AW214" s="12" t="s">
        <v>33</v>
      </c>
      <c r="AX214" s="12" t="s">
        <v>71</v>
      </c>
      <c r="AY214" s="240" t="s">
        <v>207</v>
      </c>
    </row>
    <row r="215" s="12" customFormat="1">
      <c r="B215" s="229"/>
      <c r="C215" s="230"/>
      <c r="D215" s="231" t="s">
        <v>216</v>
      </c>
      <c r="E215" s="232" t="s">
        <v>1</v>
      </c>
      <c r="F215" s="233" t="s">
        <v>2326</v>
      </c>
      <c r="G215" s="230"/>
      <c r="H215" s="234">
        <v>19.059999999999999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216</v>
      </c>
      <c r="AU215" s="240" t="s">
        <v>80</v>
      </c>
      <c r="AV215" s="12" t="s">
        <v>80</v>
      </c>
      <c r="AW215" s="12" t="s">
        <v>33</v>
      </c>
      <c r="AX215" s="12" t="s">
        <v>71</v>
      </c>
      <c r="AY215" s="240" t="s">
        <v>207</v>
      </c>
    </row>
    <row r="216" s="14" customFormat="1">
      <c r="B216" s="252"/>
      <c r="C216" s="253"/>
      <c r="D216" s="231" t="s">
        <v>216</v>
      </c>
      <c r="E216" s="254" t="s">
        <v>1</v>
      </c>
      <c r="F216" s="255" t="s">
        <v>234</v>
      </c>
      <c r="G216" s="253"/>
      <c r="H216" s="256">
        <v>36.060000000000002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AT216" s="262" t="s">
        <v>216</v>
      </c>
      <c r="AU216" s="262" t="s">
        <v>80</v>
      </c>
      <c r="AV216" s="14" t="s">
        <v>228</v>
      </c>
      <c r="AW216" s="14" t="s">
        <v>33</v>
      </c>
      <c r="AX216" s="14" t="s">
        <v>71</v>
      </c>
      <c r="AY216" s="262" t="s">
        <v>207</v>
      </c>
    </row>
    <row r="217" s="12" customFormat="1">
      <c r="B217" s="229"/>
      <c r="C217" s="230"/>
      <c r="D217" s="231" t="s">
        <v>216</v>
      </c>
      <c r="E217" s="232" t="s">
        <v>1</v>
      </c>
      <c r="F217" s="233" t="s">
        <v>2327</v>
      </c>
      <c r="G217" s="230"/>
      <c r="H217" s="234">
        <v>78.650000000000006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216</v>
      </c>
      <c r="AU217" s="240" t="s">
        <v>80</v>
      </c>
      <c r="AV217" s="12" t="s">
        <v>80</v>
      </c>
      <c r="AW217" s="12" t="s">
        <v>33</v>
      </c>
      <c r="AX217" s="12" t="s">
        <v>71</v>
      </c>
      <c r="AY217" s="240" t="s">
        <v>207</v>
      </c>
    </row>
    <row r="218" s="14" customFormat="1">
      <c r="B218" s="252"/>
      <c r="C218" s="253"/>
      <c r="D218" s="231" t="s">
        <v>216</v>
      </c>
      <c r="E218" s="254" t="s">
        <v>1</v>
      </c>
      <c r="F218" s="255" t="s">
        <v>234</v>
      </c>
      <c r="G218" s="253"/>
      <c r="H218" s="256">
        <v>78.650000000000006</v>
      </c>
      <c r="I218" s="257"/>
      <c r="J218" s="253"/>
      <c r="K218" s="253"/>
      <c r="L218" s="258"/>
      <c r="M218" s="259"/>
      <c r="N218" s="260"/>
      <c r="O218" s="260"/>
      <c r="P218" s="260"/>
      <c r="Q218" s="260"/>
      <c r="R218" s="260"/>
      <c r="S218" s="260"/>
      <c r="T218" s="261"/>
      <c r="AT218" s="262" t="s">
        <v>216</v>
      </c>
      <c r="AU218" s="262" t="s">
        <v>80</v>
      </c>
      <c r="AV218" s="14" t="s">
        <v>228</v>
      </c>
      <c r="AW218" s="14" t="s">
        <v>33</v>
      </c>
      <c r="AX218" s="14" t="s">
        <v>71</v>
      </c>
      <c r="AY218" s="262" t="s">
        <v>207</v>
      </c>
    </row>
    <row r="219" s="12" customFormat="1">
      <c r="B219" s="229"/>
      <c r="C219" s="230"/>
      <c r="D219" s="231" t="s">
        <v>216</v>
      </c>
      <c r="E219" s="232" t="s">
        <v>1</v>
      </c>
      <c r="F219" s="233" t="s">
        <v>2328</v>
      </c>
      <c r="G219" s="230"/>
      <c r="H219" s="234">
        <v>1.6000000000000001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216</v>
      </c>
      <c r="AU219" s="240" t="s">
        <v>80</v>
      </c>
      <c r="AV219" s="12" t="s">
        <v>80</v>
      </c>
      <c r="AW219" s="12" t="s">
        <v>33</v>
      </c>
      <c r="AX219" s="12" t="s">
        <v>71</v>
      </c>
      <c r="AY219" s="240" t="s">
        <v>207</v>
      </c>
    </row>
    <row r="220" s="14" customFormat="1">
      <c r="B220" s="252"/>
      <c r="C220" s="253"/>
      <c r="D220" s="231" t="s">
        <v>216</v>
      </c>
      <c r="E220" s="254" t="s">
        <v>1</v>
      </c>
      <c r="F220" s="255" t="s">
        <v>234</v>
      </c>
      <c r="G220" s="253"/>
      <c r="H220" s="256">
        <v>1.6000000000000001</v>
      </c>
      <c r="I220" s="257"/>
      <c r="J220" s="253"/>
      <c r="K220" s="253"/>
      <c r="L220" s="258"/>
      <c r="M220" s="259"/>
      <c r="N220" s="260"/>
      <c r="O220" s="260"/>
      <c r="P220" s="260"/>
      <c r="Q220" s="260"/>
      <c r="R220" s="260"/>
      <c r="S220" s="260"/>
      <c r="T220" s="261"/>
      <c r="AT220" s="262" t="s">
        <v>216</v>
      </c>
      <c r="AU220" s="262" t="s">
        <v>80</v>
      </c>
      <c r="AV220" s="14" t="s">
        <v>228</v>
      </c>
      <c r="AW220" s="14" t="s">
        <v>33</v>
      </c>
      <c r="AX220" s="14" t="s">
        <v>71</v>
      </c>
      <c r="AY220" s="262" t="s">
        <v>207</v>
      </c>
    </row>
    <row r="221" s="12" customFormat="1">
      <c r="B221" s="229"/>
      <c r="C221" s="230"/>
      <c r="D221" s="231" t="s">
        <v>216</v>
      </c>
      <c r="E221" s="232" t="s">
        <v>1</v>
      </c>
      <c r="F221" s="233" t="s">
        <v>2329</v>
      </c>
      <c r="G221" s="230"/>
      <c r="H221" s="234">
        <v>5.9500000000000002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216</v>
      </c>
      <c r="AU221" s="240" t="s">
        <v>80</v>
      </c>
      <c r="AV221" s="12" t="s">
        <v>80</v>
      </c>
      <c r="AW221" s="12" t="s">
        <v>33</v>
      </c>
      <c r="AX221" s="12" t="s">
        <v>71</v>
      </c>
      <c r="AY221" s="240" t="s">
        <v>207</v>
      </c>
    </row>
    <row r="222" s="13" customFormat="1">
      <c r="B222" s="241"/>
      <c r="C222" s="242"/>
      <c r="D222" s="231" t="s">
        <v>216</v>
      </c>
      <c r="E222" s="243" t="s">
        <v>1</v>
      </c>
      <c r="F222" s="244" t="s">
        <v>223</v>
      </c>
      <c r="G222" s="242"/>
      <c r="H222" s="245">
        <v>122.26000000000001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AT222" s="251" t="s">
        <v>216</v>
      </c>
      <c r="AU222" s="251" t="s">
        <v>80</v>
      </c>
      <c r="AV222" s="13" t="s">
        <v>214</v>
      </c>
      <c r="AW222" s="13" t="s">
        <v>33</v>
      </c>
      <c r="AX222" s="13" t="s">
        <v>78</v>
      </c>
      <c r="AY222" s="251" t="s">
        <v>207</v>
      </c>
    </row>
    <row r="223" s="1" customFormat="1" ht="33.75" customHeight="1">
      <c r="B223" s="38"/>
      <c r="C223" s="273" t="s">
        <v>454</v>
      </c>
      <c r="D223" s="273" t="s">
        <v>281</v>
      </c>
      <c r="E223" s="274" t="s">
        <v>2330</v>
      </c>
      <c r="F223" s="275" t="s">
        <v>2331</v>
      </c>
      <c r="G223" s="276" t="s">
        <v>296</v>
      </c>
      <c r="H223" s="277">
        <v>87.924000000000007</v>
      </c>
      <c r="I223" s="278"/>
      <c r="J223" s="279">
        <f>ROUND(I223*H223,2)</f>
        <v>0</v>
      </c>
      <c r="K223" s="275" t="s">
        <v>213</v>
      </c>
      <c r="L223" s="280"/>
      <c r="M223" s="281" t="s">
        <v>1</v>
      </c>
      <c r="N223" s="282" t="s">
        <v>42</v>
      </c>
      <c r="O223" s="79"/>
      <c r="P223" s="226">
        <f>O223*H223</f>
        <v>0</v>
      </c>
      <c r="Q223" s="226">
        <v>0.002</v>
      </c>
      <c r="R223" s="226">
        <f>Q223*H223</f>
        <v>0.175848</v>
      </c>
      <c r="S223" s="226">
        <v>0</v>
      </c>
      <c r="T223" s="227">
        <f>S223*H223</f>
        <v>0</v>
      </c>
      <c r="AR223" s="17" t="s">
        <v>397</v>
      </c>
      <c r="AT223" s="17" t="s">
        <v>281</v>
      </c>
      <c r="AU223" s="17" t="s">
        <v>80</v>
      </c>
      <c r="AY223" s="17" t="s">
        <v>207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78</v>
      </c>
      <c r="BK223" s="228">
        <f>ROUND(I223*H223,2)</f>
        <v>0</v>
      </c>
      <c r="BL223" s="17" t="s">
        <v>303</v>
      </c>
      <c r="BM223" s="17" t="s">
        <v>2332</v>
      </c>
    </row>
    <row r="224" s="12" customFormat="1">
      <c r="B224" s="229"/>
      <c r="C224" s="230"/>
      <c r="D224" s="231" t="s">
        <v>216</v>
      </c>
      <c r="E224" s="232" t="s">
        <v>1</v>
      </c>
      <c r="F224" s="233" t="s">
        <v>2333</v>
      </c>
      <c r="G224" s="230"/>
      <c r="H224" s="234">
        <v>78.650000000000006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216</v>
      </c>
      <c r="AU224" s="240" t="s">
        <v>80</v>
      </c>
      <c r="AV224" s="12" t="s">
        <v>80</v>
      </c>
      <c r="AW224" s="12" t="s">
        <v>33</v>
      </c>
      <c r="AX224" s="12" t="s">
        <v>71</v>
      </c>
      <c r="AY224" s="240" t="s">
        <v>207</v>
      </c>
    </row>
    <row r="225" s="12" customFormat="1">
      <c r="B225" s="229"/>
      <c r="C225" s="230"/>
      <c r="D225" s="231" t="s">
        <v>216</v>
      </c>
      <c r="E225" s="232" t="s">
        <v>1</v>
      </c>
      <c r="F225" s="233" t="s">
        <v>2334</v>
      </c>
      <c r="G225" s="230"/>
      <c r="H225" s="234">
        <v>1.6000000000000001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216</v>
      </c>
      <c r="AU225" s="240" t="s">
        <v>80</v>
      </c>
      <c r="AV225" s="12" t="s">
        <v>80</v>
      </c>
      <c r="AW225" s="12" t="s">
        <v>33</v>
      </c>
      <c r="AX225" s="12" t="s">
        <v>71</v>
      </c>
      <c r="AY225" s="240" t="s">
        <v>207</v>
      </c>
    </row>
    <row r="226" s="12" customFormat="1">
      <c r="B226" s="229"/>
      <c r="C226" s="230"/>
      <c r="D226" s="231" t="s">
        <v>216</v>
      </c>
      <c r="E226" s="232" t="s">
        <v>1</v>
      </c>
      <c r="F226" s="233" t="s">
        <v>2335</v>
      </c>
      <c r="G226" s="230"/>
      <c r="H226" s="234">
        <v>5.9500000000000002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216</v>
      </c>
      <c r="AU226" s="240" t="s">
        <v>80</v>
      </c>
      <c r="AV226" s="12" t="s">
        <v>80</v>
      </c>
      <c r="AW226" s="12" t="s">
        <v>33</v>
      </c>
      <c r="AX226" s="12" t="s">
        <v>71</v>
      </c>
      <c r="AY226" s="240" t="s">
        <v>207</v>
      </c>
    </row>
    <row r="227" s="14" customFormat="1">
      <c r="B227" s="252"/>
      <c r="C227" s="253"/>
      <c r="D227" s="231" t="s">
        <v>216</v>
      </c>
      <c r="E227" s="254" t="s">
        <v>1</v>
      </c>
      <c r="F227" s="255" t="s">
        <v>234</v>
      </c>
      <c r="G227" s="253"/>
      <c r="H227" s="256">
        <v>86.200000000000003</v>
      </c>
      <c r="I227" s="257"/>
      <c r="J227" s="253"/>
      <c r="K227" s="253"/>
      <c r="L227" s="258"/>
      <c r="M227" s="259"/>
      <c r="N227" s="260"/>
      <c r="O227" s="260"/>
      <c r="P227" s="260"/>
      <c r="Q227" s="260"/>
      <c r="R227" s="260"/>
      <c r="S227" s="260"/>
      <c r="T227" s="261"/>
      <c r="AT227" s="262" t="s">
        <v>216</v>
      </c>
      <c r="AU227" s="262" t="s">
        <v>80</v>
      </c>
      <c r="AV227" s="14" t="s">
        <v>228</v>
      </c>
      <c r="AW227" s="14" t="s">
        <v>33</v>
      </c>
      <c r="AX227" s="14" t="s">
        <v>71</v>
      </c>
      <c r="AY227" s="262" t="s">
        <v>207</v>
      </c>
    </row>
    <row r="228" s="12" customFormat="1">
      <c r="B228" s="229"/>
      <c r="C228" s="230"/>
      <c r="D228" s="231" t="s">
        <v>216</v>
      </c>
      <c r="E228" s="232" t="s">
        <v>1</v>
      </c>
      <c r="F228" s="233" t="s">
        <v>2336</v>
      </c>
      <c r="G228" s="230"/>
      <c r="H228" s="234">
        <v>87.924000000000007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216</v>
      </c>
      <c r="AU228" s="240" t="s">
        <v>80</v>
      </c>
      <c r="AV228" s="12" t="s">
        <v>80</v>
      </c>
      <c r="AW228" s="12" t="s">
        <v>33</v>
      </c>
      <c r="AX228" s="12" t="s">
        <v>78</v>
      </c>
      <c r="AY228" s="240" t="s">
        <v>207</v>
      </c>
    </row>
    <row r="229" s="1" customFormat="1" ht="33.75" customHeight="1">
      <c r="B229" s="38"/>
      <c r="C229" s="273" t="s">
        <v>467</v>
      </c>
      <c r="D229" s="273" t="s">
        <v>281</v>
      </c>
      <c r="E229" s="274" t="s">
        <v>884</v>
      </c>
      <c r="F229" s="275" t="s">
        <v>885</v>
      </c>
      <c r="G229" s="276" t="s">
        <v>296</v>
      </c>
      <c r="H229" s="277">
        <v>18.411000000000001</v>
      </c>
      <c r="I229" s="278"/>
      <c r="J229" s="279">
        <f>ROUND(I229*H229,2)</f>
        <v>0</v>
      </c>
      <c r="K229" s="275" t="s">
        <v>213</v>
      </c>
      <c r="L229" s="280"/>
      <c r="M229" s="281" t="s">
        <v>1</v>
      </c>
      <c r="N229" s="282" t="s">
        <v>42</v>
      </c>
      <c r="O229" s="79"/>
      <c r="P229" s="226">
        <f>O229*H229</f>
        <v>0</v>
      </c>
      <c r="Q229" s="226">
        <v>0.00125</v>
      </c>
      <c r="R229" s="226">
        <f>Q229*H229</f>
        <v>0.023013750000000003</v>
      </c>
      <c r="S229" s="226">
        <v>0</v>
      </c>
      <c r="T229" s="227">
        <f>S229*H229</f>
        <v>0</v>
      </c>
      <c r="AR229" s="17" t="s">
        <v>397</v>
      </c>
      <c r="AT229" s="17" t="s">
        <v>281</v>
      </c>
      <c r="AU229" s="17" t="s">
        <v>80</v>
      </c>
      <c r="AY229" s="17" t="s">
        <v>207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78</v>
      </c>
      <c r="BK229" s="228">
        <f>ROUND(I229*H229,2)</f>
        <v>0</v>
      </c>
      <c r="BL229" s="17" t="s">
        <v>303</v>
      </c>
      <c r="BM229" s="17" t="s">
        <v>2337</v>
      </c>
    </row>
    <row r="230" s="12" customFormat="1">
      <c r="B230" s="229"/>
      <c r="C230" s="230"/>
      <c r="D230" s="231" t="s">
        <v>216</v>
      </c>
      <c r="E230" s="232" t="s">
        <v>1</v>
      </c>
      <c r="F230" s="233" t="s">
        <v>2338</v>
      </c>
      <c r="G230" s="230"/>
      <c r="H230" s="234">
        <v>18.411000000000001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216</v>
      </c>
      <c r="AU230" s="240" t="s">
        <v>80</v>
      </c>
      <c r="AV230" s="12" t="s">
        <v>80</v>
      </c>
      <c r="AW230" s="12" t="s">
        <v>33</v>
      </c>
      <c r="AX230" s="12" t="s">
        <v>78</v>
      </c>
      <c r="AY230" s="240" t="s">
        <v>207</v>
      </c>
    </row>
    <row r="231" s="1" customFormat="1" ht="22.5" customHeight="1">
      <c r="B231" s="38"/>
      <c r="C231" s="273" t="s">
        <v>481</v>
      </c>
      <c r="D231" s="273" t="s">
        <v>281</v>
      </c>
      <c r="E231" s="274" t="s">
        <v>2339</v>
      </c>
      <c r="F231" s="275" t="s">
        <v>2340</v>
      </c>
      <c r="G231" s="276" t="s">
        <v>296</v>
      </c>
      <c r="H231" s="277">
        <v>18.411000000000001</v>
      </c>
      <c r="I231" s="278"/>
      <c r="J231" s="279">
        <f>ROUND(I231*H231,2)</f>
        <v>0</v>
      </c>
      <c r="K231" s="275" t="s">
        <v>213</v>
      </c>
      <c r="L231" s="280"/>
      <c r="M231" s="281" t="s">
        <v>1</v>
      </c>
      <c r="N231" s="282" t="s">
        <v>42</v>
      </c>
      <c r="O231" s="79"/>
      <c r="P231" s="226">
        <f>O231*H231</f>
        <v>0</v>
      </c>
      <c r="Q231" s="226">
        <v>0.002</v>
      </c>
      <c r="R231" s="226">
        <f>Q231*H231</f>
        <v>0.036822000000000001</v>
      </c>
      <c r="S231" s="226">
        <v>0</v>
      </c>
      <c r="T231" s="227">
        <f>S231*H231</f>
        <v>0</v>
      </c>
      <c r="AR231" s="17" t="s">
        <v>397</v>
      </c>
      <c r="AT231" s="17" t="s">
        <v>281</v>
      </c>
      <c r="AU231" s="17" t="s">
        <v>80</v>
      </c>
      <c r="AY231" s="17" t="s">
        <v>207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78</v>
      </c>
      <c r="BK231" s="228">
        <f>ROUND(I231*H231,2)</f>
        <v>0</v>
      </c>
      <c r="BL231" s="17" t="s">
        <v>303</v>
      </c>
      <c r="BM231" s="17" t="s">
        <v>2341</v>
      </c>
    </row>
    <row r="232" s="12" customFormat="1">
      <c r="B232" s="229"/>
      <c r="C232" s="230"/>
      <c r="D232" s="231" t="s">
        <v>216</v>
      </c>
      <c r="E232" s="232" t="s">
        <v>1</v>
      </c>
      <c r="F232" s="233" t="s">
        <v>2342</v>
      </c>
      <c r="G232" s="230"/>
      <c r="H232" s="234">
        <v>18.411000000000001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216</v>
      </c>
      <c r="AU232" s="240" t="s">
        <v>80</v>
      </c>
      <c r="AV232" s="12" t="s">
        <v>80</v>
      </c>
      <c r="AW232" s="12" t="s">
        <v>33</v>
      </c>
      <c r="AX232" s="12" t="s">
        <v>78</v>
      </c>
      <c r="AY232" s="240" t="s">
        <v>207</v>
      </c>
    </row>
    <row r="233" s="1" customFormat="1" ht="22.5" customHeight="1">
      <c r="B233" s="38"/>
      <c r="C233" s="217" t="s">
        <v>487</v>
      </c>
      <c r="D233" s="217" t="s">
        <v>209</v>
      </c>
      <c r="E233" s="218" t="s">
        <v>889</v>
      </c>
      <c r="F233" s="219" t="s">
        <v>890</v>
      </c>
      <c r="G233" s="220" t="s">
        <v>296</v>
      </c>
      <c r="H233" s="221">
        <v>104.25</v>
      </c>
      <c r="I233" s="222"/>
      <c r="J233" s="223">
        <f>ROUND(I233*H233,2)</f>
        <v>0</v>
      </c>
      <c r="K233" s="219" t="s">
        <v>213</v>
      </c>
      <c r="L233" s="43"/>
      <c r="M233" s="224" t="s">
        <v>1</v>
      </c>
      <c r="N233" s="225" t="s">
        <v>42</v>
      </c>
      <c r="O233" s="79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AR233" s="17" t="s">
        <v>303</v>
      </c>
      <c r="AT233" s="17" t="s">
        <v>209</v>
      </c>
      <c r="AU233" s="17" t="s">
        <v>80</v>
      </c>
      <c r="AY233" s="17" t="s">
        <v>207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78</v>
      </c>
      <c r="BK233" s="228">
        <f>ROUND(I233*H233,2)</f>
        <v>0</v>
      </c>
      <c r="BL233" s="17" t="s">
        <v>303</v>
      </c>
      <c r="BM233" s="17" t="s">
        <v>2343</v>
      </c>
    </row>
    <row r="234" s="12" customFormat="1">
      <c r="B234" s="229"/>
      <c r="C234" s="230"/>
      <c r="D234" s="231" t="s">
        <v>216</v>
      </c>
      <c r="E234" s="232" t="s">
        <v>1</v>
      </c>
      <c r="F234" s="233" t="s">
        <v>2328</v>
      </c>
      <c r="G234" s="230"/>
      <c r="H234" s="234">
        <v>1.6000000000000001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216</v>
      </c>
      <c r="AU234" s="240" t="s">
        <v>80</v>
      </c>
      <c r="AV234" s="12" t="s">
        <v>80</v>
      </c>
      <c r="AW234" s="12" t="s">
        <v>33</v>
      </c>
      <c r="AX234" s="12" t="s">
        <v>71</v>
      </c>
      <c r="AY234" s="240" t="s">
        <v>207</v>
      </c>
    </row>
    <row r="235" s="12" customFormat="1">
      <c r="B235" s="229"/>
      <c r="C235" s="230"/>
      <c r="D235" s="231" t="s">
        <v>216</v>
      </c>
      <c r="E235" s="232" t="s">
        <v>1</v>
      </c>
      <c r="F235" s="233" t="s">
        <v>2344</v>
      </c>
      <c r="G235" s="230"/>
      <c r="H235" s="234">
        <v>9.5500000000000007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216</v>
      </c>
      <c r="AU235" s="240" t="s">
        <v>80</v>
      </c>
      <c r="AV235" s="12" t="s">
        <v>80</v>
      </c>
      <c r="AW235" s="12" t="s">
        <v>33</v>
      </c>
      <c r="AX235" s="12" t="s">
        <v>71</v>
      </c>
      <c r="AY235" s="240" t="s">
        <v>207</v>
      </c>
    </row>
    <row r="236" s="12" customFormat="1">
      <c r="B236" s="229"/>
      <c r="C236" s="230"/>
      <c r="D236" s="231" t="s">
        <v>216</v>
      </c>
      <c r="E236" s="232" t="s">
        <v>1</v>
      </c>
      <c r="F236" s="233" t="s">
        <v>2333</v>
      </c>
      <c r="G236" s="230"/>
      <c r="H236" s="234">
        <v>78.650000000000006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216</v>
      </c>
      <c r="AU236" s="240" t="s">
        <v>80</v>
      </c>
      <c r="AV236" s="12" t="s">
        <v>80</v>
      </c>
      <c r="AW236" s="12" t="s">
        <v>33</v>
      </c>
      <c r="AX236" s="12" t="s">
        <v>71</v>
      </c>
      <c r="AY236" s="240" t="s">
        <v>207</v>
      </c>
    </row>
    <row r="237" s="12" customFormat="1">
      <c r="B237" s="229"/>
      <c r="C237" s="230"/>
      <c r="D237" s="231" t="s">
        <v>216</v>
      </c>
      <c r="E237" s="232" t="s">
        <v>1</v>
      </c>
      <c r="F237" s="233" t="s">
        <v>2345</v>
      </c>
      <c r="G237" s="230"/>
      <c r="H237" s="234">
        <v>8.5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216</v>
      </c>
      <c r="AU237" s="240" t="s">
        <v>80</v>
      </c>
      <c r="AV237" s="12" t="s">
        <v>80</v>
      </c>
      <c r="AW237" s="12" t="s">
        <v>33</v>
      </c>
      <c r="AX237" s="12" t="s">
        <v>71</v>
      </c>
      <c r="AY237" s="240" t="s">
        <v>207</v>
      </c>
    </row>
    <row r="238" s="12" customFormat="1">
      <c r="B238" s="229"/>
      <c r="C238" s="230"/>
      <c r="D238" s="231" t="s">
        <v>216</v>
      </c>
      <c r="E238" s="232" t="s">
        <v>1</v>
      </c>
      <c r="F238" s="233" t="s">
        <v>2346</v>
      </c>
      <c r="G238" s="230"/>
      <c r="H238" s="234">
        <v>5.9500000000000002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216</v>
      </c>
      <c r="AU238" s="240" t="s">
        <v>80</v>
      </c>
      <c r="AV238" s="12" t="s">
        <v>80</v>
      </c>
      <c r="AW238" s="12" t="s">
        <v>33</v>
      </c>
      <c r="AX238" s="12" t="s">
        <v>71</v>
      </c>
      <c r="AY238" s="240" t="s">
        <v>207</v>
      </c>
    </row>
    <row r="239" s="13" customFormat="1">
      <c r="B239" s="241"/>
      <c r="C239" s="242"/>
      <c r="D239" s="231" t="s">
        <v>216</v>
      </c>
      <c r="E239" s="243" t="s">
        <v>1</v>
      </c>
      <c r="F239" s="244" t="s">
        <v>223</v>
      </c>
      <c r="G239" s="242"/>
      <c r="H239" s="245">
        <v>104.25000000000001</v>
      </c>
      <c r="I239" s="246"/>
      <c r="J239" s="242"/>
      <c r="K239" s="242"/>
      <c r="L239" s="247"/>
      <c r="M239" s="248"/>
      <c r="N239" s="249"/>
      <c r="O239" s="249"/>
      <c r="P239" s="249"/>
      <c r="Q239" s="249"/>
      <c r="R239" s="249"/>
      <c r="S239" s="249"/>
      <c r="T239" s="250"/>
      <c r="AT239" s="251" t="s">
        <v>216</v>
      </c>
      <c r="AU239" s="251" t="s">
        <v>80</v>
      </c>
      <c r="AV239" s="13" t="s">
        <v>214</v>
      </c>
      <c r="AW239" s="13" t="s">
        <v>33</v>
      </c>
      <c r="AX239" s="13" t="s">
        <v>78</v>
      </c>
      <c r="AY239" s="251" t="s">
        <v>207</v>
      </c>
    </row>
    <row r="240" s="1" customFormat="1" ht="16.5" customHeight="1">
      <c r="B240" s="38"/>
      <c r="C240" s="273" t="s">
        <v>494</v>
      </c>
      <c r="D240" s="273" t="s">
        <v>281</v>
      </c>
      <c r="E240" s="274" t="s">
        <v>894</v>
      </c>
      <c r="F240" s="275" t="s">
        <v>2347</v>
      </c>
      <c r="G240" s="276" t="s">
        <v>296</v>
      </c>
      <c r="H240" s="277">
        <v>114.675</v>
      </c>
      <c r="I240" s="278"/>
      <c r="J240" s="279">
        <f>ROUND(I240*H240,2)</f>
        <v>0</v>
      </c>
      <c r="K240" s="275" t="s">
        <v>213</v>
      </c>
      <c r="L240" s="280"/>
      <c r="M240" s="281" t="s">
        <v>1</v>
      </c>
      <c r="N240" s="282" t="s">
        <v>42</v>
      </c>
      <c r="O240" s="79"/>
      <c r="P240" s="226">
        <f>O240*H240</f>
        <v>0</v>
      </c>
      <c r="Q240" s="226">
        <v>0.00011</v>
      </c>
      <c r="R240" s="226">
        <f>Q240*H240</f>
        <v>0.012614250000000001</v>
      </c>
      <c r="S240" s="226">
        <v>0</v>
      </c>
      <c r="T240" s="227">
        <f>S240*H240</f>
        <v>0</v>
      </c>
      <c r="AR240" s="17" t="s">
        <v>397</v>
      </c>
      <c r="AT240" s="17" t="s">
        <v>281</v>
      </c>
      <c r="AU240" s="17" t="s">
        <v>80</v>
      </c>
      <c r="AY240" s="17" t="s">
        <v>207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78</v>
      </c>
      <c r="BK240" s="228">
        <f>ROUND(I240*H240,2)</f>
        <v>0</v>
      </c>
      <c r="BL240" s="17" t="s">
        <v>303</v>
      </c>
      <c r="BM240" s="17" t="s">
        <v>2348</v>
      </c>
    </row>
    <row r="241" s="12" customFormat="1">
      <c r="B241" s="229"/>
      <c r="C241" s="230"/>
      <c r="D241" s="231" t="s">
        <v>216</v>
      </c>
      <c r="E241" s="232" t="s">
        <v>1</v>
      </c>
      <c r="F241" s="233" t="s">
        <v>2349</v>
      </c>
      <c r="G241" s="230"/>
      <c r="H241" s="234">
        <v>114.675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216</v>
      </c>
      <c r="AU241" s="240" t="s">
        <v>80</v>
      </c>
      <c r="AV241" s="12" t="s">
        <v>80</v>
      </c>
      <c r="AW241" s="12" t="s">
        <v>33</v>
      </c>
      <c r="AX241" s="12" t="s">
        <v>78</v>
      </c>
      <c r="AY241" s="240" t="s">
        <v>207</v>
      </c>
    </row>
    <row r="242" s="1" customFormat="1" ht="22.5" customHeight="1">
      <c r="B242" s="38"/>
      <c r="C242" s="217" t="s">
        <v>499</v>
      </c>
      <c r="D242" s="217" t="s">
        <v>209</v>
      </c>
      <c r="E242" s="218" t="s">
        <v>2350</v>
      </c>
      <c r="F242" s="219" t="s">
        <v>2351</v>
      </c>
      <c r="G242" s="220" t="s">
        <v>296</v>
      </c>
      <c r="H242" s="221">
        <v>183.737</v>
      </c>
      <c r="I242" s="222"/>
      <c r="J242" s="223">
        <f>ROUND(I242*H242,2)</f>
        <v>0</v>
      </c>
      <c r="K242" s="219" t="s">
        <v>213</v>
      </c>
      <c r="L242" s="43"/>
      <c r="M242" s="224" t="s">
        <v>1</v>
      </c>
      <c r="N242" s="225" t="s">
        <v>42</v>
      </c>
      <c r="O242" s="79"/>
      <c r="P242" s="226">
        <f>O242*H242</f>
        <v>0</v>
      </c>
      <c r="Q242" s="226">
        <v>5.0000000000000002E-05</v>
      </c>
      <c r="R242" s="226">
        <f>Q242*H242</f>
        <v>0.0091868499999999999</v>
      </c>
      <c r="S242" s="226">
        <v>0</v>
      </c>
      <c r="T242" s="227">
        <f>S242*H242</f>
        <v>0</v>
      </c>
      <c r="AR242" s="17" t="s">
        <v>303</v>
      </c>
      <c r="AT242" s="17" t="s">
        <v>209</v>
      </c>
      <c r="AU242" s="17" t="s">
        <v>80</v>
      </c>
      <c r="AY242" s="17" t="s">
        <v>207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78</v>
      </c>
      <c r="BK242" s="228">
        <f>ROUND(I242*H242,2)</f>
        <v>0</v>
      </c>
      <c r="BL242" s="17" t="s">
        <v>303</v>
      </c>
      <c r="BM242" s="17" t="s">
        <v>2352</v>
      </c>
    </row>
    <row r="243" s="15" customFormat="1">
      <c r="B243" s="263"/>
      <c r="C243" s="264"/>
      <c r="D243" s="231" t="s">
        <v>216</v>
      </c>
      <c r="E243" s="265" t="s">
        <v>1</v>
      </c>
      <c r="F243" s="266" t="s">
        <v>2353</v>
      </c>
      <c r="G243" s="264"/>
      <c r="H243" s="265" t="s">
        <v>1</v>
      </c>
      <c r="I243" s="267"/>
      <c r="J243" s="264"/>
      <c r="K243" s="264"/>
      <c r="L243" s="268"/>
      <c r="M243" s="269"/>
      <c r="N243" s="270"/>
      <c r="O243" s="270"/>
      <c r="P243" s="270"/>
      <c r="Q243" s="270"/>
      <c r="R243" s="270"/>
      <c r="S243" s="270"/>
      <c r="T243" s="271"/>
      <c r="AT243" s="272" t="s">
        <v>216</v>
      </c>
      <c r="AU243" s="272" t="s">
        <v>80</v>
      </c>
      <c r="AV243" s="15" t="s">
        <v>78</v>
      </c>
      <c r="AW243" s="15" t="s">
        <v>33</v>
      </c>
      <c r="AX243" s="15" t="s">
        <v>71</v>
      </c>
      <c r="AY243" s="272" t="s">
        <v>207</v>
      </c>
    </row>
    <row r="244" s="15" customFormat="1">
      <c r="B244" s="263"/>
      <c r="C244" s="264"/>
      <c r="D244" s="231" t="s">
        <v>216</v>
      </c>
      <c r="E244" s="265" t="s">
        <v>1</v>
      </c>
      <c r="F244" s="266" t="s">
        <v>2354</v>
      </c>
      <c r="G244" s="264"/>
      <c r="H244" s="265" t="s">
        <v>1</v>
      </c>
      <c r="I244" s="267"/>
      <c r="J244" s="264"/>
      <c r="K244" s="264"/>
      <c r="L244" s="268"/>
      <c r="M244" s="269"/>
      <c r="N244" s="270"/>
      <c r="O244" s="270"/>
      <c r="P244" s="270"/>
      <c r="Q244" s="270"/>
      <c r="R244" s="270"/>
      <c r="S244" s="270"/>
      <c r="T244" s="271"/>
      <c r="AT244" s="272" t="s">
        <v>216</v>
      </c>
      <c r="AU244" s="272" t="s">
        <v>80</v>
      </c>
      <c r="AV244" s="15" t="s">
        <v>78</v>
      </c>
      <c r="AW244" s="15" t="s">
        <v>33</v>
      </c>
      <c r="AX244" s="15" t="s">
        <v>71</v>
      </c>
      <c r="AY244" s="272" t="s">
        <v>207</v>
      </c>
    </row>
    <row r="245" s="12" customFormat="1">
      <c r="B245" s="229"/>
      <c r="C245" s="230"/>
      <c r="D245" s="231" t="s">
        <v>216</v>
      </c>
      <c r="E245" s="232" t="s">
        <v>1</v>
      </c>
      <c r="F245" s="233" t="s">
        <v>2355</v>
      </c>
      <c r="G245" s="230"/>
      <c r="H245" s="234">
        <v>44.590000000000003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216</v>
      </c>
      <c r="AU245" s="240" t="s">
        <v>80</v>
      </c>
      <c r="AV245" s="12" t="s">
        <v>80</v>
      </c>
      <c r="AW245" s="12" t="s">
        <v>33</v>
      </c>
      <c r="AX245" s="12" t="s">
        <v>71</v>
      </c>
      <c r="AY245" s="240" t="s">
        <v>207</v>
      </c>
    </row>
    <row r="246" s="12" customFormat="1">
      <c r="B246" s="229"/>
      <c r="C246" s="230"/>
      <c r="D246" s="231" t="s">
        <v>216</v>
      </c>
      <c r="E246" s="232" t="s">
        <v>1</v>
      </c>
      <c r="F246" s="233" t="s">
        <v>2356</v>
      </c>
      <c r="G246" s="230"/>
      <c r="H246" s="234">
        <v>-9.4030000000000005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216</v>
      </c>
      <c r="AU246" s="240" t="s">
        <v>80</v>
      </c>
      <c r="AV246" s="12" t="s">
        <v>80</v>
      </c>
      <c r="AW246" s="12" t="s">
        <v>33</v>
      </c>
      <c r="AX246" s="12" t="s">
        <v>71</v>
      </c>
      <c r="AY246" s="240" t="s">
        <v>207</v>
      </c>
    </row>
    <row r="247" s="12" customFormat="1">
      <c r="B247" s="229"/>
      <c r="C247" s="230"/>
      <c r="D247" s="231" t="s">
        <v>216</v>
      </c>
      <c r="E247" s="232" t="s">
        <v>1</v>
      </c>
      <c r="F247" s="233" t="s">
        <v>2357</v>
      </c>
      <c r="G247" s="230"/>
      <c r="H247" s="234">
        <v>34.271999999999998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216</v>
      </c>
      <c r="AU247" s="240" t="s">
        <v>80</v>
      </c>
      <c r="AV247" s="12" t="s">
        <v>80</v>
      </c>
      <c r="AW247" s="12" t="s">
        <v>33</v>
      </c>
      <c r="AX247" s="12" t="s">
        <v>71</v>
      </c>
      <c r="AY247" s="240" t="s">
        <v>207</v>
      </c>
    </row>
    <row r="248" s="12" customFormat="1">
      <c r="B248" s="229"/>
      <c r="C248" s="230"/>
      <c r="D248" s="231" t="s">
        <v>216</v>
      </c>
      <c r="E248" s="232" t="s">
        <v>1</v>
      </c>
      <c r="F248" s="233" t="s">
        <v>2358</v>
      </c>
      <c r="G248" s="230"/>
      <c r="H248" s="234">
        <v>-3.2829999999999999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216</v>
      </c>
      <c r="AU248" s="240" t="s">
        <v>80</v>
      </c>
      <c r="AV248" s="12" t="s">
        <v>80</v>
      </c>
      <c r="AW248" s="12" t="s">
        <v>33</v>
      </c>
      <c r="AX248" s="12" t="s">
        <v>71</v>
      </c>
      <c r="AY248" s="240" t="s">
        <v>207</v>
      </c>
    </row>
    <row r="249" s="12" customFormat="1">
      <c r="B249" s="229"/>
      <c r="C249" s="230"/>
      <c r="D249" s="231" t="s">
        <v>216</v>
      </c>
      <c r="E249" s="232" t="s">
        <v>1</v>
      </c>
      <c r="F249" s="233" t="s">
        <v>2359</v>
      </c>
      <c r="G249" s="230"/>
      <c r="H249" s="234">
        <v>23.77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216</v>
      </c>
      <c r="AU249" s="240" t="s">
        <v>80</v>
      </c>
      <c r="AV249" s="12" t="s">
        <v>80</v>
      </c>
      <c r="AW249" s="12" t="s">
        <v>33</v>
      </c>
      <c r="AX249" s="12" t="s">
        <v>71</v>
      </c>
      <c r="AY249" s="240" t="s">
        <v>207</v>
      </c>
    </row>
    <row r="250" s="12" customFormat="1">
      <c r="B250" s="229"/>
      <c r="C250" s="230"/>
      <c r="D250" s="231" t="s">
        <v>216</v>
      </c>
      <c r="E250" s="232" t="s">
        <v>1</v>
      </c>
      <c r="F250" s="233" t="s">
        <v>2360</v>
      </c>
      <c r="G250" s="230"/>
      <c r="H250" s="234">
        <v>-1.9299999999999999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216</v>
      </c>
      <c r="AU250" s="240" t="s">
        <v>80</v>
      </c>
      <c r="AV250" s="12" t="s">
        <v>80</v>
      </c>
      <c r="AW250" s="12" t="s">
        <v>33</v>
      </c>
      <c r="AX250" s="12" t="s">
        <v>71</v>
      </c>
      <c r="AY250" s="240" t="s">
        <v>207</v>
      </c>
    </row>
    <row r="251" s="12" customFormat="1">
      <c r="B251" s="229"/>
      <c r="C251" s="230"/>
      <c r="D251" s="231" t="s">
        <v>216</v>
      </c>
      <c r="E251" s="232" t="s">
        <v>1</v>
      </c>
      <c r="F251" s="233" t="s">
        <v>2361</v>
      </c>
      <c r="G251" s="230"/>
      <c r="H251" s="234">
        <v>36.537999999999997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216</v>
      </c>
      <c r="AU251" s="240" t="s">
        <v>80</v>
      </c>
      <c r="AV251" s="12" t="s">
        <v>80</v>
      </c>
      <c r="AW251" s="12" t="s">
        <v>33</v>
      </c>
      <c r="AX251" s="12" t="s">
        <v>71</v>
      </c>
      <c r="AY251" s="240" t="s">
        <v>207</v>
      </c>
    </row>
    <row r="252" s="14" customFormat="1">
      <c r="B252" s="252"/>
      <c r="C252" s="253"/>
      <c r="D252" s="231" t="s">
        <v>216</v>
      </c>
      <c r="E252" s="254" t="s">
        <v>1</v>
      </c>
      <c r="F252" s="255" t="s">
        <v>234</v>
      </c>
      <c r="G252" s="253"/>
      <c r="H252" s="256">
        <v>124.554</v>
      </c>
      <c r="I252" s="257"/>
      <c r="J252" s="253"/>
      <c r="K252" s="253"/>
      <c r="L252" s="258"/>
      <c r="M252" s="259"/>
      <c r="N252" s="260"/>
      <c r="O252" s="260"/>
      <c r="P252" s="260"/>
      <c r="Q252" s="260"/>
      <c r="R252" s="260"/>
      <c r="S252" s="260"/>
      <c r="T252" s="261"/>
      <c r="AT252" s="262" t="s">
        <v>216</v>
      </c>
      <c r="AU252" s="262" t="s">
        <v>80</v>
      </c>
      <c r="AV252" s="14" t="s">
        <v>228</v>
      </c>
      <c r="AW252" s="14" t="s">
        <v>33</v>
      </c>
      <c r="AX252" s="14" t="s">
        <v>71</v>
      </c>
      <c r="AY252" s="262" t="s">
        <v>207</v>
      </c>
    </row>
    <row r="253" s="12" customFormat="1">
      <c r="B253" s="229"/>
      <c r="C253" s="230"/>
      <c r="D253" s="231" t="s">
        <v>216</v>
      </c>
      <c r="E253" s="232" t="s">
        <v>1</v>
      </c>
      <c r="F253" s="233" t="s">
        <v>2362</v>
      </c>
      <c r="G253" s="230"/>
      <c r="H253" s="234">
        <v>30.911999999999999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216</v>
      </c>
      <c r="AU253" s="240" t="s">
        <v>80</v>
      </c>
      <c r="AV253" s="12" t="s">
        <v>80</v>
      </c>
      <c r="AW253" s="12" t="s">
        <v>33</v>
      </c>
      <c r="AX253" s="12" t="s">
        <v>71</v>
      </c>
      <c r="AY253" s="240" t="s">
        <v>207</v>
      </c>
    </row>
    <row r="254" s="12" customFormat="1">
      <c r="B254" s="229"/>
      <c r="C254" s="230"/>
      <c r="D254" s="231" t="s">
        <v>216</v>
      </c>
      <c r="E254" s="232" t="s">
        <v>1</v>
      </c>
      <c r="F254" s="233" t="s">
        <v>2363</v>
      </c>
      <c r="G254" s="230"/>
      <c r="H254" s="234">
        <v>26.350999999999999</v>
      </c>
      <c r="I254" s="235"/>
      <c r="J254" s="230"/>
      <c r="K254" s="230"/>
      <c r="L254" s="236"/>
      <c r="M254" s="237"/>
      <c r="N254" s="238"/>
      <c r="O254" s="238"/>
      <c r="P254" s="238"/>
      <c r="Q254" s="238"/>
      <c r="R254" s="238"/>
      <c r="S254" s="238"/>
      <c r="T254" s="239"/>
      <c r="AT254" s="240" t="s">
        <v>216</v>
      </c>
      <c r="AU254" s="240" t="s">
        <v>80</v>
      </c>
      <c r="AV254" s="12" t="s">
        <v>80</v>
      </c>
      <c r="AW254" s="12" t="s">
        <v>33</v>
      </c>
      <c r="AX254" s="12" t="s">
        <v>71</v>
      </c>
      <c r="AY254" s="240" t="s">
        <v>207</v>
      </c>
    </row>
    <row r="255" s="12" customFormat="1">
      <c r="B255" s="229"/>
      <c r="C255" s="230"/>
      <c r="D255" s="231" t="s">
        <v>216</v>
      </c>
      <c r="E255" s="232" t="s">
        <v>1</v>
      </c>
      <c r="F255" s="233" t="s">
        <v>2364</v>
      </c>
      <c r="G255" s="230"/>
      <c r="H255" s="234">
        <v>1.9199999999999999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216</v>
      </c>
      <c r="AU255" s="240" t="s">
        <v>80</v>
      </c>
      <c r="AV255" s="12" t="s">
        <v>80</v>
      </c>
      <c r="AW255" s="12" t="s">
        <v>33</v>
      </c>
      <c r="AX255" s="12" t="s">
        <v>71</v>
      </c>
      <c r="AY255" s="240" t="s">
        <v>207</v>
      </c>
    </row>
    <row r="256" s="13" customFormat="1">
      <c r="B256" s="241"/>
      <c r="C256" s="242"/>
      <c r="D256" s="231" t="s">
        <v>216</v>
      </c>
      <c r="E256" s="243" t="s">
        <v>1</v>
      </c>
      <c r="F256" s="244" t="s">
        <v>223</v>
      </c>
      <c r="G256" s="242"/>
      <c r="H256" s="245">
        <v>183.737</v>
      </c>
      <c r="I256" s="246"/>
      <c r="J256" s="242"/>
      <c r="K256" s="242"/>
      <c r="L256" s="247"/>
      <c r="M256" s="248"/>
      <c r="N256" s="249"/>
      <c r="O256" s="249"/>
      <c r="P256" s="249"/>
      <c r="Q256" s="249"/>
      <c r="R256" s="249"/>
      <c r="S256" s="249"/>
      <c r="T256" s="250"/>
      <c r="AT256" s="251" t="s">
        <v>216</v>
      </c>
      <c r="AU256" s="251" t="s">
        <v>80</v>
      </c>
      <c r="AV256" s="13" t="s">
        <v>214</v>
      </c>
      <c r="AW256" s="13" t="s">
        <v>33</v>
      </c>
      <c r="AX256" s="13" t="s">
        <v>78</v>
      </c>
      <c r="AY256" s="251" t="s">
        <v>207</v>
      </c>
    </row>
    <row r="257" s="1" customFormat="1" ht="16.5" customHeight="1">
      <c r="B257" s="38"/>
      <c r="C257" s="273" t="s">
        <v>504</v>
      </c>
      <c r="D257" s="273" t="s">
        <v>281</v>
      </c>
      <c r="E257" s="274" t="s">
        <v>2365</v>
      </c>
      <c r="F257" s="275" t="s">
        <v>2366</v>
      </c>
      <c r="G257" s="276" t="s">
        <v>296</v>
      </c>
      <c r="H257" s="277">
        <v>187.41200000000001</v>
      </c>
      <c r="I257" s="278"/>
      <c r="J257" s="279">
        <f>ROUND(I257*H257,2)</f>
        <v>0</v>
      </c>
      <c r="K257" s="275" t="s">
        <v>213</v>
      </c>
      <c r="L257" s="280"/>
      <c r="M257" s="281" t="s">
        <v>1</v>
      </c>
      <c r="N257" s="282" t="s">
        <v>42</v>
      </c>
      <c r="O257" s="79"/>
      <c r="P257" s="226">
        <f>O257*H257</f>
        <v>0</v>
      </c>
      <c r="Q257" s="226">
        <v>0.0039199999999999999</v>
      </c>
      <c r="R257" s="226">
        <f>Q257*H257</f>
        <v>0.73465504000000004</v>
      </c>
      <c r="S257" s="226">
        <v>0</v>
      </c>
      <c r="T257" s="227">
        <f>S257*H257</f>
        <v>0</v>
      </c>
      <c r="AR257" s="17" t="s">
        <v>397</v>
      </c>
      <c r="AT257" s="17" t="s">
        <v>281</v>
      </c>
      <c r="AU257" s="17" t="s">
        <v>80</v>
      </c>
      <c r="AY257" s="17" t="s">
        <v>207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78</v>
      </c>
      <c r="BK257" s="228">
        <f>ROUND(I257*H257,2)</f>
        <v>0</v>
      </c>
      <c r="BL257" s="17" t="s">
        <v>303</v>
      </c>
      <c r="BM257" s="17" t="s">
        <v>2367</v>
      </c>
    </row>
    <row r="258" s="12" customFormat="1">
      <c r="B258" s="229"/>
      <c r="C258" s="230"/>
      <c r="D258" s="231" t="s">
        <v>216</v>
      </c>
      <c r="E258" s="232" t="s">
        <v>1</v>
      </c>
      <c r="F258" s="233" t="s">
        <v>2368</v>
      </c>
      <c r="G258" s="230"/>
      <c r="H258" s="234">
        <v>187.41200000000001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216</v>
      </c>
      <c r="AU258" s="240" t="s">
        <v>80</v>
      </c>
      <c r="AV258" s="12" t="s">
        <v>80</v>
      </c>
      <c r="AW258" s="12" t="s">
        <v>33</v>
      </c>
      <c r="AX258" s="12" t="s">
        <v>78</v>
      </c>
      <c r="AY258" s="240" t="s">
        <v>207</v>
      </c>
    </row>
    <row r="259" s="1" customFormat="1" ht="22.5" customHeight="1">
      <c r="B259" s="38"/>
      <c r="C259" s="217" t="s">
        <v>509</v>
      </c>
      <c r="D259" s="217" t="s">
        <v>209</v>
      </c>
      <c r="E259" s="218" t="s">
        <v>2369</v>
      </c>
      <c r="F259" s="219" t="s">
        <v>2370</v>
      </c>
      <c r="G259" s="220" t="s">
        <v>296</v>
      </c>
      <c r="H259" s="221">
        <v>27.358000000000001</v>
      </c>
      <c r="I259" s="222"/>
      <c r="J259" s="223">
        <f>ROUND(I259*H259,2)</f>
        <v>0</v>
      </c>
      <c r="K259" s="219" t="s">
        <v>213</v>
      </c>
      <c r="L259" s="43"/>
      <c r="M259" s="224" t="s">
        <v>1</v>
      </c>
      <c r="N259" s="225" t="s">
        <v>42</v>
      </c>
      <c r="O259" s="79"/>
      <c r="P259" s="226">
        <f>O259*H259</f>
        <v>0</v>
      </c>
      <c r="Q259" s="226">
        <v>0.0060000000000000001</v>
      </c>
      <c r="R259" s="226">
        <f>Q259*H259</f>
        <v>0.16414800000000002</v>
      </c>
      <c r="S259" s="226">
        <v>0</v>
      </c>
      <c r="T259" s="227">
        <f>S259*H259</f>
        <v>0</v>
      </c>
      <c r="AR259" s="17" t="s">
        <v>303</v>
      </c>
      <c r="AT259" s="17" t="s">
        <v>209</v>
      </c>
      <c r="AU259" s="17" t="s">
        <v>80</v>
      </c>
      <c r="AY259" s="17" t="s">
        <v>207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78</v>
      </c>
      <c r="BK259" s="228">
        <f>ROUND(I259*H259,2)</f>
        <v>0</v>
      </c>
      <c r="BL259" s="17" t="s">
        <v>303</v>
      </c>
      <c r="BM259" s="17" t="s">
        <v>2371</v>
      </c>
    </row>
    <row r="260" s="15" customFormat="1">
      <c r="B260" s="263"/>
      <c r="C260" s="264"/>
      <c r="D260" s="231" t="s">
        <v>216</v>
      </c>
      <c r="E260" s="265" t="s">
        <v>1</v>
      </c>
      <c r="F260" s="266" t="s">
        <v>2372</v>
      </c>
      <c r="G260" s="264"/>
      <c r="H260" s="265" t="s">
        <v>1</v>
      </c>
      <c r="I260" s="267"/>
      <c r="J260" s="264"/>
      <c r="K260" s="264"/>
      <c r="L260" s="268"/>
      <c r="M260" s="269"/>
      <c r="N260" s="270"/>
      <c r="O260" s="270"/>
      <c r="P260" s="270"/>
      <c r="Q260" s="270"/>
      <c r="R260" s="270"/>
      <c r="S260" s="270"/>
      <c r="T260" s="271"/>
      <c r="AT260" s="272" t="s">
        <v>216</v>
      </c>
      <c r="AU260" s="272" t="s">
        <v>80</v>
      </c>
      <c r="AV260" s="15" t="s">
        <v>78</v>
      </c>
      <c r="AW260" s="15" t="s">
        <v>33</v>
      </c>
      <c r="AX260" s="15" t="s">
        <v>71</v>
      </c>
      <c r="AY260" s="272" t="s">
        <v>207</v>
      </c>
    </row>
    <row r="261" s="12" customFormat="1">
      <c r="B261" s="229"/>
      <c r="C261" s="230"/>
      <c r="D261" s="231" t="s">
        <v>216</v>
      </c>
      <c r="E261" s="232" t="s">
        <v>1</v>
      </c>
      <c r="F261" s="233" t="s">
        <v>2373</v>
      </c>
      <c r="G261" s="230"/>
      <c r="H261" s="234">
        <v>18.239999999999998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216</v>
      </c>
      <c r="AU261" s="240" t="s">
        <v>80</v>
      </c>
      <c r="AV261" s="12" t="s">
        <v>80</v>
      </c>
      <c r="AW261" s="12" t="s">
        <v>33</v>
      </c>
      <c r="AX261" s="12" t="s">
        <v>71</v>
      </c>
      <c r="AY261" s="240" t="s">
        <v>207</v>
      </c>
    </row>
    <row r="262" s="12" customFormat="1">
      <c r="B262" s="229"/>
      <c r="C262" s="230"/>
      <c r="D262" s="231" t="s">
        <v>216</v>
      </c>
      <c r="E262" s="232" t="s">
        <v>1</v>
      </c>
      <c r="F262" s="233" t="s">
        <v>2374</v>
      </c>
      <c r="G262" s="230"/>
      <c r="H262" s="234">
        <v>1.0780000000000001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216</v>
      </c>
      <c r="AU262" s="240" t="s">
        <v>80</v>
      </c>
      <c r="AV262" s="12" t="s">
        <v>80</v>
      </c>
      <c r="AW262" s="12" t="s">
        <v>33</v>
      </c>
      <c r="AX262" s="12" t="s">
        <v>71</v>
      </c>
      <c r="AY262" s="240" t="s">
        <v>207</v>
      </c>
    </row>
    <row r="263" s="12" customFormat="1">
      <c r="B263" s="229"/>
      <c r="C263" s="230"/>
      <c r="D263" s="231" t="s">
        <v>216</v>
      </c>
      <c r="E263" s="232" t="s">
        <v>1</v>
      </c>
      <c r="F263" s="233" t="s">
        <v>2375</v>
      </c>
      <c r="G263" s="230"/>
      <c r="H263" s="234">
        <v>8.0399999999999991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216</v>
      </c>
      <c r="AU263" s="240" t="s">
        <v>80</v>
      </c>
      <c r="AV263" s="12" t="s">
        <v>80</v>
      </c>
      <c r="AW263" s="12" t="s">
        <v>33</v>
      </c>
      <c r="AX263" s="12" t="s">
        <v>71</v>
      </c>
      <c r="AY263" s="240" t="s">
        <v>207</v>
      </c>
    </row>
    <row r="264" s="13" customFormat="1">
      <c r="B264" s="241"/>
      <c r="C264" s="242"/>
      <c r="D264" s="231" t="s">
        <v>216</v>
      </c>
      <c r="E264" s="243" t="s">
        <v>1</v>
      </c>
      <c r="F264" s="244" t="s">
        <v>223</v>
      </c>
      <c r="G264" s="242"/>
      <c r="H264" s="245">
        <v>27.358000000000001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216</v>
      </c>
      <c r="AU264" s="251" t="s">
        <v>80</v>
      </c>
      <c r="AV264" s="13" t="s">
        <v>214</v>
      </c>
      <c r="AW264" s="13" t="s">
        <v>33</v>
      </c>
      <c r="AX264" s="13" t="s">
        <v>78</v>
      </c>
      <c r="AY264" s="251" t="s">
        <v>207</v>
      </c>
    </row>
    <row r="265" s="1" customFormat="1" ht="22.5" customHeight="1">
      <c r="B265" s="38"/>
      <c r="C265" s="217" t="s">
        <v>514</v>
      </c>
      <c r="D265" s="217" t="s">
        <v>209</v>
      </c>
      <c r="E265" s="218" t="s">
        <v>2376</v>
      </c>
      <c r="F265" s="219" t="s">
        <v>2351</v>
      </c>
      <c r="G265" s="220" t="s">
        <v>296</v>
      </c>
      <c r="H265" s="221">
        <v>129.16300000000001</v>
      </c>
      <c r="I265" s="222"/>
      <c r="J265" s="223">
        <f>ROUND(I265*H265,2)</f>
        <v>0</v>
      </c>
      <c r="K265" s="219" t="s">
        <v>213</v>
      </c>
      <c r="L265" s="43"/>
      <c r="M265" s="224" t="s">
        <v>1</v>
      </c>
      <c r="N265" s="225" t="s">
        <v>42</v>
      </c>
      <c r="O265" s="79"/>
      <c r="P265" s="226">
        <f>O265*H265</f>
        <v>0</v>
      </c>
      <c r="Q265" s="226">
        <v>5.0000000000000002E-05</v>
      </c>
      <c r="R265" s="226">
        <f>Q265*H265</f>
        <v>0.006458150000000001</v>
      </c>
      <c r="S265" s="226">
        <v>0</v>
      </c>
      <c r="T265" s="227">
        <f>S265*H265</f>
        <v>0</v>
      </c>
      <c r="AR265" s="17" t="s">
        <v>303</v>
      </c>
      <c r="AT265" s="17" t="s">
        <v>209</v>
      </c>
      <c r="AU265" s="17" t="s">
        <v>80</v>
      </c>
      <c r="AY265" s="17" t="s">
        <v>207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78</v>
      </c>
      <c r="BK265" s="228">
        <f>ROUND(I265*H265,2)</f>
        <v>0</v>
      </c>
      <c r="BL265" s="17" t="s">
        <v>303</v>
      </c>
      <c r="BM265" s="17" t="s">
        <v>2377</v>
      </c>
    </row>
    <row r="266" s="15" customFormat="1">
      <c r="B266" s="263"/>
      <c r="C266" s="264"/>
      <c r="D266" s="231" t="s">
        <v>216</v>
      </c>
      <c r="E266" s="265" t="s">
        <v>1</v>
      </c>
      <c r="F266" s="266" t="s">
        <v>2378</v>
      </c>
      <c r="G266" s="264"/>
      <c r="H266" s="265" t="s">
        <v>1</v>
      </c>
      <c r="I266" s="267"/>
      <c r="J266" s="264"/>
      <c r="K266" s="264"/>
      <c r="L266" s="268"/>
      <c r="M266" s="269"/>
      <c r="N266" s="270"/>
      <c r="O266" s="270"/>
      <c r="P266" s="270"/>
      <c r="Q266" s="270"/>
      <c r="R266" s="270"/>
      <c r="S266" s="270"/>
      <c r="T266" s="271"/>
      <c r="AT266" s="272" t="s">
        <v>216</v>
      </c>
      <c r="AU266" s="272" t="s">
        <v>80</v>
      </c>
      <c r="AV266" s="15" t="s">
        <v>78</v>
      </c>
      <c r="AW266" s="15" t="s">
        <v>33</v>
      </c>
      <c r="AX266" s="15" t="s">
        <v>71</v>
      </c>
      <c r="AY266" s="272" t="s">
        <v>207</v>
      </c>
    </row>
    <row r="267" s="15" customFormat="1">
      <c r="B267" s="263"/>
      <c r="C267" s="264"/>
      <c r="D267" s="231" t="s">
        <v>216</v>
      </c>
      <c r="E267" s="265" t="s">
        <v>1</v>
      </c>
      <c r="F267" s="266" t="s">
        <v>2379</v>
      </c>
      <c r="G267" s="264"/>
      <c r="H267" s="265" t="s">
        <v>1</v>
      </c>
      <c r="I267" s="267"/>
      <c r="J267" s="264"/>
      <c r="K267" s="264"/>
      <c r="L267" s="268"/>
      <c r="M267" s="269"/>
      <c r="N267" s="270"/>
      <c r="O267" s="270"/>
      <c r="P267" s="270"/>
      <c r="Q267" s="270"/>
      <c r="R267" s="270"/>
      <c r="S267" s="270"/>
      <c r="T267" s="271"/>
      <c r="AT267" s="272" t="s">
        <v>216</v>
      </c>
      <c r="AU267" s="272" t="s">
        <v>80</v>
      </c>
      <c r="AV267" s="15" t="s">
        <v>78</v>
      </c>
      <c r="AW267" s="15" t="s">
        <v>33</v>
      </c>
      <c r="AX267" s="15" t="s">
        <v>71</v>
      </c>
      <c r="AY267" s="272" t="s">
        <v>207</v>
      </c>
    </row>
    <row r="268" s="12" customFormat="1">
      <c r="B268" s="229"/>
      <c r="C268" s="230"/>
      <c r="D268" s="231" t="s">
        <v>216</v>
      </c>
      <c r="E268" s="232" t="s">
        <v>1</v>
      </c>
      <c r="F268" s="233" t="s">
        <v>2380</v>
      </c>
      <c r="G268" s="230"/>
      <c r="H268" s="234">
        <v>46.235999999999997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216</v>
      </c>
      <c r="AU268" s="240" t="s">
        <v>80</v>
      </c>
      <c r="AV268" s="12" t="s">
        <v>80</v>
      </c>
      <c r="AW268" s="12" t="s">
        <v>33</v>
      </c>
      <c r="AX268" s="12" t="s">
        <v>71</v>
      </c>
      <c r="AY268" s="240" t="s">
        <v>207</v>
      </c>
    </row>
    <row r="269" s="12" customFormat="1">
      <c r="B269" s="229"/>
      <c r="C269" s="230"/>
      <c r="D269" s="231" t="s">
        <v>216</v>
      </c>
      <c r="E269" s="232" t="s">
        <v>1</v>
      </c>
      <c r="F269" s="233" t="s">
        <v>2356</v>
      </c>
      <c r="G269" s="230"/>
      <c r="H269" s="234">
        <v>-9.4030000000000005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216</v>
      </c>
      <c r="AU269" s="240" t="s">
        <v>80</v>
      </c>
      <c r="AV269" s="12" t="s">
        <v>80</v>
      </c>
      <c r="AW269" s="12" t="s">
        <v>33</v>
      </c>
      <c r="AX269" s="12" t="s">
        <v>71</v>
      </c>
      <c r="AY269" s="240" t="s">
        <v>207</v>
      </c>
    </row>
    <row r="270" s="12" customFormat="1">
      <c r="B270" s="229"/>
      <c r="C270" s="230"/>
      <c r="D270" s="231" t="s">
        <v>216</v>
      </c>
      <c r="E270" s="232" t="s">
        <v>1</v>
      </c>
      <c r="F270" s="233" t="s">
        <v>2381</v>
      </c>
      <c r="G270" s="230"/>
      <c r="H270" s="234">
        <v>35.036999999999999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216</v>
      </c>
      <c r="AU270" s="240" t="s">
        <v>80</v>
      </c>
      <c r="AV270" s="12" t="s">
        <v>80</v>
      </c>
      <c r="AW270" s="12" t="s">
        <v>33</v>
      </c>
      <c r="AX270" s="12" t="s">
        <v>71</v>
      </c>
      <c r="AY270" s="240" t="s">
        <v>207</v>
      </c>
    </row>
    <row r="271" s="12" customFormat="1">
      <c r="B271" s="229"/>
      <c r="C271" s="230"/>
      <c r="D271" s="231" t="s">
        <v>216</v>
      </c>
      <c r="E271" s="232" t="s">
        <v>1</v>
      </c>
      <c r="F271" s="233" t="s">
        <v>2358</v>
      </c>
      <c r="G271" s="230"/>
      <c r="H271" s="234">
        <v>-3.2829999999999999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AT271" s="240" t="s">
        <v>216</v>
      </c>
      <c r="AU271" s="240" t="s">
        <v>80</v>
      </c>
      <c r="AV271" s="12" t="s">
        <v>80</v>
      </c>
      <c r="AW271" s="12" t="s">
        <v>33</v>
      </c>
      <c r="AX271" s="12" t="s">
        <v>71</v>
      </c>
      <c r="AY271" s="240" t="s">
        <v>207</v>
      </c>
    </row>
    <row r="272" s="12" customFormat="1">
      <c r="B272" s="229"/>
      <c r="C272" s="230"/>
      <c r="D272" s="231" t="s">
        <v>216</v>
      </c>
      <c r="E272" s="232" t="s">
        <v>1</v>
      </c>
      <c r="F272" s="233" t="s">
        <v>2382</v>
      </c>
      <c r="G272" s="230"/>
      <c r="H272" s="234">
        <v>25.876000000000001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216</v>
      </c>
      <c r="AU272" s="240" t="s">
        <v>80</v>
      </c>
      <c r="AV272" s="12" t="s">
        <v>80</v>
      </c>
      <c r="AW272" s="12" t="s">
        <v>33</v>
      </c>
      <c r="AX272" s="12" t="s">
        <v>71</v>
      </c>
      <c r="AY272" s="240" t="s">
        <v>207</v>
      </c>
    </row>
    <row r="273" s="12" customFormat="1">
      <c r="B273" s="229"/>
      <c r="C273" s="230"/>
      <c r="D273" s="231" t="s">
        <v>216</v>
      </c>
      <c r="E273" s="232" t="s">
        <v>1</v>
      </c>
      <c r="F273" s="233" t="s">
        <v>2360</v>
      </c>
      <c r="G273" s="230"/>
      <c r="H273" s="234">
        <v>-1.9299999999999999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216</v>
      </c>
      <c r="AU273" s="240" t="s">
        <v>80</v>
      </c>
      <c r="AV273" s="12" t="s">
        <v>80</v>
      </c>
      <c r="AW273" s="12" t="s">
        <v>33</v>
      </c>
      <c r="AX273" s="12" t="s">
        <v>71</v>
      </c>
      <c r="AY273" s="240" t="s">
        <v>207</v>
      </c>
    </row>
    <row r="274" s="12" customFormat="1">
      <c r="B274" s="229"/>
      <c r="C274" s="230"/>
      <c r="D274" s="231" t="s">
        <v>216</v>
      </c>
      <c r="E274" s="232" t="s">
        <v>1</v>
      </c>
      <c r="F274" s="233" t="s">
        <v>2383</v>
      </c>
      <c r="G274" s="230"/>
      <c r="H274" s="234">
        <v>36.630000000000003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216</v>
      </c>
      <c r="AU274" s="240" t="s">
        <v>80</v>
      </c>
      <c r="AV274" s="12" t="s">
        <v>80</v>
      </c>
      <c r="AW274" s="12" t="s">
        <v>33</v>
      </c>
      <c r="AX274" s="12" t="s">
        <v>71</v>
      </c>
      <c r="AY274" s="240" t="s">
        <v>207</v>
      </c>
    </row>
    <row r="275" s="13" customFormat="1">
      <c r="B275" s="241"/>
      <c r="C275" s="242"/>
      <c r="D275" s="231" t="s">
        <v>216</v>
      </c>
      <c r="E275" s="243" t="s">
        <v>1</v>
      </c>
      <c r="F275" s="244" t="s">
        <v>223</v>
      </c>
      <c r="G275" s="242"/>
      <c r="H275" s="245">
        <v>129.16300000000001</v>
      </c>
      <c r="I275" s="246"/>
      <c r="J275" s="242"/>
      <c r="K275" s="242"/>
      <c r="L275" s="247"/>
      <c r="M275" s="248"/>
      <c r="N275" s="249"/>
      <c r="O275" s="249"/>
      <c r="P275" s="249"/>
      <c r="Q275" s="249"/>
      <c r="R275" s="249"/>
      <c r="S275" s="249"/>
      <c r="T275" s="250"/>
      <c r="AT275" s="251" t="s">
        <v>216</v>
      </c>
      <c r="AU275" s="251" t="s">
        <v>80</v>
      </c>
      <c r="AV275" s="13" t="s">
        <v>214</v>
      </c>
      <c r="AW275" s="13" t="s">
        <v>33</v>
      </c>
      <c r="AX275" s="13" t="s">
        <v>78</v>
      </c>
      <c r="AY275" s="251" t="s">
        <v>207</v>
      </c>
    </row>
    <row r="276" s="1" customFormat="1" ht="16.5" customHeight="1">
      <c r="B276" s="38"/>
      <c r="C276" s="273" t="s">
        <v>520</v>
      </c>
      <c r="D276" s="273" t="s">
        <v>281</v>
      </c>
      <c r="E276" s="274" t="s">
        <v>2384</v>
      </c>
      <c r="F276" s="275" t="s">
        <v>2385</v>
      </c>
      <c r="G276" s="276" t="s">
        <v>296</v>
      </c>
      <c r="H276" s="277">
        <v>159.65100000000001</v>
      </c>
      <c r="I276" s="278"/>
      <c r="J276" s="279">
        <f>ROUND(I276*H276,2)</f>
        <v>0</v>
      </c>
      <c r="K276" s="275" t="s">
        <v>213</v>
      </c>
      <c r="L276" s="280"/>
      <c r="M276" s="281" t="s">
        <v>1</v>
      </c>
      <c r="N276" s="282" t="s">
        <v>42</v>
      </c>
      <c r="O276" s="79"/>
      <c r="P276" s="226">
        <f>O276*H276</f>
        <v>0</v>
      </c>
      <c r="Q276" s="226">
        <v>0.0033</v>
      </c>
      <c r="R276" s="226">
        <f>Q276*H276</f>
        <v>0.52684830000000005</v>
      </c>
      <c r="S276" s="226">
        <v>0</v>
      </c>
      <c r="T276" s="227">
        <f>S276*H276</f>
        <v>0</v>
      </c>
      <c r="AR276" s="17" t="s">
        <v>397</v>
      </c>
      <c r="AT276" s="17" t="s">
        <v>281</v>
      </c>
      <c r="AU276" s="17" t="s">
        <v>80</v>
      </c>
      <c r="AY276" s="17" t="s">
        <v>207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78</v>
      </c>
      <c r="BK276" s="228">
        <f>ROUND(I276*H276,2)</f>
        <v>0</v>
      </c>
      <c r="BL276" s="17" t="s">
        <v>303</v>
      </c>
      <c r="BM276" s="17" t="s">
        <v>2386</v>
      </c>
    </row>
    <row r="277" s="12" customFormat="1">
      <c r="B277" s="229"/>
      <c r="C277" s="230"/>
      <c r="D277" s="231" t="s">
        <v>216</v>
      </c>
      <c r="E277" s="232" t="s">
        <v>1</v>
      </c>
      <c r="F277" s="233" t="s">
        <v>2387</v>
      </c>
      <c r="G277" s="230"/>
      <c r="H277" s="234">
        <v>159.65100000000001</v>
      </c>
      <c r="I277" s="235"/>
      <c r="J277" s="230"/>
      <c r="K277" s="230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216</v>
      </c>
      <c r="AU277" s="240" t="s">
        <v>80</v>
      </c>
      <c r="AV277" s="12" t="s">
        <v>80</v>
      </c>
      <c r="AW277" s="12" t="s">
        <v>33</v>
      </c>
      <c r="AX277" s="12" t="s">
        <v>78</v>
      </c>
      <c r="AY277" s="240" t="s">
        <v>207</v>
      </c>
    </row>
    <row r="278" s="1" customFormat="1" ht="22.5" customHeight="1">
      <c r="B278" s="38"/>
      <c r="C278" s="217" t="s">
        <v>525</v>
      </c>
      <c r="D278" s="217" t="s">
        <v>209</v>
      </c>
      <c r="E278" s="218" t="s">
        <v>2388</v>
      </c>
      <c r="F278" s="219" t="s">
        <v>2389</v>
      </c>
      <c r="G278" s="220" t="s">
        <v>296</v>
      </c>
      <c r="H278" s="221">
        <v>104.777</v>
      </c>
      <c r="I278" s="222"/>
      <c r="J278" s="223">
        <f>ROUND(I278*H278,2)</f>
        <v>0</v>
      </c>
      <c r="K278" s="219" t="s">
        <v>943</v>
      </c>
      <c r="L278" s="43"/>
      <c r="M278" s="224" t="s">
        <v>1</v>
      </c>
      <c r="N278" s="225" t="s">
        <v>42</v>
      </c>
      <c r="O278" s="79"/>
      <c r="P278" s="226">
        <f>O278*H278</f>
        <v>0</v>
      </c>
      <c r="Q278" s="226">
        <v>0.0015399999999999999</v>
      </c>
      <c r="R278" s="226">
        <f>Q278*H278</f>
        <v>0.16135658</v>
      </c>
      <c r="S278" s="226">
        <v>0</v>
      </c>
      <c r="T278" s="227">
        <f>S278*H278</f>
        <v>0</v>
      </c>
      <c r="AR278" s="17" t="s">
        <v>303</v>
      </c>
      <c r="AT278" s="17" t="s">
        <v>209</v>
      </c>
      <c r="AU278" s="17" t="s">
        <v>80</v>
      </c>
      <c r="AY278" s="17" t="s">
        <v>207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78</v>
      </c>
      <c r="BK278" s="228">
        <f>ROUND(I278*H278,2)</f>
        <v>0</v>
      </c>
      <c r="BL278" s="17" t="s">
        <v>303</v>
      </c>
      <c r="BM278" s="17" t="s">
        <v>2390</v>
      </c>
    </row>
    <row r="279" s="15" customFormat="1">
      <c r="B279" s="263"/>
      <c r="C279" s="264"/>
      <c r="D279" s="231" t="s">
        <v>216</v>
      </c>
      <c r="E279" s="265" t="s">
        <v>1</v>
      </c>
      <c r="F279" s="266" t="s">
        <v>2391</v>
      </c>
      <c r="G279" s="264"/>
      <c r="H279" s="265" t="s">
        <v>1</v>
      </c>
      <c r="I279" s="267"/>
      <c r="J279" s="264"/>
      <c r="K279" s="264"/>
      <c r="L279" s="268"/>
      <c r="M279" s="269"/>
      <c r="N279" s="270"/>
      <c r="O279" s="270"/>
      <c r="P279" s="270"/>
      <c r="Q279" s="270"/>
      <c r="R279" s="270"/>
      <c r="S279" s="270"/>
      <c r="T279" s="271"/>
      <c r="AT279" s="272" t="s">
        <v>216</v>
      </c>
      <c r="AU279" s="272" t="s">
        <v>80</v>
      </c>
      <c r="AV279" s="15" t="s">
        <v>78</v>
      </c>
      <c r="AW279" s="15" t="s">
        <v>33</v>
      </c>
      <c r="AX279" s="15" t="s">
        <v>71</v>
      </c>
      <c r="AY279" s="272" t="s">
        <v>207</v>
      </c>
    </row>
    <row r="280" s="12" customFormat="1">
      <c r="B280" s="229"/>
      <c r="C280" s="230"/>
      <c r="D280" s="231" t="s">
        <v>216</v>
      </c>
      <c r="E280" s="232" t="s">
        <v>1</v>
      </c>
      <c r="F280" s="233" t="s">
        <v>2392</v>
      </c>
      <c r="G280" s="230"/>
      <c r="H280" s="234">
        <v>122.09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216</v>
      </c>
      <c r="AU280" s="240" t="s">
        <v>80</v>
      </c>
      <c r="AV280" s="12" t="s">
        <v>80</v>
      </c>
      <c r="AW280" s="12" t="s">
        <v>33</v>
      </c>
      <c r="AX280" s="12" t="s">
        <v>71</v>
      </c>
      <c r="AY280" s="240" t="s">
        <v>207</v>
      </c>
    </row>
    <row r="281" s="12" customFormat="1">
      <c r="B281" s="229"/>
      <c r="C281" s="230"/>
      <c r="D281" s="231" t="s">
        <v>216</v>
      </c>
      <c r="E281" s="232" t="s">
        <v>1</v>
      </c>
      <c r="F281" s="233" t="s">
        <v>2393</v>
      </c>
      <c r="G281" s="230"/>
      <c r="H281" s="234">
        <v>-17.312999999999999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216</v>
      </c>
      <c r="AU281" s="240" t="s">
        <v>80</v>
      </c>
      <c r="AV281" s="12" t="s">
        <v>80</v>
      </c>
      <c r="AW281" s="12" t="s">
        <v>33</v>
      </c>
      <c r="AX281" s="12" t="s">
        <v>71</v>
      </c>
      <c r="AY281" s="240" t="s">
        <v>207</v>
      </c>
    </row>
    <row r="282" s="13" customFormat="1">
      <c r="B282" s="241"/>
      <c r="C282" s="242"/>
      <c r="D282" s="231" t="s">
        <v>216</v>
      </c>
      <c r="E282" s="243" t="s">
        <v>1</v>
      </c>
      <c r="F282" s="244" t="s">
        <v>223</v>
      </c>
      <c r="G282" s="242"/>
      <c r="H282" s="245">
        <v>104.777</v>
      </c>
      <c r="I282" s="246"/>
      <c r="J282" s="242"/>
      <c r="K282" s="242"/>
      <c r="L282" s="247"/>
      <c r="M282" s="248"/>
      <c r="N282" s="249"/>
      <c r="O282" s="249"/>
      <c r="P282" s="249"/>
      <c r="Q282" s="249"/>
      <c r="R282" s="249"/>
      <c r="S282" s="249"/>
      <c r="T282" s="250"/>
      <c r="AT282" s="251" t="s">
        <v>216</v>
      </c>
      <c r="AU282" s="251" t="s">
        <v>80</v>
      </c>
      <c r="AV282" s="13" t="s">
        <v>214</v>
      </c>
      <c r="AW282" s="13" t="s">
        <v>33</v>
      </c>
      <c r="AX282" s="13" t="s">
        <v>78</v>
      </c>
      <c r="AY282" s="251" t="s">
        <v>207</v>
      </c>
    </row>
    <row r="283" s="1" customFormat="1" ht="16.5" customHeight="1">
      <c r="B283" s="38"/>
      <c r="C283" s="273" t="s">
        <v>533</v>
      </c>
      <c r="D283" s="273" t="s">
        <v>281</v>
      </c>
      <c r="E283" s="274" t="s">
        <v>2394</v>
      </c>
      <c r="F283" s="275" t="s">
        <v>2395</v>
      </c>
      <c r="G283" s="276" t="s">
        <v>296</v>
      </c>
      <c r="H283" s="277">
        <v>115.247</v>
      </c>
      <c r="I283" s="278"/>
      <c r="J283" s="279">
        <f>ROUND(I283*H283,2)</f>
        <v>0</v>
      </c>
      <c r="K283" s="275" t="s">
        <v>943</v>
      </c>
      <c r="L283" s="280"/>
      <c r="M283" s="281" t="s">
        <v>1</v>
      </c>
      <c r="N283" s="282" t="s">
        <v>42</v>
      </c>
      <c r="O283" s="79"/>
      <c r="P283" s="226">
        <f>O283*H283</f>
        <v>0</v>
      </c>
      <c r="Q283" s="226">
        <v>0.024899999999999999</v>
      </c>
      <c r="R283" s="226">
        <f>Q283*H283</f>
        <v>2.8696503</v>
      </c>
      <c r="S283" s="226">
        <v>0</v>
      </c>
      <c r="T283" s="227">
        <f>S283*H283</f>
        <v>0</v>
      </c>
      <c r="AR283" s="17" t="s">
        <v>397</v>
      </c>
      <c r="AT283" s="17" t="s">
        <v>281</v>
      </c>
      <c r="AU283" s="17" t="s">
        <v>80</v>
      </c>
      <c r="AY283" s="17" t="s">
        <v>207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78</v>
      </c>
      <c r="BK283" s="228">
        <f>ROUND(I283*H283,2)</f>
        <v>0</v>
      </c>
      <c r="BL283" s="17" t="s">
        <v>303</v>
      </c>
      <c r="BM283" s="17" t="s">
        <v>2396</v>
      </c>
    </row>
    <row r="284" s="12" customFormat="1">
      <c r="B284" s="229"/>
      <c r="C284" s="230"/>
      <c r="D284" s="231" t="s">
        <v>216</v>
      </c>
      <c r="E284" s="232" t="s">
        <v>1</v>
      </c>
      <c r="F284" s="233" t="s">
        <v>2397</v>
      </c>
      <c r="G284" s="230"/>
      <c r="H284" s="234">
        <v>115.247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216</v>
      </c>
      <c r="AU284" s="240" t="s">
        <v>80</v>
      </c>
      <c r="AV284" s="12" t="s">
        <v>80</v>
      </c>
      <c r="AW284" s="12" t="s">
        <v>33</v>
      </c>
      <c r="AX284" s="12" t="s">
        <v>78</v>
      </c>
      <c r="AY284" s="240" t="s">
        <v>207</v>
      </c>
    </row>
    <row r="285" s="1" customFormat="1" ht="22.5" customHeight="1">
      <c r="B285" s="38"/>
      <c r="C285" s="217" t="s">
        <v>538</v>
      </c>
      <c r="D285" s="217" t="s">
        <v>209</v>
      </c>
      <c r="E285" s="218" t="s">
        <v>2398</v>
      </c>
      <c r="F285" s="219" t="s">
        <v>2399</v>
      </c>
      <c r="G285" s="220" t="s">
        <v>296</v>
      </c>
      <c r="H285" s="221">
        <v>105</v>
      </c>
      <c r="I285" s="222"/>
      <c r="J285" s="223">
        <f>ROUND(I285*H285,2)</f>
        <v>0</v>
      </c>
      <c r="K285" s="219" t="s">
        <v>213</v>
      </c>
      <c r="L285" s="43"/>
      <c r="M285" s="224" t="s">
        <v>1</v>
      </c>
      <c r="N285" s="225" t="s">
        <v>42</v>
      </c>
      <c r="O285" s="79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AR285" s="17" t="s">
        <v>303</v>
      </c>
      <c r="AT285" s="17" t="s">
        <v>209</v>
      </c>
      <c r="AU285" s="17" t="s">
        <v>80</v>
      </c>
      <c r="AY285" s="17" t="s">
        <v>207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78</v>
      </c>
      <c r="BK285" s="228">
        <f>ROUND(I285*H285,2)</f>
        <v>0</v>
      </c>
      <c r="BL285" s="17" t="s">
        <v>303</v>
      </c>
      <c r="BM285" s="17" t="s">
        <v>2400</v>
      </c>
    </row>
    <row r="286" s="12" customFormat="1">
      <c r="B286" s="229"/>
      <c r="C286" s="230"/>
      <c r="D286" s="231" t="s">
        <v>216</v>
      </c>
      <c r="E286" s="232" t="s">
        <v>1</v>
      </c>
      <c r="F286" s="233" t="s">
        <v>2274</v>
      </c>
      <c r="G286" s="230"/>
      <c r="H286" s="234">
        <v>105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AT286" s="240" t="s">
        <v>216</v>
      </c>
      <c r="AU286" s="240" t="s">
        <v>80</v>
      </c>
      <c r="AV286" s="12" t="s">
        <v>80</v>
      </c>
      <c r="AW286" s="12" t="s">
        <v>33</v>
      </c>
      <c r="AX286" s="12" t="s">
        <v>78</v>
      </c>
      <c r="AY286" s="240" t="s">
        <v>207</v>
      </c>
    </row>
    <row r="287" s="1" customFormat="1" ht="22.5" customHeight="1">
      <c r="B287" s="38"/>
      <c r="C287" s="273" t="s">
        <v>543</v>
      </c>
      <c r="D287" s="273" t="s">
        <v>281</v>
      </c>
      <c r="E287" s="274" t="s">
        <v>2401</v>
      </c>
      <c r="F287" s="275" t="s">
        <v>2402</v>
      </c>
      <c r="G287" s="276" t="s">
        <v>296</v>
      </c>
      <c r="H287" s="277">
        <v>115.5</v>
      </c>
      <c r="I287" s="278"/>
      <c r="J287" s="279">
        <f>ROUND(I287*H287,2)</f>
        <v>0</v>
      </c>
      <c r="K287" s="275" t="s">
        <v>213</v>
      </c>
      <c r="L287" s="280"/>
      <c r="M287" s="281" t="s">
        <v>1</v>
      </c>
      <c r="N287" s="282" t="s">
        <v>42</v>
      </c>
      <c r="O287" s="79"/>
      <c r="P287" s="226">
        <f>O287*H287</f>
        <v>0</v>
      </c>
      <c r="Q287" s="226">
        <v>0.00017000000000000001</v>
      </c>
      <c r="R287" s="226">
        <f>Q287*H287</f>
        <v>0.019635</v>
      </c>
      <c r="S287" s="226">
        <v>0</v>
      </c>
      <c r="T287" s="227">
        <f>S287*H287</f>
        <v>0</v>
      </c>
      <c r="AR287" s="17" t="s">
        <v>397</v>
      </c>
      <c r="AT287" s="17" t="s">
        <v>281</v>
      </c>
      <c r="AU287" s="17" t="s">
        <v>80</v>
      </c>
      <c r="AY287" s="17" t="s">
        <v>207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78</v>
      </c>
      <c r="BK287" s="228">
        <f>ROUND(I287*H287,2)</f>
        <v>0</v>
      </c>
      <c r="BL287" s="17" t="s">
        <v>303</v>
      </c>
      <c r="BM287" s="17" t="s">
        <v>2403</v>
      </c>
    </row>
    <row r="288" s="12" customFormat="1">
      <c r="B288" s="229"/>
      <c r="C288" s="230"/>
      <c r="D288" s="231" t="s">
        <v>216</v>
      </c>
      <c r="E288" s="232" t="s">
        <v>1</v>
      </c>
      <c r="F288" s="233" t="s">
        <v>2404</v>
      </c>
      <c r="G288" s="230"/>
      <c r="H288" s="234">
        <v>115.5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216</v>
      </c>
      <c r="AU288" s="240" t="s">
        <v>80</v>
      </c>
      <c r="AV288" s="12" t="s">
        <v>80</v>
      </c>
      <c r="AW288" s="12" t="s">
        <v>33</v>
      </c>
      <c r="AX288" s="12" t="s">
        <v>78</v>
      </c>
      <c r="AY288" s="240" t="s">
        <v>207</v>
      </c>
    </row>
    <row r="289" s="1" customFormat="1" ht="22.5" customHeight="1">
      <c r="B289" s="38"/>
      <c r="C289" s="217" t="s">
        <v>549</v>
      </c>
      <c r="D289" s="217" t="s">
        <v>209</v>
      </c>
      <c r="E289" s="218" t="s">
        <v>899</v>
      </c>
      <c r="F289" s="219" t="s">
        <v>900</v>
      </c>
      <c r="G289" s="220" t="s">
        <v>868</v>
      </c>
      <c r="H289" s="283"/>
      <c r="I289" s="222"/>
      <c r="J289" s="223">
        <f>ROUND(I289*H289,2)</f>
        <v>0</v>
      </c>
      <c r="K289" s="219" t="s">
        <v>213</v>
      </c>
      <c r="L289" s="43"/>
      <c r="M289" s="224" t="s">
        <v>1</v>
      </c>
      <c r="N289" s="225" t="s">
        <v>42</v>
      </c>
      <c r="O289" s="79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AR289" s="17" t="s">
        <v>303</v>
      </c>
      <c r="AT289" s="17" t="s">
        <v>209</v>
      </c>
      <c r="AU289" s="17" t="s">
        <v>80</v>
      </c>
      <c r="AY289" s="17" t="s">
        <v>207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78</v>
      </c>
      <c r="BK289" s="228">
        <f>ROUND(I289*H289,2)</f>
        <v>0</v>
      </c>
      <c r="BL289" s="17" t="s">
        <v>303</v>
      </c>
      <c r="BM289" s="17" t="s">
        <v>2405</v>
      </c>
    </row>
    <row r="290" s="11" customFormat="1" ht="20.88" customHeight="1">
      <c r="B290" s="201"/>
      <c r="C290" s="202"/>
      <c r="D290" s="203" t="s">
        <v>70</v>
      </c>
      <c r="E290" s="215" t="s">
        <v>2406</v>
      </c>
      <c r="F290" s="215" t="s">
        <v>2407</v>
      </c>
      <c r="G290" s="202"/>
      <c r="H290" s="202"/>
      <c r="I290" s="205"/>
      <c r="J290" s="216">
        <f>BK290</f>
        <v>0</v>
      </c>
      <c r="K290" s="202"/>
      <c r="L290" s="207"/>
      <c r="M290" s="208"/>
      <c r="N290" s="209"/>
      <c r="O290" s="209"/>
      <c r="P290" s="210">
        <f>SUM(P291:P293)</f>
        <v>0</v>
      </c>
      <c r="Q290" s="209"/>
      <c r="R290" s="210">
        <f>SUM(R291:R293)</f>
        <v>0.42417945000000001</v>
      </c>
      <c r="S290" s="209"/>
      <c r="T290" s="211">
        <f>SUM(T291:T293)</f>
        <v>0</v>
      </c>
      <c r="AR290" s="212" t="s">
        <v>80</v>
      </c>
      <c r="AT290" s="213" t="s">
        <v>70</v>
      </c>
      <c r="AU290" s="213" t="s">
        <v>80</v>
      </c>
      <c r="AY290" s="212" t="s">
        <v>207</v>
      </c>
      <c r="BK290" s="214">
        <f>SUM(BK291:BK293)</f>
        <v>0</v>
      </c>
    </row>
    <row r="291" s="1" customFormat="1" ht="16.5" customHeight="1">
      <c r="B291" s="38"/>
      <c r="C291" s="217" t="s">
        <v>554</v>
      </c>
      <c r="D291" s="217" t="s">
        <v>209</v>
      </c>
      <c r="E291" s="218" t="s">
        <v>2408</v>
      </c>
      <c r="F291" s="219" t="s">
        <v>2409</v>
      </c>
      <c r="G291" s="220" t="s">
        <v>296</v>
      </c>
      <c r="H291" s="221">
        <v>4.2270000000000003</v>
      </c>
      <c r="I291" s="222"/>
      <c r="J291" s="223">
        <f>ROUND(I291*H291,2)</f>
        <v>0</v>
      </c>
      <c r="K291" s="219" t="s">
        <v>213</v>
      </c>
      <c r="L291" s="43"/>
      <c r="M291" s="224" t="s">
        <v>1</v>
      </c>
      <c r="N291" s="225" t="s">
        <v>42</v>
      </c>
      <c r="O291" s="79"/>
      <c r="P291" s="226">
        <f>O291*H291</f>
        <v>0</v>
      </c>
      <c r="Q291" s="226">
        <v>0.10035</v>
      </c>
      <c r="R291" s="226">
        <f>Q291*H291</f>
        <v>0.42417945000000001</v>
      </c>
      <c r="S291" s="226">
        <v>0</v>
      </c>
      <c r="T291" s="227">
        <f>S291*H291</f>
        <v>0</v>
      </c>
      <c r="AR291" s="17" t="s">
        <v>303</v>
      </c>
      <c r="AT291" s="17" t="s">
        <v>209</v>
      </c>
      <c r="AU291" s="17" t="s">
        <v>228</v>
      </c>
      <c r="AY291" s="17" t="s">
        <v>207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78</v>
      </c>
      <c r="BK291" s="228">
        <f>ROUND(I291*H291,2)</f>
        <v>0</v>
      </c>
      <c r="BL291" s="17" t="s">
        <v>303</v>
      </c>
      <c r="BM291" s="17" t="s">
        <v>2410</v>
      </c>
    </row>
    <row r="292" s="12" customFormat="1">
      <c r="B292" s="229"/>
      <c r="C292" s="230"/>
      <c r="D292" s="231" t="s">
        <v>216</v>
      </c>
      <c r="E292" s="232" t="s">
        <v>1</v>
      </c>
      <c r="F292" s="233" t="s">
        <v>2411</v>
      </c>
      <c r="G292" s="230"/>
      <c r="H292" s="234">
        <v>4.2270000000000003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216</v>
      </c>
      <c r="AU292" s="240" t="s">
        <v>228</v>
      </c>
      <c r="AV292" s="12" t="s">
        <v>80</v>
      </c>
      <c r="AW292" s="12" t="s">
        <v>33</v>
      </c>
      <c r="AX292" s="12" t="s">
        <v>78</v>
      </c>
      <c r="AY292" s="240" t="s">
        <v>207</v>
      </c>
    </row>
    <row r="293" s="1" customFormat="1" ht="22.5" customHeight="1">
      <c r="B293" s="38"/>
      <c r="C293" s="217" t="s">
        <v>558</v>
      </c>
      <c r="D293" s="217" t="s">
        <v>209</v>
      </c>
      <c r="E293" s="218" t="s">
        <v>2412</v>
      </c>
      <c r="F293" s="219" t="s">
        <v>2413</v>
      </c>
      <c r="G293" s="220" t="s">
        <v>868</v>
      </c>
      <c r="H293" s="283"/>
      <c r="I293" s="222"/>
      <c r="J293" s="223">
        <f>ROUND(I293*H293,2)</f>
        <v>0</v>
      </c>
      <c r="K293" s="219" t="s">
        <v>213</v>
      </c>
      <c r="L293" s="43"/>
      <c r="M293" s="224" t="s">
        <v>1</v>
      </c>
      <c r="N293" s="225" t="s">
        <v>42</v>
      </c>
      <c r="O293" s="79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AR293" s="17" t="s">
        <v>303</v>
      </c>
      <c r="AT293" s="17" t="s">
        <v>209</v>
      </c>
      <c r="AU293" s="17" t="s">
        <v>228</v>
      </c>
      <c r="AY293" s="17" t="s">
        <v>207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78</v>
      </c>
      <c r="BK293" s="228">
        <f>ROUND(I293*H293,2)</f>
        <v>0</v>
      </c>
      <c r="BL293" s="17" t="s">
        <v>303</v>
      </c>
      <c r="BM293" s="17" t="s">
        <v>2414</v>
      </c>
    </row>
    <row r="294" s="11" customFormat="1" ht="20.88" customHeight="1">
      <c r="B294" s="201"/>
      <c r="C294" s="202"/>
      <c r="D294" s="203" t="s">
        <v>70</v>
      </c>
      <c r="E294" s="215" t="s">
        <v>2415</v>
      </c>
      <c r="F294" s="215" t="s">
        <v>2416</v>
      </c>
      <c r="G294" s="202"/>
      <c r="H294" s="202"/>
      <c r="I294" s="205"/>
      <c r="J294" s="216">
        <f>BK294</f>
        <v>0</v>
      </c>
      <c r="K294" s="202"/>
      <c r="L294" s="207"/>
      <c r="M294" s="208"/>
      <c r="N294" s="209"/>
      <c r="O294" s="209"/>
      <c r="P294" s="210">
        <f>SUM(P295:P338)</f>
        <v>0</v>
      </c>
      <c r="Q294" s="209"/>
      <c r="R294" s="210">
        <f>SUM(R295:R338)</f>
        <v>7.2414181000000006</v>
      </c>
      <c r="S294" s="209"/>
      <c r="T294" s="211">
        <f>SUM(T295:T338)</f>
        <v>0</v>
      </c>
      <c r="AR294" s="212" t="s">
        <v>80</v>
      </c>
      <c r="AT294" s="213" t="s">
        <v>70</v>
      </c>
      <c r="AU294" s="213" t="s">
        <v>80</v>
      </c>
      <c r="AY294" s="212" t="s">
        <v>207</v>
      </c>
      <c r="BK294" s="214">
        <f>SUM(BK295:BK338)</f>
        <v>0</v>
      </c>
    </row>
    <row r="295" s="1" customFormat="1" ht="22.5" customHeight="1">
      <c r="B295" s="38"/>
      <c r="C295" s="217" t="s">
        <v>563</v>
      </c>
      <c r="D295" s="217" t="s">
        <v>209</v>
      </c>
      <c r="E295" s="218" t="s">
        <v>2417</v>
      </c>
      <c r="F295" s="219" t="s">
        <v>2418</v>
      </c>
      <c r="G295" s="220" t="s">
        <v>212</v>
      </c>
      <c r="H295" s="221">
        <v>10.265000000000001</v>
      </c>
      <c r="I295" s="222"/>
      <c r="J295" s="223">
        <f>ROUND(I295*H295,2)</f>
        <v>0</v>
      </c>
      <c r="K295" s="219" t="s">
        <v>213</v>
      </c>
      <c r="L295" s="43"/>
      <c r="M295" s="224" t="s">
        <v>1</v>
      </c>
      <c r="N295" s="225" t="s">
        <v>42</v>
      </c>
      <c r="O295" s="79"/>
      <c r="P295" s="226">
        <f>O295*H295</f>
        <v>0</v>
      </c>
      <c r="Q295" s="226">
        <v>0.00122</v>
      </c>
      <c r="R295" s="226">
        <f>Q295*H295</f>
        <v>0.012523299999999999</v>
      </c>
      <c r="S295" s="226">
        <v>0</v>
      </c>
      <c r="T295" s="227">
        <f>S295*H295</f>
        <v>0</v>
      </c>
      <c r="AR295" s="17" t="s">
        <v>303</v>
      </c>
      <c r="AT295" s="17" t="s">
        <v>209</v>
      </c>
      <c r="AU295" s="17" t="s">
        <v>228</v>
      </c>
      <c r="AY295" s="17" t="s">
        <v>207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78</v>
      </c>
      <c r="BK295" s="228">
        <f>ROUND(I295*H295,2)</f>
        <v>0</v>
      </c>
      <c r="BL295" s="17" t="s">
        <v>303</v>
      </c>
      <c r="BM295" s="17" t="s">
        <v>2419</v>
      </c>
    </row>
    <row r="296" s="12" customFormat="1">
      <c r="B296" s="229"/>
      <c r="C296" s="230"/>
      <c r="D296" s="231" t="s">
        <v>216</v>
      </c>
      <c r="E296" s="232" t="s">
        <v>1</v>
      </c>
      <c r="F296" s="233" t="s">
        <v>2420</v>
      </c>
      <c r="G296" s="230"/>
      <c r="H296" s="234">
        <v>5.7270000000000003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216</v>
      </c>
      <c r="AU296" s="240" t="s">
        <v>228</v>
      </c>
      <c r="AV296" s="12" t="s">
        <v>80</v>
      </c>
      <c r="AW296" s="12" t="s">
        <v>33</v>
      </c>
      <c r="AX296" s="12" t="s">
        <v>71</v>
      </c>
      <c r="AY296" s="240" t="s">
        <v>207</v>
      </c>
    </row>
    <row r="297" s="12" customFormat="1">
      <c r="B297" s="229"/>
      <c r="C297" s="230"/>
      <c r="D297" s="231" t="s">
        <v>216</v>
      </c>
      <c r="E297" s="232" t="s">
        <v>1</v>
      </c>
      <c r="F297" s="233" t="s">
        <v>2421</v>
      </c>
      <c r="G297" s="230"/>
      <c r="H297" s="234">
        <v>4.5380000000000003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216</v>
      </c>
      <c r="AU297" s="240" t="s">
        <v>228</v>
      </c>
      <c r="AV297" s="12" t="s">
        <v>80</v>
      </c>
      <c r="AW297" s="12" t="s">
        <v>33</v>
      </c>
      <c r="AX297" s="12" t="s">
        <v>71</v>
      </c>
      <c r="AY297" s="240" t="s">
        <v>207</v>
      </c>
    </row>
    <row r="298" s="13" customFormat="1">
      <c r="B298" s="241"/>
      <c r="C298" s="242"/>
      <c r="D298" s="231" t="s">
        <v>216</v>
      </c>
      <c r="E298" s="243" t="s">
        <v>1</v>
      </c>
      <c r="F298" s="244" t="s">
        <v>223</v>
      </c>
      <c r="G298" s="242"/>
      <c r="H298" s="245">
        <v>10.265000000000001</v>
      </c>
      <c r="I298" s="246"/>
      <c r="J298" s="242"/>
      <c r="K298" s="242"/>
      <c r="L298" s="247"/>
      <c r="M298" s="248"/>
      <c r="N298" s="249"/>
      <c r="O298" s="249"/>
      <c r="P298" s="249"/>
      <c r="Q298" s="249"/>
      <c r="R298" s="249"/>
      <c r="S298" s="249"/>
      <c r="T298" s="250"/>
      <c r="AT298" s="251" t="s">
        <v>216</v>
      </c>
      <c r="AU298" s="251" t="s">
        <v>228</v>
      </c>
      <c r="AV298" s="13" t="s">
        <v>214</v>
      </c>
      <c r="AW298" s="13" t="s">
        <v>33</v>
      </c>
      <c r="AX298" s="13" t="s">
        <v>78</v>
      </c>
      <c r="AY298" s="251" t="s">
        <v>207</v>
      </c>
    </row>
    <row r="299" s="1" customFormat="1" ht="22.5" customHeight="1">
      <c r="B299" s="38"/>
      <c r="C299" s="217" t="s">
        <v>568</v>
      </c>
      <c r="D299" s="217" t="s">
        <v>209</v>
      </c>
      <c r="E299" s="218" t="s">
        <v>2422</v>
      </c>
      <c r="F299" s="219" t="s">
        <v>2423</v>
      </c>
      <c r="G299" s="220" t="s">
        <v>290</v>
      </c>
      <c r="H299" s="221">
        <v>492.69999999999999</v>
      </c>
      <c r="I299" s="222"/>
      <c r="J299" s="223">
        <f>ROUND(I299*H299,2)</f>
        <v>0</v>
      </c>
      <c r="K299" s="219" t="s">
        <v>213</v>
      </c>
      <c r="L299" s="43"/>
      <c r="M299" s="224" t="s">
        <v>1</v>
      </c>
      <c r="N299" s="225" t="s">
        <v>42</v>
      </c>
      <c r="O299" s="79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AR299" s="17" t="s">
        <v>303</v>
      </c>
      <c r="AT299" s="17" t="s">
        <v>209</v>
      </c>
      <c r="AU299" s="17" t="s">
        <v>228</v>
      </c>
      <c r="AY299" s="17" t="s">
        <v>207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78</v>
      </c>
      <c r="BK299" s="228">
        <f>ROUND(I299*H299,2)</f>
        <v>0</v>
      </c>
      <c r="BL299" s="17" t="s">
        <v>303</v>
      </c>
      <c r="BM299" s="17" t="s">
        <v>2424</v>
      </c>
    </row>
    <row r="300" s="15" customFormat="1">
      <c r="B300" s="263"/>
      <c r="C300" s="264"/>
      <c r="D300" s="231" t="s">
        <v>216</v>
      </c>
      <c r="E300" s="265" t="s">
        <v>1</v>
      </c>
      <c r="F300" s="266" t="s">
        <v>2425</v>
      </c>
      <c r="G300" s="264"/>
      <c r="H300" s="265" t="s">
        <v>1</v>
      </c>
      <c r="I300" s="267"/>
      <c r="J300" s="264"/>
      <c r="K300" s="264"/>
      <c r="L300" s="268"/>
      <c r="M300" s="269"/>
      <c r="N300" s="270"/>
      <c r="O300" s="270"/>
      <c r="P300" s="270"/>
      <c r="Q300" s="270"/>
      <c r="R300" s="270"/>
      <c r="S300" s="270"/>
      <c r="T300" s="271"/>
      <c r="AT300" s="272" t="s">
        <v>216</v>
      </c>
      <c r="AU300" s="272" t="s">
        <v>228</v>
      </c>
      <c r="AV300" s="15" t="s">
        <v>78</v>
      </c>
      <c r="AW300" s="15" t="s">
        <v>33</v>
      </c>
      <c r="AX300" s="15" t="s">
        <v>71</v>
      </c>
      <c r="AY300" s="272" t="s">
        <v>207</v>
      </c>
    </row>
    <row r="301" s="12" customFormat="1">
      <c r="B301" s="229"/>
      <c r="C301" s="230"/>
      <c r="D301" s="231" t="s">
        <v>216</v>
      </c>
      <c r="E301" s="232" t="s">
        <v>1</v>
      </c>
      <c r="F301" s="233" t="s">
        <v>2426</v>
      </c>
      <c r="G301" s="230"/>
      <c r="H301" s="234">
        <v>416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216</v>
      </c>
      <c r="AU301" s="240" t="s">
        <v>228</v>
      </c>
      <c r="AV301" s="12" t="s">
        <v>80</v>
      </c>
      <c r="AW301" s="12" t="s">
        <v>33</v>
      </c>
      <c r="AX301" s="12" t="s">
        <v>71</v>
      </c>
      <c r="AY301" s="240" t="s">
        <v>207</v>
      </c>
    </row>
    <row r="302" s="12" customFormat="1">
      <c r="B302" s="229"/>
      <c r="C302" s="230"/>
      <c r="D302" s="231" t="s">
        <v>216</v>
      </c>
      <c r="E302" s="232" t="s">
        <v>1</v>
      </c>
      <c r="F302" s="233" t="s">
        <v>2427</v>
      </c>
      <c r="G302" s="230"/>
      <c r="H302" s="234">
        <v>12.4</v>
      </c>
      <c r="I302" s="235"/>
      <c r="J302" s="230"/>
      <c r="K302" s="230"/>
      <c r="L302" s="236"/>
      <c r="M302" s="237"/>
      <c r="N302" s="238"/>
      <c r="O302" s="238"/>
      <c r="P302" s="238"/>
      <c r="Q302" s="238"/>
      <c r="R302" s="238"/>
      <c r="S302" s="238"/>
      <c r="T302" s="239"/>
      <c r="AT302" s="240" t="s">
        <v>216</v>
      </c>
      <c r="AU302" s="240" t="s">
        <v>228</v>
      </c>
      <c r="AV302" s="12" t="s">
        <v>80</v>
      </c>
      <c r="AW302" s="12" t="s">
        <v>33</v>
      </c>
      <c r="AX302" s="12" t="s">
        <v>71</v>
      </c>
      <c r="AY302" s="240" t="s">
        <v>207</v>
      </c>
    </row>
    <row r="303" s="12" customFormat="1">
      <c r="B303" s="229"/>
      <c r="C303" s="230"/>
      <c r="D303" s="231" t="s">
        <v>216</v>
      </c>
      <c r="E303" s="232" t="s">
        <v>1</v>
      </c>
      <c r="F303" s="233" t="s">
        <v>2428</v>
      </c>
      <c r="G303" s="230"/>
      <c r="H303" s="234">
        <v>4.5999999999999996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AT303" s="240" t="s">
        <v>216</v>
      </c>
      <c r="AU303" s="240" t="s">
        <v>228</v>
      </c>
      <c r="AV303" s="12" t="s">
        <v>80</v>
      </c>
      <c r="AW303" s="12" t="s">
        <v>33</v>
      </c>
      <c r="AX303" s="12" t="s">
        <v>71</v>
      </c>
      <c r="AY303" s="240" t="s">
        <v>207</v>
      </c>
    </row>
    <row r="304" s="14" customFormat="1">
      <c r="B304" s="252"/>
      <c r="C304" s="253"/>
      <c r="D304" s="231" t="s">
        <v>216</v>
      </c>
      <c r="E304" s="254" t="s">
        <v>1</v>
      </c>
      <c r="F304" s="255" t="s">
        <v>234</v>
      </c>
      <c r="G304" s="253"/>
      <c r="H304" s="256">
        <v>433</v>
      </c>
      <c r="I304" s="257"/>
      <c r="J304" s="253"/>
      <c r="K304" s="253"/>
      <c r="L304" s="258"/>
      <c r="M304" s="259"/>
      <c r="N304" s="260"/>
      <c r="O304" s="260"/>
      <c r="P304" s="260"/>
      <c r="Q304" s="260"/>
      <c r="R304" s="260"/>
      <c r="S304" s="260"/>
      <c r="T304" s="261"/>
      <c r="AT304" s="262" t="s">
        <v>216</v>
      </c>
      <c r="AU304" s="262" t="s">
        <v>228</v>
      </c>
      <c r="AV304" s="14" t="s">
        <v>228</v>
      </c>
      <c r="AW304" s="14" t="s">
        <v>33</v>
      </c>
      <c r="AX304" s="14" t="s">
        <v>71</v>
      </c>
      <c r="AY304" s="262" t="s">
        <v>207</v>
      </c>
    </row>
    <row r="305" s="15" customFormat="1">
      <c r="B305" s="263"/>
      <c r="C305" s="264"/>
      <c r="D305" s="231" t="s">
        <v>216</v>
      </c>
      <c r="E305" s="265" t="s">
        <v>1</v>
      </c>
      <c r="F305" s="266" t="s">
        <v>2429</v>
      </c>
      <c r="G305" s="264"/>
      <c r="H305" s="265" t="s">
        <v>1</v>
      </c>
      <c r="I305" s="267"/>
      <c r="J305" s="264"/>
      <c r="K305" s="264"/>
      <c r="L305" s="268"/>
      <c r="M305" s="269"/>
      <c r="N305" s="270"/>
      <c r="O305" s="270"/>
      <c r="P305" s="270"/>
      <c r="Q305" s="270"/>
      <c r="R305" s="270"/>
      <c r="S305" s="270"/>
      <c r="T305" s="271"/>
      <c r="AT305" s="272" t="s">
        <v>216</v>
      </c>
      <c r="AU305" s="272" t="s">
        <v>228</v>
      </c>
      <c r="AV305" s="15" t="s">
        <v>78</v>
      </c>
      <c r="AW305" s="15" t="s">
        <v>33</v>
      </c>
      <c r="AX305" s="15" t="s">
        <v>71</v>
      </c>
      <c r="AY305" s="272" t="s">
        <v>207</v>
      </c>
    </row>
    <row r="306" s="12" customFormat="1">
      <c r="B306" s="229"/>
      <c r="C306" s="230"/>
      <c r="D306" s="231" t="s">
        <v>216</v>
      </c>
      <c r="E306" s="232" t="s">
        <v>1</v>
      </c>
      <c r="F306" s="233" t="s">
        <v>2430</v>
      </c>
      <c r="G306" s="230"/>
      <c r="H306" s="234">
        <v>59.700000000000003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AT306" s="240" t="s">
        <v>216</v>
      </c>
      <c r="AU306" s="240" t="s">
        <v>228</v>
      </c>
      <c r="AV306" s="12" t="s">
        <v>80</v>
      </c>
      <c r="AW306" s="12" t="s">
        <v>33</v>
      </c>
      <c r="AX306" s="12" t="s">
        <v>71</v>
      </c>
      <c r="AY306" s="240" t="s">
        <v>207</v>
      </c>
    </row>
    <row r="307" s="13" customFormat="1">
      <c r="B307" s="241"/>
      <c r="C307" s="242"/>
      <c r="D307" s="231" t="s">
        <v>216</v>
      </c>
      <c r="E307" s="243" t="s">
        <v>1</v>
      </c>
      <c r="F307" s="244" t="s">
        <v>223</v>
      </c>
      <c r="G307" s="242"/>
      <c r="H307" s="245">
        <v>492.69999999999999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AT307" s="251" t="s">
        <v>216</v>
      </c>
      <c r="AU307" s="251" t="s">
        <v>228</v>
      </c>
      <c r="AV307" s="13" t="s">
        <v>214</v>
      </c>
      <c r="AW307" s="13" t="s">
        <v>33</v>
      </c>
      <c r="AX307" s="13" t="s">
        <v>78</v>
      </c>
      <c r="AY307" s="251" t="s">
        <v>207</v>
      </c>
    </row>
    <row r="308" s="1" customFormat="1" ht="22.5" customHeight="1">
      <c r="B308" s="38"/>
      <c r="C308" s="217" t="s">
        <v>573</v>
      </c>
      <c r="D308" s="217" t="s">
        <v>209</v>
      </c>
      <c r="E308" s="218" t="s">
        <v>2431</v>
      </c>
      <c r="F308" s="219" t="s">
        <v>2432</v>
      </c>
      <c r="G308" s="220" t="s">
        <v>290</v>
      </c>
      <c r="H308" s="221">
        <v>59.700000000000003</v>
      </c>
      <c r="I308" s="222"/>
      <c r="J308" s="223">
        <f>ROUND(I308*H308,2)</f>
        <v>0</v>
      </c>
      <c r="K308" s="219" t="s">
        <v>213</v>
      </c>
      <c r="L308" s="43"/>
      <c r="M308" s="224" t="s">
        <v>1</v>
      </c>
      <c r="N308" s="225" t="s">
        <v>42</v>
      </c>
      <c r="O308" s="79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AR308" s="17" t="s">
        <v>303</v>
      </c>
      <c r="AT308" s="17" t="s">
        <v>209</v>
      </c>
      <c r="AU308" s="17" t="s">
        <v>228</v>
      </c>
      <c r="AY308" s="17" t="s">
        <v>207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78</v>
      </c>
      <c r="BK308" s="228">
        <f>ROUND(I308*H308,2)</f>
        <v>0</v>
      </c>
      <c r="BL308" s="17" t="s">
        <v>303</v>
      </c>
      <c r="BM308" s="17" t="s">
        <v>2433</v>
      </c>
    </row>
    <row r="309" s="15" customFormat="1">
      <c r="B309" s="263"/>
      <c r="C309" s="264"/>
      <c r="D309" s="231" t="s">
        <v>216</v>
      </c>
      <c r="E309" s="265" t="s">
        <v>1</v>
      </c>
      <c r="F309" s="266" t="s">
        <v>2434</v>
      </c>
      <c r="G309" s="264"/>
      <c r="H309" s="265" t="s">
        <v>1</v>
      </c>
      <c r="I309" s="267"/>
      <c r="J309" s="264"/>
      <c r="K309" s="264"/>
      <c r="L309" s="268"/>
      <c r="M309" s="269"/>
      <c r="N309" s="270"/>
      <c r="O309" s="270"/>
      <c r="P309" s="270"/>
      <c r="Q309" s="270"/>
      <c r="R309" s="270"/>
      <c r="S309" s="270"/>
      <c r="T309" s="271"/>
      <c r="AT309" s="272" t="s">
        <v>216</v>
      </c>
      <c r="AU309" s="272" t="s">
        <v>228</v>
      </c>
      <c r="AV309" s="15" t="s">
        <v>78</v>
      </c>
      <c r="AW309" s="15" t="s">
        <v>33</v>
      </c>
      <c r="AX309" s="15" t="s">
        <v>71</v>
      </c>
      <c r="AY309" s="272" t="s">
        <v>207</v>
      </c>
    </row>
    <row r="310" s="12" customFormat="1">
      <c r="B310" s="229"/>
      <c r="C310" s="230"/>
      <c r="D310" s="231" t="s">
        <v>216</v>
      </c>
      <c r="E310" s="232" t="s">
        <v>1</v>
      </c>
      <c r="F310" s="233" t="s">
        <v>2430</v>
      </c>
      <c r="G310" s="230"/>
      <c r="H310" s="234">
        <v>59.700000000000003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AT310" s="240" t="s">
        <v>216</v>
      </c>
      <c r="AU310" s="240" t="s">
        <v>228</v>
      </c>
      <c r="AV310" s="12" t="s">
        <v>80</v>
      </c>
      <c r="AW310" s="12" t="s">
        <v>33</v>
      </c>
      <c r="AX310" s="12" t="s">
        <v>78</v>
      </c>
      <c r="AY310" s="240" t="s">
        <v>207</v>
      </c>
    </row>
    <row r="311" s="1" customFormat="1" ht="16.5" customHeight="1">
      <c r="B311" s="38"/>
      <c r="C311" s="273" t="s">
        <v>579</v>
      </c>
      <c r="D311" s="273" t="s">
        <v>281</v>
      </c>
      <c r="E311" s="274" t="s">
        <v>2435</v>
      </c>
      <c r="F311" s="275" t="s">
        <v>2436</v>
      </c>
      <c r="G311" s="276" t="s">
        <v>212</v>
      </c>
      <c r="H311" s="277">
        <v>4.6449999999999996</v>
      </c>
      <c r="I311" s="278"/>
      <c r="J311" s="279">
        <f>ROUND(I311*H311,2)</f>
        <v>0</v>
      </c>
      <c r="K311" s="275" t="s">
        <v>213</v>
      </c>
      <c r="L311" s="280"/>
      <c r="M311" s="281" t="s">
        <v>1</v>
      </c>
      <c r="N311" s="282" t="s">
        <v>42</v>
      </c>
      <c r="O311" s="79"/>
      <c r="P311" s="226">
        <f>O311*H311</f>
        <v>0</v>
      </c>
      <c r="Q311" s="226">
        <v>0.55000000000000004</v>
      </c>
      <c r="R311" s="226">
        <f>Q311*H311</f>
        <v>2.5547499999999999</v>
      </c>
      <c r="S311" s="226">
        <v>0</v>
      </c>
      <c r="T311" s="227">
        <f>S311*H311</f>
        <v>0</v>
      </c>
      <c r="AR311" s="17" t="s">
        <v>397</v>
      </c>
      <c r="AT311" s="17" t="s">
        <v>281</v>
      </c>
      <c r="AU311" s="17" t="s">
        <v>228</v>
      </c>
      <c r="AY311" s="17" t="s">
        <v>207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78</v>
      </c>
      <c r="BK311" s="228">
        <f>ROUND(I311*H311,2)</f>
        <v>0</v>
      </c>
      <c r="BL311" s="17" t="s">
        <v>303</v>
      </c>
      <c r="BM311" s="17" t="s">
        <v>2437</v>
      </c>
    </row>
    <row r="312" s="12" customFormat="1">
      <c r="B312" s="229"/>
      <c r="C312" s="230"/>
      <c r="D312" s="231" t="s">
        <v>216</v>
      </c>
      <c r="E312" s="232" t="s">
        <v>1</v>
      </c>
      <c r="F312" s="233" t="s">
        <v>2438</v>
      </c>
      <c r="G312" s="230"/>
      <c r="H312" s="234">
        <v>4.0010000000000003</v>
      </c>
      <c r="I312" s="235"/>
      <c r="J312" s="230"/>
      <c r="K312" s="230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216</v>
      </c>
      <c r="AU312" s="240" t="s">
        <v>228</v>
      </c>
      <c r="AV312" s="12" t="s">
        <v>80</v>
      </c>
      <c r="AW312" s="12" t="s">
        <v>33</v>
      </c>
      <c r="AX312" s="12" t="s">
        <v>71</v>
      </c>
      <c r="AY312" s="240" t="s">
        <v>207</v>
      </c>
    </row>
    <row r="313" s="12" customFormat="1">
      <c r="B313" s="229"/>
      <c r="C313" s="230"/>
      <c r="D313" s="231" t="s">
        <v>216</v>
      </c>
      <c r="E313" s="232" t="s">
        <v>1</v>
      </c>
      <c r="F313" s="233" t="s">
        <v>2439</v>
      </c>
      <c r="G313" s="230"/>
      <c r="H313" s="234">
        <v>0.64400000000000002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216</v>
      </c>
      <c r="AU313" s="240" t="s">
        <v>228</v>
      </c>
      <c r="AV313" s="12" t="s">
        <v>80</v>
      </c>
      <c r="AW313" s="12" t="s">
        <v>33</v>
      </c>
      <c r="AX313" s="12" t="s">
        <v>71</v>
      </c>
      <c r="AY313" s="240" t="s">
        <v>207</v>
      </c>
    </row>
    <row r="314" s="13" customFormat="1">
      <c r="B314" s="241"/>
      <c r="C314" s="242"/>
      <c r="D314" s="231" t="s">
        <v>216</v>
      </c>
      <c r="E314" s="243" t="s">
        <v>1</v>
      </c>
      <c r="F314" s="244" t="s">
        <v>223</v>
      </c>
      <c r="G314" s="242"/>
      <c r="H314" s="245">
        <v>4.6450000000000005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AT314" s="251" t="s">
        <v>216</v>
      </c>
      <c r="AU314" s="251" t="s">
        <v>228</v>
      </c>
      <c r="AV314" s="13" t="s">
        <v>214</v>
      </c>
      <c r="AW314" s="13" t="s">
        <v>33</v>
      </c>
      <c r="AX314" s="13" t="s">
        <v>78</v>
      </c>
      <c r="AY314" s="251" t="s">
        <v>207</v>
      </c>
    </row>
    <row r="315" s="1" customFormat="1" ht="16.5" customHeight="1">
      <c r="B315" s="38"/>
      <c r="C315" s="273" t="s">
        <v>585</v>
      </c>
      <c r="D315" s="273" t="s">
        <v>281</v>
      </c>
      <c r="E315" s="274" t="s">
        <v>2440</v>
      </c>
      <c r="F315" s="275" t="s">
        <v>2441</v>
      </c>
      <c r="G315" s="276" t="s">
        <v>212</v>
      </c>
      <c r="H315" s="277">
        <v>1.655</v>
      </c>
      <c r="I315" s="278"/>
      <c r="J315" s="279">
        <f>ROUND(I315*H315,2)</f>
        <v>0</v>
      </c>
      <c r="K315" s="275" t="s">
        <v>213</v>
      </c>
      <c r="L315" s="280"/>
      <c r="M315" s="281" t="s">
        <v>1</v>
      </c>
      <c r="N315" s="282" t="s">
        <v>42</v>
      </c>
      <c r="O315" s="79"/>
      <c r="P315" s="226">
        <f>O315*H315</f>
        <v>0</v>
      </c>
      <c r="Q315" s="226">
        <v>0.55000000000000004</v>
      </c>
      <c r="R315" s="226">
        <f>Q315*H315</f>
        <v>0.91025000000000011</v>
      </c>
      <c r="S315" s="226">
        <v>0</v>
      </c>
      <c r="T315" s="227">
        <f>S315*H315</f>
        <v>0</v>
      </c>
      <c r="AR315" s="17" t="s">
        <v>397</v>
      </c>
      <c r="AT315" s="17" t="s">
        <v>281</v>
      </c>
      <c r="AU315" s="17" t="s">
        <v>228</v>
      </c>
      <c r="AY315" s="17" t="s">
        <v>207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78</v>
      </c>
      <c r="BK315" s="228">
        <f>ROUND(I315*H315,2)</f>
        <v>0</v>
      </c>
      <c r="BL315" s="17" t="s">
        <v>303</v>
      </c>
      <c r="BM315" s="17" t="s">
        <v>2442</v>
      </c>
    </row>
    <row r="316" s="12" customFormat="1">
      <c r="B316" s="229"/>
      <c r="C316" s="230"/>
      <c r="D316" s="231" t="s">
        <v>216</v>
      </c>
      <c r="E316" s="232" t="s">
        <v>1</v>
      </c>
      <c r="F316" s="233" t="s">
        <v>2443</v>
      </c>
      <c r="G316" s="230"/>
      <c r="H316" s="234">
        <v>1.655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216</v>
      </c>
      <c r="AU316" s="240" t="s">
        <v>228</v>
      </c>
      <c r="AV316" s="12" t="s">
        <v>80</v>
      </c>
      <c r="AW316" s="12" t="s">
        <v>33</v>
      </c>
      <c r="AX316" s="12" t="s">
        <v>78</v>
      </c>
      <c r="AY316" s="240" t="s">
        <v>207</v>
      </c>
    </row>
    <row r="317" s="1" customFormat="1" ht="16.5" customHeight="1">
      <c r="B317" s="38"/>
      <c r="C317" s="217" t="s">
        <v>589</v>
      </c>
      <c r="D317" s="217" t="s">
        <v>209</v>
      </c>
      <c r="E317" s="218" t="s">
        <v>2444</v>
      </c>
      <c r="F317" s="219" t="s">
        <v>2445</v>
      </c>
      <c r="G317" s="220" t="s">
        <v>212</v>
      </c>
      <c r="H317" s="221">
        <v>5.7270000000000003</v>
      </c>
      <c r="I317" s="222"/>
      <c r="J317" s="223">
        <f>ROUND(I317*H317,2)</f>
        <v>0</v>
      </c>
      <c r="K317" s="219" t="s">
        <v>213</v>
      </c>
      <c r="L317" s="43"/>
      <c r="M317" s="224" t="s">
        <v>1</v>
      </c>
      <c r="N317" s="225" t="s">
        <v>42</v>
      </c>
      <c r="O317" s="79"/>
      <c r="P317" s="226">
        <f>O317*H317</f>
        <v>0</v>
      </c>
      <c r="Q317" s="226">
        <v>0.012659999999999999</v>
      </c>
      <c r="R317" s="226">
        <f>Q317*H317</f>
        <v>0.072503819999999997</v>
      </c>
      <c r="S317" s="226">
        <v>0</v>
      </c>
      <c r="T317" s="227">
        <f>S317*H317</f>
        <v>0</v>
      </c>
      <c r="AR317" s="17" t="s">
        <v>303</v>
      </c>
      <c r="AT317" s="17" t="s">
        <v>209</v>
      </c>
      <c r="AU317" s="17" t="s">
        <v>228</v>
      </c>
      <c r="AY317" s="17" t="s">
        <v>207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78</v>
      </c>
      <c r="BK317" s="228">
        <f>ROUND(I317*H317,2)</f>
        <v>0</v>
      </c>
      <c r="BL317" s="17" t="s">
        <v>303</v>
      </c>
      <c r="BM317" s="17" t="s">
        <v>2446</v>
      </c>
    </row>
    <row r="318" s="12" customFormat="1">
      <c r="B318" s="229"/>
      <c r="C318" s="230"/>
      <c r="D318" s="231" t="s">
        <v>216</v>
      </c>
      <c r="E318" s="232" t="s">
        <v>1</v>
      </c>
      <c r="F318" s="233" t="s">
        <v>2420</v>
      </c>
      <c r="G318" s="230"/>
      <c r="H318" s="234">
        <v>5.7270000000000003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AT318" s="240" t="s">
        <v>216</v>
      </c>
      <c r="AU318" s="240" t="s">
        <v>228</v>
      </c>
      <c r="AV318" s="12" t="s">
        <v>80</v>
      </c>
      <c r="AW318" s="12" t="s">
        <v>33</v>
      </c>
      <c r="AX318" s="12" t="s">
        <v>78</v>
      </c>
      <c r="AY318" s="240" t="s">
        <v>207</v>
      </c>
    </row>
    <row r="319" s="1" customFormat="1" ht="16.5" customHeight="1">
      <c r="B319" s="38"/>
      <c r="C319" s="217" t="s">
        <v>593</v>
      </c>
      <c r="D319" s="217" t="s">
        <v>209</v>
      </c>
      <c r="E319" s="218" t="s">
        <v>2447</v>
      </c>
      <c r="F319" s="219" t="s">
        <v>2448</v>
      </c>
      <c r="G319" s="220" t="s">
        <v>296</v>
      </c>
      <c r="H319" s="221">
        <v>99.581999999999994</v>
      </c>
      <c r="I319" s="222"/>
      <c r="J319" s="223">
        <f>ROUND(I319*H319,2)</f>
        <v>0</v>
      </c>
      <c r="K319" s="219" t="s">
        <v>2449</v>
      </c>
      <c r="L319" s="43"/>
      <c r="M319" s="224" t="s">
        <v>1</v>
      </c>
      <c r="N319" s="225" t="s">
        <v>42</v>
      </c>
      <c r="O319" s="79"/>
      <c r="P319" s="226">
        <f>O319*H319</f>
        <v>0</v>
      </c>
      <c r="Q319" s="226">
        <v>0.0098300000000000002</v>
      </c>
      <c r="R319" s="226">
        <f>Q319*H319</f>
        <v>0.97889105999999992</v>
      </c>
      <c r="S319" s="226">
        <v>0</v>
      </c>
      <c r="T319" s="227">
        <f>S319*H319</f>
        <v>0</v>
      </c>
      <c r="AR319" s="17" t="s">
        <v>303</v>
      </c>
      <c r="AT319" s="17" t="s">
        <v>209</v>
      </c>
      <c r="AU319" s="17" t="s">
        <v>228</v>
      </c>
      <c r="AY319" s="17" t="s">
        <v>207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78</v>
      </c>
      <c r="BK319" s="228">
        <f>ROUND(I319*H319,2)</f>
        <v>0</v>
      </c>
      <c r="BL319" s="17" t="s">
        <v>303</v>
      </c>
      <c r="BM319" s="17" t="s">
        <v>2450</v>
      </c>
    </row>
    <row r="320" s="12" customFormat="1">
      <c r="B320" s="229"/>
      <c r="C320" s="230"/>
      <c r="D320" s="231" t="s">
        <v>216</v>
      </c>
      <c r="E320" s="232" t="s">
        <v>1</v>
      </c>
      <c r="F320" s="233" t="s">
        <v>2451</v>
      </c>
      <c r="G320" s="230"/>
      <c r="H320" s="234">
        <v>112.047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216</v>
      </c>
      <c r="AU320" s="240" t="s">
        <v>228</v>
      </c>
      <c r="AV320" s="12" t="s">
        <v>80</v>
      </c>
      <c r="AW320" s="12" t="s">
        <v>33</v>
      </c>
      <c r="AX320" s="12" t="s">
        <v>71</v>
      </c>
      <c r="AY320" s="240" t="s">
        <v>207</v>
      </c>
    </row>
    <row r="321" s="12" customFormat="1">
      <c r="B321" s="229"/>
      <c r="C321" s="230"/>
      <c r="D321" s="231" t="s">
        <v>216</v>
      </c>
      <c r="E321" s="232" t="s">
        <v>1</v>
      </c>
      <c r="F321" s="233" t="s">
        <v>2452</v>
      </c>
      <c r="G321" s="230"/>
      <c r="H321" s="234">
        <v>-12.465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216</v>
      </c>
      <c r="AU321" s="240" t="s">
        <v>228</v>
      </c>
      <c r="AV321" s="12" t="s">
        <v>80</v>
      </c>
      <c r="AW321" s="12" t="s">
        <v>33</v>
      </c>
      <c r="AX321" s="12" t="s">
        <v>71</v>
      </c>
      <c r="AY321" s="240" t="s">
        <v>207</v>
      </c>
    </row>
    <row r="322" s="13" customFormat="1">
      <c r="B322" s="241"/>
      <c r="C322" s="242"/>
      <c r="D322" s="231" t="s">
        <v>216</v>
      </c>
      <c r="E322" s="243" t="s">
        <v>1</v>
      </c>
      <c r="F322" s="244" t="s">
        <v>223</v>
      </c>
      <c r="G322" s="242"/>
      <c r="H322" s="245">
        <v>99.581999999999994</v>
      </c>
      <c r="I322" s="246"/>
      <c r="J322" s="242"/>
      <c r="K322" s="242"/>
      <c r="L322" s="247"/>
      <c r="M322" s="248"/>
      <c r="N322" s="249"/>
      <c r="O322" s="249"/>
      <c r="P322" s="249"/>
      <c r="Q322" s="249"/>
      <c r="R322" s="249"/>
      <c r="S322" s="249"/>
      <c r="T322" s="250"/>
      <c r="AT322" s="251" t="s">
        <v>216</v>
      </c>
      <c r="AU322" s="251" t="s">
        <v>228</v>
      </c>
      <c r="AV322" s="13" t="s">
        <v>214</v>
      </c>
      <c r="AW322" s="13" t="s">
        <v>33</v>
      </c>
      <c r="AX322" s="13" t="s">
        <v>78</v>
      </c>
      <c r="AY322" s="251" t="s">
        <v>207</v>
      </c>
    </row>
    <row r="323" s="1" customFormat="1" ht="22.5" customHeight="1">
      <c r="B323" s="38"/>
      <c r="C323" s="217" t="s">
        <v>598</v>
      </c>
      <c r="D323" s="217" t="s">
        <v>209</v>
      </c>
      <c r="E323" s="218" t="s">
        <v>2453</v>
      </c>
      <c r="F323" s="219" t="s">
        <v>2454</v>
      </c>
      <c r="G323" s="220" t="s">
        <v>290</v>
      </c>
      <c r="H323" s="221">
        <v>206.833</v>
      </c>
      <c r="I323" s="222"/>
      <c r="J323" s="223">
        <f>ROUND(I323*H323,2)</f>
        <v>0</v>
      </c>
      <c r="K323" s="219" t="s">
        <v>213</v>
      </c>
      <c r="L323" s="43"/>
      <c r="M323" s="224" t="s">
        <v>1</v>
      </c>
      <c r="N323" s="225" t="s">
        <v>42</v>
      </c>
      <c r="O323" s="79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AR323" s="17" t="s">
        <v>303</v>
      </c>
      <c r="AT323" s="17" t="s">
        <v>209</v>
      </c>
      <c r="AU323" s="17" t="s">
        <v>228</v>
      </c>
      <c r="AY323" s="17" t="s">
        <v>207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78</v>
      </c>
      <c r="BK323" s="228">
        <f>ROUND(I323*H323,2)</f>
        <v>0</v>
      </c>
      <c r="BL323" s="17" t="s">
        <v>303</v>
      </c>
      <c r="BM323" s="17" t="s">
        <v>2455</v>
      </c>
    </row>
    <row r="324" s="12" customFormat="1">
      <c r="B324" s="229"/>
      <c r="C324" s="230"/>
      <c r="D324" s="231" t="s">
        <v>216</v>
      </c>
      <c r="E324" s="232" t="s">
        <v>1</v>
      </c>
      <c r="F324" s="233" t="s">
        <v>2456</v>
      </c>
      <c r="G324" s="230"/>
      <c r="H324" s="234">
        <v>68.424999999999997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216</v>
      </c>
      <c r="AU324" s="240" t="s">
        <v>228</v>
      </c>
      <c r="AV324" s="12" t="s">
        <v>80</v>
      </c>
      <c r="AW324" s="12" t="s">
        <v>33</v>
      </c>
      <c r="AX324" s="12" t="s">
        <v>71</v>
      </c>
      <c r="AY324" s="240" t="s">
        <v>207</v>
      </c>
    </row>
    <row r="325" s="12" customFormat="1">
      <c r="B325" s="229"/>
      <c r="C325" s="230"/>
      <c r="D325" s="231" t="s">
        <v>216</v>
      </c>
      <c r="E325" s="232" t="s">
        <v>1</v>
      </c>
      <c r="F325" s="233" t="s">
        <v>2457</v>
      </c>
      <c r="G325" s="230"/>
      <c r="H325" s="234">
        <v>138.40799999999999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216</v>
      </c>
      <c r="AU325" s="240" t="s">
        <v>228</v>
      </c>
      <c r="AV325" s="12" t="s">
        <v>80</v>
      </c>
      <c r="AW325" s="12" t="s">
        <v>33</v>
      </c>
      <c r="AX325" s="12" t="s">
        <v>71</v>
      </c>
      <c r="AY325" s="240" t="s">
        <v>207</v>
      </c>
    </row>
    <row r="326" s="13" customFormat="1">
      <c r="B326" s="241"/>
      <c r="C326" s="242"/>
      <c r="D326" s="231" t="s">
        <v>216</v>
      </c>
      <c r="E326" s="243" t="s">
        <v>1</v>
      </c>
      <c r="F326" s="244" t="s">
        <v>223</v>
      </c>
      <c r="G326" s="242"/>
      <c r="H326" s="245">
        <v>206.83299999999997</v>
      </c>
      <c r="I326" s="246"/>
      <c r="J326" s="242"/>
      <c r="K326" s="242"/>
      <c r="L326" s="247"/>
      <c r="M326" s="248"/>
      <c r="N326" s="249"/>
      <c r="O326" s="249"/>
      <c r="P326" s="249"/>
      <c r="Q326" s="249"/>
      <c r="R326" s="249"/>
      <c r="S326" s="249"/>
      <c r="T326" s="250"/>
      <c r="AT326" s="251" t="s">
        <v>216</v>
      </c>
      <c r="AU326" s="251" t="s">
        <v>228</v>
      </c>
      <c r="AV326" s="13" t="s">
        <v>214</v>
      </c>
      <c r="AW326" s="13" t="s">
        <v>33</v>
      </c>
      <c r="AX326" s="13" t="s">
        <v>78</v>
      </c>
      <c r="AY326" s="251" t="s">
        <v>207</v>
      </c>
    </row>
    <row r="327" s="1" customFormat="1" ht="22.5" customHeight="1">
      <c r="B327" s="38"/>
      <c r="C327" s="217" t="s">
        <v>604</v>
      </c>
      <c r="D327" s="217" t="s">
        <v>209</v>
      </c>
      <c r="E327" s="218" t="s">
        <v>2458</v>
      </c>
      <c r="F327" s="219" t="s">
        <v>2459</v>
      </c>
      <c r="G327" s="220" t="s">
        <v>290</v>
      </c>
      <c r="H327" s="221">
        <v>3.6000000000000001</v>
      </c>
      <c r="I327" s="222"/>
      <c r="J327" s="223">
        <f>ROUND(I327*H327,2)</f>
        <v>0</v>
      </c>
      <c r="K327" s="219" t="s">
        <v>213</v>
      </c>
      <c r="L327" s="43"/>
      <c r="M327" s="224" t="s">
        <v>1</v>
      </c>
      <c r="N327" s="225" t="s">
        <v>42</v>
      </c>
      <c r="O327" s="79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AR327" s="17" t="s">
        <v>303</v>
      </c>
      <c r="AT327" s="17" t="s">
        <v>209</v>
      </c>
      <c r="AU327" s="17" t="s">
        <v>228</v>
      </c>
      <c r="AY327" s="17" t="s">
        <v>207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78</v>
      </c>
      <c r="BK327" s="228">
        <f>ROUND(I327*H327,2)</f>
        <v>0</v>
      </c>
      <c r="BL327" s="17" t="s">
        <v>303</v>
      </c>
      <c r="BM327" s="17" t="s">
        <v>2460</v>
      </c>
    </row>
    <row r="328" s="12" customFormat="1">
      <c r="B328" s="229"/>
      <c r="C328" s="230"/>
      <c r="D328" s="231" t="s">
        <v>216</v>
      </c>
      <c r="E328" s="232" t="s">
        <v>1</v>
      </c>
      <c r="F328" s="233" t="s">
        <v>2461</v>
      </c>
      <c r="G328" s="230"/>
      <c r="H328" s="234">
        <v>3.6000000000000001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216</v>
      </c>
      <c r="AU328" s="240" t="s">
        <v>228</v>
      </c>
      <c r="AV328" s="12" t="s">
        <v>80</v>
      </c>
      <c r="AW328" s="12" t="s">
        <v>33</v>
      </c>
      <c r="AX328" s="12" t="s">
        <v>78</v>
      </c>
      <c r="AY328" s="240" t="s">
        <v>207</v>
      </c>
    </row>
    <row r="329" s="1" customFormat="1" ht="16.5" customHeight="1">
      <c r="B329" s="38"/>
      <c r="C329" s="273" t="s">
        <v>608</v>
      </c>
      <c r="D329" s="273" t="s">
        <v>281</v>
      </c>
      <c r="E329" s="274" t="s">
        <v>2462</v>
      </c>
      <c r="F329" s="275" t="s">
        <v>2463</v>
      </c>
      <c r="G329" s="276" t="s">
        <v>212</v>
      </c>
      <c r="H329" s="277">
        <v>1.3129999999999999</v>
      </c>
      <c r="I329" s="278"/>
      <c r="J329" s="279">
        <f>ROUND(I329*H329,2)</f>
        <v>0</v>
      </c>
      <c r="K329" s="275" t="s">
        <v>213</v>
      </c>
      <c r="L329" s="280"/>
      <c r="M329" s="281" t="s">
        <v>1</v>
      </c>
      <c r="N329" s="282" t="s">
        <v>42</v>
      </c>
      <c r="O329" s="79"/>
      <c r="P329" s="226">
        <f>O329*H329</f>
        <v>0</v>
      </c>
      <c r="Q329" s="226">
        <v>0.55000000000000004</v>
      </c>
      <c r="R329" s="226">
        <f>Q329*H329</f>
        <v>0.72215000000000007</v>
      </c>
      <c r="S329" s="226">
        <v>0</v>
      </c>
      <c r="T329" s="227">
        <f>S329*H329</f>
        <v>0</v>
      </c>
      <c r="AR329" s="17" t="s">
        <v>397</v>
      </c>
      <c r="AT329" s="17" t="s">
        <v>281</v>
      </c>
      <c r="AU329" s="17" t="s">
        <v>228</v>
      </c>
      <c r="AY329" s="17" t="s">
        <v>207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78</v>
      </c>
      <c r="BK329" s="228">
        <f>ROUND(I329*H329,2)</f>
        <v>0</v>
      </c>
      <c r="BL329" s="17" t="s">
        <v>303</v>
      </c>
      <c r="BM329" s="17" t="s">
        <v>2464</v>
      </c>
    </row>
    <row r="330" s="12" customFormat="1">
      <c r="B330" s="229"/>
      <c r="C330" s="230"/>
      <c r="D330" s="231" t="s">
        <v>216</v>
      </c>
      <c r="E330" s="232" t="s">
        <v>1</v>
      </c>
      <c r="F330" s="233" t="s">
        <v>2465</v>
      </c>
      <c r="G330" s="230"/>
      <c r="H330" s="234">
        <v>1.1819999999999999</v>
      </c>
      <c r="I330" s="235"/>
      <c r="J330" s="230"/>
      <c r="K330" s="230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216</v>
      </c>
      <c r="AU330" s="240" t="s">
        <v>228</v>
      </c>
      <c r="AV330" s="12" t="s">
        <v>80</v>
      </c>
      <c r="AW330" s="12" t="s">
        <v>33</v>
      </c>
      <c r="AX330" s="12" t="s">
        <v>71</v>
      </c>
      <c r="AY330" s="240" t="s">
        <v>207</v>
      </c>
    </row>
    <row r="331" s="12" customFormat="1">
      <c r="B331" s="229"/>
      <c r="C331" s="230"/>
      <c r="D331" s="231" t="s">
        <v>216</v>
      </c>
      <c r="E331" s="232" t="s">
        <v>1</v>
      </c>
      <c r="F331" s="233" t="s">
        <v>2466</v>
      </c>
      <c r="G331" s="230"/>
      <c r="H331" s="234">
        <v>0.13100000000000001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216</v>
      </c>
      <c r="AU331" s="240" t="s">
        <v>228</v>
      </c>
      <c r="AV331" s="12" t="s">
        <v>80</v>
      </c>
      <c r="AW331" s="12" t="s">
        <v>33</v>
      </c>
      <c r="AX331" s="12" t="s">
        <v>71</v>
      </c>
      <c r="AY331" s="240" t="s">
        <v>207</v>
      </c>
    </row>
    <row r="332" s="13" customFormat="1">
      <c r="B332" s="241"/>
      <c r="C332" s="242"/>
      <c r="D332" s="231" t="s">
        <v>216</v>
      </c>
      <c r="E332" s="243" t="s">
        <v>1</v>
      </c>
      <c r="F332" s="244" t="s">
        <v>223</v>
      </c>
      <c r="G332" s="242"/>
      <c r="H332" s="245">
        <v>1.3129999999999999</v>
      </c>
      <c r="I332" s="246"/>
      <c r="J332" s="242"/>
      <c r="K332" s="242"/>
      <c r="L332" s="247"/>
      <c r="M332" s="248"/>
      <c r="N332" s="249"/>
      <c r="O332" s="249"/>
      <c r="P332" s="249"/>
      <c r="Q332" s="249"/>
      <c r="R332" s="249"/>
      <c r="S332" s="249"/>
      <c r="T332" s="250"/>
      <c r="AT332" s="251" t="s">
        <v>216</v>
      </c>
      <c r="AU332" s="251" t="s">
        <v>228</v>
      </c>
      <c r="AV332" s="13" t="s">
        <v>214</v>
      </c>
      <c r="AW332" s="13" t="s">
        <v>33</v>
      </c>
      <c r="AX332" s="13" t="s">
        <v>78</v>
      </c>
      <c r="AY332" s="251" t="s">
        <v>207</v>
      </c>
    </row>
    <row r="333" s="1" customFormat="1" ht="16.5" customHeight="1">
      <c r="B333" s="38"/>
      <c r="C333" s="273" t="s">
        <v>613</v>
      </c>
      <c r="D333" s="273" t="s">
        <v>281</v>
      </c>
      <c r="E333" s="274" t="s">
        <v>2467</v>
      </c>
      <c r="F333" s="275" t="s">
        <v>2468</v>
      </c>
      <c r="G333" s="276" t="s">
        <v>212</v>
      </c>
      <c r="H333" s="277">
        <v>3.5880000000000001</v>
      </c>
      <c r="I333" s="278"/>
      <c r="J333" s="279">
        <f>ROUND(I333*H333,2)</f>
        <v>0</v>
      </c>
      <c r="K333" s="275" t="s">
        <v>213</v>
      </c>
      <c r="L333" s="280"/>
      <c r="M333" s="281" t="s">
        <v>1</v>
      </c>
      <c r="N333" s="282" t="s">
        <v>42</v>
      </c>
      <c r="O333" s="79"/>
      <c r="P333" s="226">
        <f>O333*H333</f>
        <v>0</v>
      </c>
      <c r="Q333" s="226">
        <v>0.55000000000000004</v>
      </c>
      <c r="R333" s="226">
        <f>Q333*H333</f>
        <v>1.9734000000000003</v>
      </c>
      <c r="S333" s="226">
        <v>0</v>
      </c>
      <c r="T333" s="227">
        <f>S333*H333</f>
        <v>0</v>
      </c>
      <c r="AR333" s="17" t="s">
        <v>397</v>
      </c>
      <c r="AT333" s="17" t="s">
        <v>281</v>
      </c>
      <c r="AU333" s="17" t="s">
        <v>228</v>
      </c>
      <c r="AY333" s="17" t="s">
        <v>207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78</v>
      </c>
      <c r="BK333" s="228">
        <f>ROUND(I333*H333,2)</f>
        <v>0</v>
      </c>
      <c r="BL333" s="17" t="s">
        <v>303</v>
      </c>
      <c r="BM333" s="17" t="s">
        <v>2469</v>
      </c>
    </row>
    <row r="334" s="12" customFormat="1">
      <c r="B334" s="229"/>
      <c r="C334" s="230"/>
      <c r="D334" s="231" t="s">
        <v>216</v>
      </c>
      <c r="E334" s="232" t="s">
        <v>1</v>
      </c>
      <c r="F334" s="233" t="s">
        <v>2470</v>
      </c>
      <c r="G334" s="230"/>
      <c r="H334" s="234">
        <v>3.5880000000000001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216</v>
      </c>
      <c r="AU334" s="240" t="s">
        <v>228</v>
      </c>
      <c r="AV334" s="12" t="s">
        <v>80</v>
      </c>
      <c r="AW334" s="12" t="s">
        <v>33</v>
      </c>
      <c r="AX334" s="12" t="s">
        <v>78</v>
      </c>
      <c r="AY334" s="240" t="s">
        <v>207</v>
      </c>
    </row>
    <row r="335" s="1" customFormat="1" ht="16.5" customHeight="1">
      <c r="B335" s="38"/>
      <c r="C335" s="217" t="s">
        <v>618</v>
      </c>
      <c r="D335" s="217" t="s">
        <v>209</v>
      </c>
      <c r="E335" s="218" t="s">
        <v>2471</v>
      </c>
      <c r="F335" s="219" t="s">
        <v>2472</v>
      </c>
      <c r="G335" s="220" t="s">
        <v>212</v>
      </c>
      <c r="H335" s="221">
        <v>6.032</v>
      </c>
      <c r="I335" s="222"/>
      <c r="J335" s="223">
        <f>ROUND(I335*H335,2)</f>
        <v>0</v>
      </c>
      <c r="K335" s="219" t="s">
        <v>213</v>
      </c>
      <c r="L335" s="43"/>
      <c r="M335" s="224" t="s">
        <v>1</v>
      </c>
      <c r="N335" s="225" t="s">
        <v>42</v>
      </c>
      <c r="O335" s="79"/>
      <c r="P335" s="226">
        <f>O335*H335</f>
        <v>0</v>
      </c>
      <c r="Q335" s="226">
        <v>0.00281</v>
      </c>
      <c r="R335" s="226">
        <f>Q335*H335</f>
        <v>0.01694992</v>
      </c>
      <c r="S335" s="226">
        <v>0</v>
      </c>
      <c r="T335" s="227">
        <f>S335*H335</f>
        <v>0</v>
      </c>
      <c r="AR335" s="17" t="s">
        <v>303</v>
      </c>
      <c r="AT335" s="17" t="s">
        <v>209</v>
      </c>
      <c r="AU335" s="17" t="s">
        <v>228</v>
      </c>
      <c r="AY335" s="17" t="s">
        <v>207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78</v>
      </c>
      <c r="BK335" s="228">
        <f>ROUND(I335*H335,2)</f>
        <v>0</v>
      </c>
      <c r="BL335" s="17" t="s">
        <v>303</v>
      </c>
      <c r="BM335" s="17" t="s">
        <v>2473</v>
      </c>
    </row>
    <row r="336" s="12" customFormat="1">
      <c r="B336" s="229"/>
      <c r="C336" s="230"/>
      <c r="D336" s="231" t="s">
        <v>216</v>
      </c>
      <c r="E336" s="232" t="s">
        <v>1</v>
      </c>
      <c r="F336" s="233" t="s">
        <v>2474</v>
      </c>
      <c r="G336" s="230"/>
      <c r="H336" s="234">
        <v>6.032</v>
      </c>
      <c r="I336" s="235"/>
      <c r="J336" s="230"/>
      <c r="K336" s="230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216</v>
      </c>
      <c r="AU336" s="240" t="s">
        <v>228</v>
      </c>
      <c r="AV336" s="12" t="s">
        <v>80</v>
      </c>
      <c r="AW336" s="12" t="s">
        <v>33</v>
      </c>
      <c r="AX336" s="12" t="s">
        <v>78</v>
      </c>
      <c r="AY336" s="240" t="s">
        <v>207</v>
      </c>
    </row>
    <row r="337" s="1" customFormat="1" ht="22.5" customHeight="1">
      <c r="B337" s="38"/>
      <c r="C337" s="217" t="s">
        <v>622</v>
      </c>
      <c r="D337" s="217" t="s">
        <v>209</v>
      </c>
      <c r="E337" s="218" t="s">
        <v>2475</v>
      </c>
      <c r="F337" s="219" t="s">
        <v>2476</v>
      </c>
      <c r="G337" s="220" t="s">
        <v>868</v>
      </c>
      <c r="H337" s="283"/>
      <c r="I337" s="222"/>
      <c r="J337" s="223">
        <f>ROUND(I337*H337,2)</f>
        <v>0</v>
      </c>
      <c r="K337" s="219" t="s">
        <v>213</v>
      </c>
      <c r="L337" s="43"/>
      <c r="M337" s="224" t="s">
        <v>1</v>
      </c>
      <c r="N337" s="225" t="s">
        <v>42</v>
      </c>
      <c r="O337" s="79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AR337" s="17" t="s">
        <v>303</v>
      </c>
      <c r="AT337" s="17" t="s">
        <v>209</v>
      </c>
      <c r="AU337" s="17" t="s">
        <v>228</v>
      </c>
      <c r="AY337" s="17" t="s">
        <v>207</v>
      </c>
      <c r="BE337" s="228">
        <f>IF(N337="základní",J337,0)</f>
        <v>0</v>
      </c>
      <c r="BF337" s="228">
        <f>IF(N337="snížená",J337,0)</f>
        <v>0</v>
      </c>
      <c r="BG337" s="228">
        <f>IF(N337="zákl. přenesená",J337,0)</f>
        <v>0</v>
      </c>
      <c r="BH337" s="228">
        <f>IF(N337="sníž. přenesená",J337,0)</f>
        <v>0</v>
      </c>
      <c r="BI337" s="228">
        <f>IF(N337="nulová",J337,0)</f>
        <v>0</v>
      </c>
      <c r="BJ337" s="17" t="s">
        <v>78</v>
      </c>
      <c r="BK337" s="228">
        <f>ROUND(I337*H337,2)</f>
        <v>0</v>
      </c>
      <c r="BL337" s="17" t="s">
        <v>303</v>
      </c>
      <c r="BM337" s="17" t="s">
        <v>2477</v>
      </c>
    </row>
    <row r="338" s="12" customFormat="1">
      <c r="B338" s="229"/>
      <c r="C338" s="230"/>
      <c r="D338" s="231" t="s">
        <v>216</v>
      </c>
      <c r="E338" s="232" t="s">
        <v>1</v>
      </c>
      <c r="F338" s="233" t="s">
        <v>2478</v>
      </c>
      <c r="G338" s="230"/>
      <c r="H338" s="234">
        <v>1221.674</v>
      </c>
      <c r="I338" s="235"/>
      <c r="J338" s="230"/>
      <c r="K338" s="230"/>
      <c r="L338" s="236"/>
      <c r="M338" s="237"/>
      <c r="N338" s="238"/>
      <c r="O338" s="238"/>
      <c r="P338" s="238"/>
      <c r="Q338" s="238"/>
      <c r="R338" s="238"/>
      <c r="S338" s="238"/>
      <c r="T338" s="239"/>
      <c r="AT338" s="240" t="s">
        <v>216</v>
      </c>
      <c r="AU338" s="240" t="s">
        <v>228</v>
      </c>
      <c r="AV338" s="12" t="s">
        <v>80</v>
      </c>
      <c r="AW338" s="12" t="s">
        <v>33</v>
      </c>
      <c r="AX338" s="12" t="s">
        <v>78</v>
      </c>
      <c r="AY338" s="240" t="s">
        <v>207</v>
      </c>
    </row>
    <row r="339" s="11" customFormat="1" ht="20.88" customHeight="1">
      <c r="B339" s="201"/>
      <c r="C339" s="202"/>
      <c r="D339" s="203" t="s">
        <v>70</v>
      </c>
      <c r="E339" s="215" t="s">
        <v>902</v>
      </c>
      <c r="F339" s="215" t="s">
        <v>2479</v>
      </c>
      <c r="G339" s="202"/>
      <c r="H339" s="202"/>
      <c r="I339" s="205"/>
      <c r="J339" s="216">
        <f>BK339</f>
        <v>0</v>
      </c>
      <c r="K339" s="202"/>
      <c r="L339" s="207"/>
      <c r="M339" s="208"/>
      <c r="N339" s="209"/>
      <c r="O339" s="209"/>
      <c r="P339" s="210">
        <f>SUM(P340:P405)</f>
        <v>0</v>
      </c>
      <c r="Q339" s="209"/>
      <c r="R339" s="210">
        <f>SUM(R340:R405)</f>
        <v>4.5485295599999995</v>
      </c>
      <c r="S339" s="209"/>
      <c r="T339" s="211">
        <f>SUM(T340:T405)</f>
        <v>0</v>
      </c>
      <c r="AR339" s="212" t="s">
        <v>80</v>
      </c>
      <c r="AT339" s="213" t="s">
        <v>70</v>
      </c>
      <c r="AU339" s="213" t="s">
        <v>80</v>
      </c>
      <c r="AY339" s="212" t="s">
        <v>207</v>
      </c>
      <c r="BK339" s="214">
        <f>SUM(BK340:BK405)</f>
        <v>0</v>
      </c>
    </row>
    <row r="340" s="1" customFormat="1" ht="22.5" customHeight="1">
      <c r="B340" s="38"/>
      <c r="C340" s="217" t="s">
        <v>627</v>
      </c>
      <c r="D340" s="217" t="s">
        <v>209</v>
      </c>
      <c r="E340" s="218" t="s">
        <v>2480</v>
      </c>
      <c r="F340" s="219" t="s">
        <v>2481</v>
      </c>
      <c r="G340" s="220" t="s">
        <v>296</v>
      </c>
      <c r="H340" s="221">
        <v>103.813</v>
      </c>
      <c r="I340" s="222"/>
      <c r="J340" s="223">
        <f>ROUND(I340*H340,2)</f>
        <v>0</v>
      </c>
      <c r="K340" s="219" t="s">
        <v>213</v>
      </c>
      <c r="L340" s="43"/>
      <c r="M340" s="224" t="s">
        <v>1</v>
      </c>
      <c r="N340" s="225" t="s">
        <v>42</v>
      </c>
      <c r="O340" s="79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AR340" s="17" t="s">
        <v>303</v>
      </c>
      <c r="AT340" s="17" t="s">
        <v>209</v>
      </c>
      <c r="AU340" s="17" t="s">
        <v>228</v>
      </c>
      <c r="AY340" s="17" t="s">
        <v>207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78</v>
      </c>
      <c r="BK340" s="228">
        <f>ROUND(I340*H340,2)</f>
        <v>0</v>
      </c>
      <c r="BL340" s="17" t="s">
        <v>303</v>
      </c>
      <c r="BM340" s="17" t="s">
        <v>2482</v>
      </c>
    </row>
    <row r="341" s="15" customFormat="1">
      <c r="B341" s="263"/>
      <c r="C341" s="264"/>
      <c r="D341" s="231" t="s">
        <v>216</v>
      </c>
      <c r="E341" s="265" t="s">
        <v>1</v>
      </c>
      <c r="F341" s="266" t="s">
        <v>2483</v>
      </c>
      <c r="G341" s="264"/>
      <c r="H341" s="265" t="s">
        <v>1</v>
      </c>
      <c r="I341" s="267"/>
      <c r="J341" s="264"/>
      <c r="K341" s="264"/>
      <c r="L341" s="268"/>
      <c r="M341" s="269"/>
      <c r="N341" s="270"/>
      <c r="O341" s="270"/>
      <c r="P341" s="270"/>
      <c r="Q341" s="270"/>
      <c r="R341" s="270"/>
      <c r="S341" s="270"/>
      <c r="T341" s="271"/>
      <c r="AT341" s="272" t="s">
        <v>216</v>
      </c>
      <c r="AU341" s="272" t="s">
        <v>228</v>
      </c>
      <c r="AV341" s="15" t="s">
        <v>78</v>
      </c>
      <c r="AW341" s="15" t="s">
        <v>33</v>
      </c>
      <c r="AX341" s="15" t="s">
        <v>71</v>
      </c>
      <c r="AY341" s="272" t="s">
        <v>207</v>
      </c>
    </row>
    <row r="342" s="12" customFormat="1">
      <c r="B342" s="229"/>
      <c r="C342" s="230"/>
      <c r="D342" s="231" t="s">
        <v>216</v>
      </c>
      <c r="E342" s="232" t="s">
        <v>1</v>
      </c>
      <c r="F342" s="233" t="s">
        <v>2484</v>
      </c>
      <c r="G342" s="230"/>
      <c r="H342" s="234">
        <v>116.76000000000001</v>
      </c>
      <c r="I342" s="235"/>
      <c r="J342" s="230"/>
      <c r="K342" s="230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216</v>
      </c>
      <c r="AU342" s="240" t="s">
        <v>228</v>
      </c>
      <c r="AV342" s="12" t="s">
        <v>80</v>
      </c>
      <c r="AW342" s="12" t="s">
        <v>33</v>
      </c>
      <c r="AX342" s="12" t="s">
        <v>71</v>
      </c>
      <c r="AY342" s="240" t="s">
        <v>207</v>
      </c>
    </row>
    <row r="343" s="12" customFormat="1">
      <c r="B343" s="229"/>
      <c r="C343" s="230"/>
      <c r="D343" s="231" t="s">
        <v>216</v>
      </c>
      <c r="E343" s="232" t="s">
        <v>1</v>
      </c>
      <c r="F343" s="233" t="s">
        <v>2393</v>
      </c>
      <c r="G343" s="230"/>
      <c r="H343" s="234">
        <v>-17.312999999999999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216</v>
      </c>
      <c r="AU343" s="240" t="s">
        <v>228</v>
      </c>
      <c r="AV343" s="12" t="s">
        <v>80</v>
      </c>
      <c r="AW343" s="12" t="s">
        <v>33</v>
      </c>
      <c r="AX343" s="12" t="s">
        <v>71</v>
      </c>
      <c r="AY343" s="240" t="s">
        <v>207</v>
      </c>
    </row>
    <row r="344" s="12" customFormat="1">
      <c r="B344" s="229"/>
      <c r="C344" s="230"/>
      <c r="D344" s="231" t="s">
        <v>216</v>
      </c>
      <c r="E344" s="232" t="s">
        <v>1</v>
      </c>
      <c r="F344" s="233" t="s">
        <v>2485</v>
      </c>
      <c r="G344" s="230"/>
      <c r="H344" s="234">
        <v>4.3659999999999997</v>
      </c>
      <c r="I344" s="235"/>
      <c r="J344" s="230"/>
      <c r="K344" s="230"/>
      <c r="L344" s="236"/>
      <c r="M344" s="237"/>
      <c r="N344" s="238"/>
      <c r="O344" s="238"/>
      <c r="P344" s="238"/>
      <c r="Q344" s="238"/>
      <c r="R344" s="238"/>
      <c r="S344" s="238"/>
      <c r="T344" s="239"/>
      <c r="AT344" s="240" t="s">
        <v>216</v>
      </c>
      <c r="AU344" s="240" t="s">
        <v>228</v>
      </c>
      <c r="AV344" s="12" t="s">
        <v>80</v>
      </c>
      <c r="AW344" s="12" t="s">
        <v>33</v>
      </c>
      <c r="AX344" s="12" t="s">
        <v>71</v>
      </c>
      <c r="AY344" s="240" t="s">
        <v>207</v>
      </c>
    </row>
    <row r="345" s="13" customFormat="1">
      <c r="B345" s="241"/>
      <c r="C345" s="242"/>
      <c r="D345" s="231" t="s">
        <v>216</v>
      </c>
      <c r="E345" s="243" t="s">
        <v>1</v>
      </c>
      <c r="F345" s="244" t="s">
        <v>223</v>
      </c>
      <c r="G345" s="242"/>
      <c r="H345" s="245">
        <v>103.813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AT345" s="251" t="s">
        <v>216</v>
      </c>
      <c r="AU345" s="251" t="s">
        <v>228</v>
      </c>
      <c r="AV345" s="13" t="s">
        <v>214</v>
      </c>
      <c r="AW345" s="13" t="s">
        <v>33</v>
      </c>
      <c r="AX345" s="13" t="s">
        <v>78</v>
      </c>
      <c r="AY345" s="251" t="s">
        <v>207</v>
      </c>
    </row>
    <row r="346" s="1" customFormat="1" ht="16.5" customHeight="1">
      <c r="B346" s="38"/>
      <c r="C346" s="273" t="s">
        <v>634</v>
      </c>
      <c r="D346" s="273" t="s">
        <v>281</v>
      </c>
      <c r="E346" s="274" t="s">
        <v>2486</v>
      </c>
      <c r="F346" s="275" t="s">
        <v>2487</v>
      </c>
      <c r="G346" s="276" t="s">
        <v>296</v>
      </c>
      <c r="H346" s="277">
        <v>105.889</v>
      </c>
      <c r="I346" s="278"/>
      <c r="J346" s="279">
        <f>ROUND(I346*H346,2)</f>
        <v>0</v>
      </c>
      <c r="K346" s="275" t="s">
        <v>213</v>
      </c>
      <c r="L346" s="280"/>
      <c r="M346" s="281" t="s">
        <v>1</v>
      </c>
      <c r="N346" s="282" t="s">
        <v>42</v>
      </c>
      <c r="O346" s="79"/>
      <c r="P346" s="226">
        <f>O346*H346</f>
        <v>0</v>
      </c>
      <c r="Q346" s="226">
        <v>0.0030000000000000001</v>
      </c>
      <c r="R346" s="226">
        <f>Q346*H346</f>
        <v>0.31766699999999998</v>
      </c>
      <c r="S346" s="226">
        <v>0</v>
      </c>
      <c r="T346" s="227">
        <f>S346*H346</f>
        <v>0</v>
      </c>
      <c r="AR346" s="17" t="s">
        <v>397</v>
      </c>
      <c r="AT346" s="17" t="s">
        <v>281</v>
      </c>
      <c r="AU346" s="17" t="s">
        <v>228</v>
      </c>
      <c r="AY346" s="17" t="s">
        <v>207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78</v>
      </c>
      <c r="BK346" s="228">
        <f>ROUND(I346*H346,2)</f>
        <v>0</v>
      </c>
      <c r="BL346" s="17" t="s">
        <v>303</v>
      </c>
      <c r="BM346" s="17" t="s">
        <v>2488</v>
      </c>
    </row>
    <row r="347" s="12" customFormat="1">
      <c r="B347" s="229"/>
      <c r="C347" s="230"/>
      <c r="D347" s="231" t="s">
        <v>216</v>
      </c>
      <c r="E347" s="232" t="s">
        <v>1</v>
      </c>
      <c r="F347" s="233" t="s">
        <v>2489</v>
      </c>
      <c r="G347" s="230"/>
      <c r="H347" s="234">
        <v>105.889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AT347" s="240" t="s">
        <v>216</v>
      </c>
      <c r="AU347" s="240" t="s">
        <v>228</v>
      </c>
      <c r="AV347" s="12" t="s">
        <v>80</v>
      </c>
      <c r="AW347" s="12" t="s">
        <v>33</v>
      </c>
      <c r="AX347" s="12" t="s">
        <v>78</v>
      </c>
      <c r="AY347" s="240" t="s">
        <v>207</v>
      </c>
    </row>
    <row r="348" s="1" customFormat="1" ht="22.5" customHeight="1">
      <c r="B348" s="38"/>
      <c r="C348" s="217" t="s">
        <v>639</v>
      </c>
      <c r="D348" s="217" t="s">
        <v>209</v>
      </c>
      <c r="E348" s="218" t="s">
        <v>2490</v>
      </c>
      <c r="F348" s="219" t="s">
        <v>2491</v>
      </c>
      <c r="G348" s="220" t="s">
        <v>296</v>
      </c>
      <c r="H348" s="221">
        <v>17.605</v>
      </c>
      <c r="I348" s="222"/>
      <c r="J348" s="223">
        <f>ROUND(I348*H348,2)</f>
        <v>0</v>
      </c>
      <c r="K348" s="219" t="s">
        <v>213</v>
      </c>
      <c r="L348" s="43"/>
      <c r="M348" s="224" t="s">
        <v>1</v>
      </c>
      <c r="N348" s="225" t="s">
        <v>42</v>
      </c>
      <c r="O348" s="79"/>
      <c r="P348" s="226">
        <f>O348*H348</f>
        <v>0</v>
      </c>
      <c r="Q348" s="226">
        <v>0.01236</v>
      </c>
      <c r="R348" s="226">
        <f>Q348*H348</f>
        <v>0.21759780000000001</v>
      </c>
      <c r="S348" s="226">
        <v>0</v>
      </c>
      <c r="T348" s="227">
        <f>S348*H348</f>
        <v>0</v>
      </c>
      <c r="AR348" s="17" t="s">
        <v>303</v>
      </c>
      <c r="AT348" s="17" t="s">
        <v>209</v>
      </c>
      <c r="AU348" s="17" t="s">
        <v>228</v>
      </c>
      <c r="AY348" s="17" t="s">
        <v>207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78</v>
      </c>
      <c r="BK348" s="228">
        <f>ROUND(I348*H348,2)</f>
        <v>0</v>
      </c>
      <c r="BL348" s="17" t="s">
        <v>303</v>
      </c>
      <c r="BM348" s="17" t="s">
        <v>2492</v>
      </c>
    </row>
    <row r="349" s="12" customFormat="1">
      <c r="B349" s="229"/>
      <c r="C349" s="230"/>
      <c r="D349" s="231" t="s">
        <v>216</v>
      </c>
      <c r="E349" s="232" t="s">
        <v>1</v>
      </c>
      <c r="F349" s="233" t="s">
        <v>2493</v>
      </c>
      <c r="G349" s="230"/>
      <c r="H349" s="234">
        <v>13.02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AT349" s="240" t="s">
        <v>216</v>
      </c>
      <c r="AU349" s="240" t="s">
        <v>228</v>
      </c>
      <c r="AV349" s="12" t="s">
        <v>80</v>
      </c>
      <c r="AW349" s="12" t="s">
        <v>33</v>
      </c>
      <c r="AX349" s="12" t="s">
        <v>71</v>
      </c>
      <c r="AY349" s="240" t="s">
        <v>207</v>
      </c>
    </row>
    <row r="350" s="12" customFormat="1">
      <c r="B350" s="229"/>
      <c r="C350" s="230"/>
      <c r="D350" s="231" t="s">
        <v>216</v>
      </c>
      <c r="E350" s="232" t="s">
        <v>1</v>
      </c>
      <c r="F350" s="233" t="s">
        <v>2494</v>
      </c>
      <c r="G350" s="230"/>
      <c r="H350" s="234">
        <v>2.8889999999999998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216</v>
      </c>
      <c r="AU350" s="240" t="s">
        <v>228</v>
      </c>
      <c r="AV350" s="12" t="s">
        <v>80</v>
      </c>
      <c r="AW350" s="12" t="s">
        <v>33</v>
      </c>
      <c r="AX350" s="12" t="s">
        <v>71</v>
      </c>
      <c r="AY350" s="240" t="s">
        <v>207</v>
      </c>
    </row>
    <row r="351" s="12" customFormat="1">
      <c r="B351" s="229"/>
      <c r="C351" s="230"/>
      <c r="D351" s="231" t="s">
        <v>216</v>
      </c>
      <c r="E351" s="232" t="s">
        <v>1</v>
      </c>
      <c r="F351" s="233" t="s">
        <v>2495</v>
      </c>
      <c r="G351" s="230"/>
      <c r="H351" s="234">
        <v>1.696</v>
      </c>
      <c r="I351" s="235"/>
      <c r="J351" s="230"/>
      <c r="K351" s="230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216</v>
      </c>
      <c r="AU351" s="240" t="s">
        <v>228</v>
      </c>
      <c r="AV351" s="12" t="s">
        <v>80</v>
      </c>
      <c r="AW351" s="12" t="s">
        <v>33</v>
      </c>
      <c r="AX351" s="12" t="s">
        <v>71</v>
      </c>
      <c r="AY351" s="240" t="s">
        <v>207</v>
      </c>
    </row>
    <row r="352" s="13" customFormat="1">
      <c r="B352" s="241"/>
      <c r="C352" s="242"/>
      <c r="D352" s="231" t="s">
        <v>216</v>
      </c>
      <c r="E352" s="243" t="s">
        <v>1</v>
      </c>
      <c r="F352" s="244" t="s">
        <v>223</v>
      </c>
      <c r="G352" s="242"/>
      <c r="H352" s="245">
        <v>17.605</v>
      </c>
      <c r="I352" s="246"/>
      <c r="J352" s="242"/>
      <c r="K352" s="242"/>
      <c r="L352" s="247"/>
      <c r="M352" s="248"/>
      <c r="N352" s="249"/>
      <c r="O352" s="249"/>
      <c r="P352" s="249"/>
      <c r="Q352" s="249"/>
      <c r="R352" s="249"/>
      <c r="S352" s="249"/>
      <c r="T352" s="250"/>
      <c r="AT352" s="251" t="s">
        <v>216</v>
      </c>
      <c r="AU352" s="251" t="s">
        <v>228</v>
      </c>
      <c r="AV352" s="13" t="s">
        <v>214</v>
      </c>
      <c r="AW352" s="13" t="s">
        <v>33</v>
      </c>
      <c r="AX352" s="13" t="s">
        <v>78</v>
      </c>
      <c r="AY352" s="251" t="s">
        <v>207</v>
      </c>
    </row>
    <row r="353" s="1" customFormat="1" ht="22.5" customHeight="1">
      <c r="B353" s="38"/>
      <c r="C353" s="217" t="s">
        <v>645</v>
      </c>
      <c r="D353" s="217" t="s">
        <v>209</v>
      </c>
      <c r="E353" s="218" t="s">
        <v>2496</v>
      </c>
      <c r="F353" s="219" t="s">
        <v>2497</v>
      </c>
      <c r="G353" s="220" t="s">
        <v>296</v>
      </c>
      <c r="H353" s="221">
        <v>5.4000000000000004</v>
      </c>
      <c r="I353" s="222"/>
      <c r="J353" s="223">
        <f>ROUND(I353*H353,2)</f>
        <v>0</v>
      </c>
      <c r="K353" s="219" t="s">
        <v>213</v>
      </c>
      <c r="L353" s="43"/>
      <c r="M353" s="224" t="s">
        <v>1</v>
      </c>
      <c r="N353" s="225" t="s">
        <v>42</v>
      </c>
      <c r="O353" s="79"/>
      <c r="P353" s="226">
        <f>O353*H353</f>
        <v>0</v>
      </c>
      <c r="Q353" s="226">
        <v>0.016990000000000002</v>
      </c>
      <c r="R353" s="226">
        <f>Q353*H353</f>
        <v>0.091746000000000008</v>
      </c>
      <c r="S353" s="226">
        <v>0</v>
      </c>
      <c r="T353" s="227">
        <f>S353*H353</f>
        <v>0</v>
      </c>
      <c r="AR353" s="17" t="s">
        <v>303</v>
      </c>
      <c r="AT353" s="17" t="s">
        <v>209</v>
      </c>
      <c r="AU353" s="17" t="s">
        <v>228</v>
      </c>
      <c r="AY353" s="17" t="s">
        <v>207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78</v>
      </c>
      <c r="BK353" s="228">
        <f>ROUND(I353*H353,2)</f>
        <v>0</v>
      </c>
      <c r="BL353" s="17" t="s">
        <v>303</v>
      </c>
      <c r="BM353" s="17" t="s">
        <v>2498</v>
      </c>
    </row>
    <row r="354" s="12" customFormat="1">
      <c r="B354" s="229"/>
      <c r="C354" s="230"/>
      <c r="D354" s="231" t="s">
        <v>216</v>
      </c>
      <c r="E354" s="232" t="s">
        <v>1</v>
      </c>
      <c r="F354" s="233" t="s">
        <v>2499</v>
      </c>
      <c r="G354" s="230"/>
      <c r="H354" s="234">
        <v>5.4000000000000004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216</v>
      </c>
      <c r="AU354" s="240" t="s">
        <v>228</v>
      </c>
      <c r="AV354" s="12" t="s">
        <v>80</v>
      </c>
      <c r="AW354" s="12" t="s">
        <v>33</v>
      </c>
      <c r="AX354" s="12" t="s">
        <v>78</v>
      </c>
      <c r="AY354" s="240" t="s">
        <v>207</v>
      </c>
    </row>
    <row r="355" s="1" customFormat="1" ht="22.5" customHeight="1">
      <c r="B355" s="38"/>
      <c r="C355" s="217" t="s">
        <v>651</v>
      </c>
      <c r="D355" s="217" t="s">
        <v>209</v>
      </c>
      <c r="E355" s="218" t="s">
        <v>2500</v>
      </c>
      <c r="F355" s="219" t="s">
        <v>2501</v>
      </c>
      <c r="G355" s="220" t="s">
        <v>296</v>
      </c>
      <c r="H355" s="221">
        <v>3.375</v>
      </c>
      <c r="I355" s="222"/>
      <c r="J355" s="223">
        <f>ROUND(I355*H355,2)</f>
        <v>0</v>
      </c>
      <c r="K355" s="219" t="s">
        <v>213</v>
      </c>
      <c r="L355" s="43"/>
      <c r="M355" s="224" t="s">
        <v>1</v>
      </c>
      <c r="N355" s="225" t="s">
        <v>42</v>
      </c>
      <c r="O355" s="79"/>
      <c r="P355" s="226">
        <f>O355*H355</f>
        <v>0</v>
      </c>
      <c r="Q355" s="226">
        <v>0.016990000000000002</v>
      </c>
      <c r="R355" s="226">
        <f>Q355*H355</f>
        <v>0.057341250000000003</v>
      </c>
      <c r="S355" s="226">
        <v>0</v>
      </c>
      <c r="T355" s="227">
        <f>S355*H355</f>
        <v>0</v>
      </c>
      <c r="AR355" s="17" t="s">
        <v>303</v>
      </c>
      <c r="AT355" s="17" t="s">
        <v>209</v>
      </c>
      <c r="AU355" s="17" t="s">
        <v>228</v>
      </c>
      <c r="AY355" s="17" t="s">
        <v>207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78</v>
      </c>
      <c r="BK355" s="228">
        <f>ROUND(I355*H355,2)</f>
        <v>0</v>
      </c>
      <c r="BL355" s="17" t="s">
        <v>303</v>
      </c>
      <c r="BM355" s="17" t="s">
        <v>2502</v>
      </c>
    </row>
    <row r="356" s="12" customFormat="1">
      <c r="B356" s="229"/>
      <c r="C356" s="230"/>
      <c r="D356" s="231" t="s">
        <v>216</v>
      </c>
      <c r="E356" s="232" t="s">
        <v>1</v>
      </c>
      <c r="F356" s="233" t="s">
        <v>2503</v>
      </c>
      <c r="G356" s="230"/>
      <c r="H356" s="234">
        <v>3.375</v>
      </c>
      <c r="I356" s="235"/>
      <c r="J356" s="230"/>
      <c r="K356" s="230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216</v>
      </c>
      <c r="AU356" s="240" t="s">
        <v>228</v>
      </c>
      <c r="AV356" s="12" t="s">
        <v>80</v>
      </c>
      <c r="AW356" s="12" t="s">
        <v>33</v>
      </c>
      <c r="AX356" s="12" t="s">
        <v>78</v>
      </c>
      <c r="AY356" s="240" t="s">
        <v>207</v>
      </c>
    </row>
    <row r="357" s="1" customFormat="1" ht="16.5" customHeight="1">
      <c r="B357" s="38"/>
      <c r="C357" s="217" t="s">
        <v>656</v>
      </c>
      <c r="D357" s="217" t="s">
        <v>209</v>
      </c>
      <c r="E357" s="218" t="s">
        <v>2504</v>
      </c>
      <c r="F357" s="219" t="s">
        <v>2505</v>
      </c>
      <c r="G357" s="220" t="s">
        <v>296</v>
      </c>
      <c r="H357" s="221">
        <v>15.560000000000001</v>
      </c>
      <c r="I357" s="222"/>
      <c r="J357" s="223">
        <f>ROUND(I357*H357,2)</f>
        <v>0</v>
      </c>
      <c r="K357" s="219" t="s">
        <v>213</v>
      </c>
      <c r="L357" s="43"/>
      <c r="M357" s="224" t="s">
        <v>1</v>
      </c>
      <c r="N357" s="225" t="s">
        <v>42</v>
      </c>
      <c r="O357" s="79"/>
      <c r="P357" s="226">
        <f>O357*H357</f>
        <v>0</v>
      </c>
      <c r="Q357" s="226">
        <v>0.00042999999999999999</v>
      </c>
      <c r="R357" s="226">
        <f>Q357*H357</f>
        <v>0.0066908000000000002</v>
      </c>
      <c r="S357" s="226">
        <v>0</v>
      </c>
      <c r="T357" s="227">
        <f>S357*H357</f>
        <v>0</v>
      </c>
      <c r="AR357" s="17" t="s">
        <v>303</v>
      </c>
      <c r="AT357" s="17" t="s">
        <v>209</v>
      </c>
      <c r="AU357" s="17" t="s">
        <v>228</v>
      </c>
      <c r="AY357" s="17" t="s">
        <v>207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78</v>
      </c>
      <c r="BK357" s="228">
        <f>ROUND(I357*H357,2)</f>
        <v>0</v>
      </c>
      <c r="BL357" s="17" t="s">
        <v>303</v>
      </c>
      <c r="BM357" s="17" t="s">
        <v>2506</v>
      </c>
    </row>
    <row r="358" s="15" customFormat="1">
      <c r="B358" s="263"/>
      <c r="C358" s="264"/>
      <c r="D358" s="231" t="s">
        <v>216</v>
      </c>
      <c r="E358" s="265" t="s">
        <v>1</v>
      </c>
      <c r="F358" s="266" t="s">
        <v>2507</v>
      </c>
      <c r="G358" s="264"/>
      <c r="H358" s="265" t="s">
        <v>1</v>
      </c>
      <c r="I358" s="267"/>
      <c r="J358" s="264"/>
      <c r="K358" s="264"/>
      <c r="L358" s="268"/>
      <c r="M358" s="269"/>
      <c r="N358" s="270"/>
      <c r="O358" s="270"/>
      <c r="P358" s="270"/>
      <c r="Q358" s="270"/>
      <c r="R358" s="270"/>
      <c r="S358" s="270"/>
      <c r="T358" s="271"/>
      <c r="AT358" s="272" t="s">
        <v>216</v>
      </c>
      <c r="AU358" s="272" t="s">
        <v>228</v>
      </c>
      <c r="AV358" s="15" t="s">
        <v>78</v>
      </c>
      <c r="AW358" s="15" t="s">
        <v>33</v>
      </c>
      <c r="AX358" s="15" t="s">
        <v>71</v>
      </c>
      <c r="AY358" s="272" t="s">
        <v>207</v>
      </c>
    </row>
    <row r="359" s="12" customFormat="1">
      <c r="B359" s="229"/>
      <c r="C359" s="230"/>
      <c r="D359" s="231" t="s">
        <v>216</v>
      </c>
      <c r="E359" s="232" t="s">
        <v>1</v>
      </c>
      <c r="F359" s="233" t="s">
        <v>2508</v>
      </c>
      <c r="G359" s="230"/>
      <c r="H359" s="234">
        <v>9.9719999999999995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AT359" s="240" t="s">
        <v>216</v>
      </c>
      <c r="AU359" s="240" t="s">
        <v>228</v>
      </c>
      <c r="AV359" s="12" t="s">
        <v>80</v>
      </c>
      <c r="AW359" s="12" t="s">
        <v>33</v>
      </c>
      <c r="AX359" s="12" t="s">
        <v>71</v>
      </c>
      <c r="AY359" s="240" t="s">
        <v>207</v>
      </c>
    </row>
    <row r="360" s="12" customFormat="1">
      <c r="B360" s="229"/>
      <c r="C360" s="230"/>
      <c r="D360" s="231" t="s">
        <v>216</v>
      </c>
      <c r="E360" s="232" t="s">
        <v>1</v>
      </c>
      <c r="F360" s="233" t="s">
        <v>2509</v>
      </c>
      <c r="G360" s="230"/>
      <c r="H360" s="234">
        <v>5.5880000000000001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216</v>
      </c>
      <c r="AU360" s="240" t="s">
        <v>228</v>
      </c>
      <c r="AV360" s="12" t="s">
        <v>80</v>
      </c>
      <c r="AW360" s="12" t="s">
        <v>33</v>
      </c>
      <c r="AX360" s="12" t="s">
        <v>71</v>
      </c>
      <c r="AY360" s="240" t="s">
        <v>207</v>
      </c>
    </row>
    <row r="361" s="13" customFormat="1">
      <c r="B361" s="241"/>
      <c r="C361" s="242"/>
      <c r="D361" s="231" t="s">
        <v>216</v>
      </c>
      <c r="E361" s="243" t="s">
        <v>1</v>
      </c>
      <c r="F361" s="244" t="s">
        <v>223</v>
      </c>
      <c r="G361" s="242"/>
      <c r="H361" s="245">
        <v>15.560000000000001</v>
      </c>
      <c r="I361" s="246"/>
      <c r="J361" s="242"/>
      <c r="K361" s="242"/>
      <c r="L361" s="247"/>
      <c r="M361" s="248"/>
      <c r="N361" s="249"/>
      <c r="O361" s="249"/>
      <c r="P361" s="249"/>
      <c r="Q361" s="249"/>
      <c r="R361" s="249"/>
      <c r="S361" s="249"/>
      <c r="T361" s="250"/>
      <c r="AT361" s="251" t="s">
        <v>216</v>
      </c>
      <c r="AU361" s="251" t="s">
        <v>228</v>
      </c>
      <c r="AV361" s="13" t="s">
        <v>214</v>
      </c>
      <c r="AW361" s="13" t="s">
        <v>33</v>
      </c>
      <c r="AX361" s="13" t="s">
        <v>78</v>
      </c>
      <c r="AY361" s="251" t="s">
        <v>207</v>
      </c>
    </row>
    <row r="362" s="1" customFormat="1" ht="16.5" customHeight="1">
      <c r="B362" s="38"/>
      <c r="C362" s="217" t="s">
        <v>662</v>
      </c>
      <c r="D362" s="217" t="s">
        <v>209</v>
      </c>
      <c r="E362" s="218" t="s">
        <v>2510</v>
      </c>
      <c r="F362" s="219" t="s">
        <v>2511</v>
      </c>
      <c r="G362" s="220" t="s">
        <v>296</v>
      </c>
      <c r="H362" s="221">
        <v>95.277000000000001</v>
      </c>
      <c r="I362" s="222"/>
      <c r="J362" s="223">
        <f>ROUND(I362*H362,2)</f>
        <v>0</v>
      </c>
      <c r="K362" s="219" t="s">
        <v>213</v>
      </c>
      <c r="L362" s="43"/>
      <c r="M362" s="224" t="s">
        <v>1</v>
      </c>
      <c r="N362" s="225" t="s">
        <v>42</v>
      </c>
      <c r="O362" s="79"/>
      <c r="P362" s="226">
        <f>O362*H362</f>
        <v>0</v>
      </c>
      <c r="Q362" s="226">
        <v>0.00042999999999999999</v>
      </c>
      <c r="R362" s="226">
        <f>Q362*H362</f>
        <v>0.040969109999999996</v>
      </c>
      <c r="S362" s="226">
        <v>0</v>
      </c>
      <c r="T362" s="227">
        <f>S362*H362</f>
        <v>0</v>
      </c>
      <c r="AR362" s="17" t="s">
        <v>303</v>
      </c>
      <c r="AT362" s="17" t="s">
        <v>209</v>
      </c>
      <c r="AU362" s="17" t="s">
        <v>228</v>
      </c>
      <c r="AY362" s="17" t="s">
        <v>207</v>
      </c>
      <c r="BE362" s="228">
        <f>IF(N362="základní",J362,0)</f>
        <v>0</v>
      </c>
      <c r="BF362" s="228">
        <f>IF(N362="snížená",J362,0)</f>
        <v>0</v>
      </c>
      <c r="BG362" s="228">
        <f>IF(N362="zákl. přenesená",J362,0)</f>
        <v>0</v>
      </c>
      <c r="BH362" s="228">
        <f>IF(N362="sníž. přenesená",J362,0)</f>
        <v>0</v>
      </c>
      <c r="BI362" s="228">
        <f>IF(N362="nulová",J362,0)</f>
        <v>0</v>
      </c>
      <c r="BJ362" s="17" t="s">
        <v>78</v>
      </c>
      <c r="BK362" s="228">
        <f>ROUND(I362*H362,2)</f>
        <v>0</v>
      </c>
      <c r="BL362" s="17" t="s">
        <v>303</v>
      </c>
      <c r="BM362" s="17" t="s">
        <v>2512</v>
      </c>
    </row>
    <row r="363" s="15" customFormat="1">
      <c r="B363" s="263"/>
      <c r="C363" s="264"/>
      <c r="D363" s="231" t="s">
        <v>216</v>
      </c>
      <c r="E363" s="265" t="s">
        <v>1</v>
      </c>
      <c r="F363" s="266" t="s">
        <v>2483</v>
      </c>
      <c r="G363" s="264"/>
      <c r="H363" s="265" t="s">
        <v>1</v>
      </c>
      <c r="I363" s="267"/>
      <c r="J363" s="264"/>
      <c r="K363" s="264"/>
      <c r="L363" s="268"/>
      <c r="M363" s="269"/>
      <c r="N363" s="270"/>
      <c r="O363" s="270"/>
      <c r="P363" s="270"/>
      <c r="Q363" s="270"/>
      <c r="R363" s="270"/>
      <c r="S363" s="270"/>
      <c r="T363" s="271"/>
      <c r="AT363" s="272" t="s">
        <v>216</v>
      </c>
      <c r="AU363" s="272" t="s">
        <v>228</v>
      </c>
      <c r="AV363" s="15" t="s">
        <v>78</v>
      </c>
      <c r="AW363" s="15" t="s">
        <v>33</v>
      </c>
      <c r="AX363" s="15" t="s">
        <v>71</v>
      </c>
      <c r="AY363" s="272" t="s">
        <v>207</v>
      </c>
    </row>
    <row r="364" s="12" customFormat="1">
      <c r="B364" s="229"/>
      <c r="C364" s="230"/>
      <c r="D364" s="231" t="s">
        <v>216</v>
      </c>
      <c r="E364" s="232" t="s">
        <v>1</v>
      </c>
      <c r="F364" s="233" t="s">
        <v>2513</v>
      </c>
      <c r="G364" s="230"/>
      <c r="H364" s="234">
        <v>112.59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216</v>
      </c>
      <c r="AU364" s="240" t="s">
        <v>228</v>
      </c>
      <c r="AV364" s="12" t="s">
        <v>80</v>
      </c>
      <c r="AW364" s="12" t="s">
        <v>33</v>
      </c>
      <c r="AX364" s="12" t="s">
        <v>71</v>
      </c>
      <c r="AY364" s="240" t="s">
        <v>207</v>
      </c>
    </row>
    <row r="365" s="12" customFormat="1">
      <c r="B365" s="229"/>
      <c r="C365" s="230"/>
      <c r="D365" s="231" t="s">
        <v>216</v>
      </c>
      <c r="E365" s="232" t="s">
        <v>1</v>
      </c>
      <c r="F365" s="233" t="s">
        <v>2393</v>
      </c>
      <c r="G365" s="230"/>
      <c r="H365" s="234">
        <v>-17.312999999999999</v>
      </c>
      <c r="I365" s="235"/>
      <c r="J365" s="230"/>
      <c r="K365" s="230"/>
      <c r="L365" s="236"/>
      <c r="M365" s="237"/>
      <c r="N365" s="238"/>
      <c r="O365" s="238"/>
      <c r="P365" s="238"/>
      <c r="Q365" s="238"/>
      <c r="R365" s="238"/>
      <c r="S365" s="238"/>
      <c r="T365" s="239"/>
      <c r="AT365" s="240" t="s">
        <v>216</v>
      </c>
      <c r="AU365" s="240" t="s">
        <v>228</v>
      </c>
      <c r="AV365" s="12" t="s">
        <v>80</v>
      </c>
      <c r="AW365" s="12" t="s">
        <v>33</v>
      </c>
      <c r="AX365" s="12" t="s">
        <v>71</v>
      </c>
      <c r="AY365" s="240" t="s">
        <v>207</v>
      </c>
    </row>
    <row r="366" s="13" customFormat="1">
      <c r="B366" s="241"/>
      <c r="C366" s="242"/>
      <c r="D366" s="231" t="s">
        <v>216</v>
      </c>
      <c r="E366" s="243" t="s">
        <v>1</v>
      </c>
      <c r="F366" s="244" t="s">
        <v>223</v>
      </c>
      <c r="G366" s="242"/>
      <c r="H366" s="245">
        <v>95.277000000000001</v>
      </c>
      <c r="I366" s="246"/>
      <c r="J366" s="242"/>
      <c r="K366" s="242"/>
      <c r="L366" s="247"/>
      <c r="M366" s="248"/>
      <c r="N366" s="249"/>
      <c r="O366" s="249"/>
      <c r="P366" s="249"/>
      <c r="Q366" s="249"/>
      <c r="R366" s="249"/>
      <c r="S366" s="249"/>
      <c r="T366" s="250"/>
      <c r="AT366" s="251" t="s">
        <v>216</v>
      </c>
      <c r="AU366" s="251" t="s">
        <v>228</v>
      </c>
      <c r="AV366" s="13" t="s">
        <v>214</v>
      </c>
      <c r="AW366" s="13" t="s">
        <v>33</v>
      </c>
      <c r="AX366" s="13" t="s">
        <v>78</v>
      </c>
      <c r="AY366" s="251" t="s">
        <v>207</v>
      </c>
    </row>
    <row r="367" s="1" customFormat="1" ht="16.5" customHeight="1">
      <c r="B367" s="38"/>
      <c r="C367" s="273" t="s">
        <v>667</v>
      </c>
      <c r="D367" s="273" t="s">
        <v>281</v>
      </c>
      <c r="E367" s="274" t="s">
        <v>2514</v>
      </c>
      <c r="F367" s="275" t="s">
        <v>2515</v>
      </c>
      <c r="G367" s="276" t="s">
        <v>296</v>
      </c>
      <c r="H367" s="277">
        <v>10.968999999999999</v>
      </c>
      <c r="I367" s="278"/>
      <c r="J367" s="279">
        <f>ROUND(I367*H367,2)</f>
        <v>0</v>
      </c>
      <c r="K367" s="275" t="s">
        <v>213</v>
      </c>
      <c r="L367" s="280"/>
      <c r="M367" s="281" t="s">
        <v>1</v>
      </c>
      <c r="N367" s="282" t="s">
        <v>42</v>
      </c>
      <c r="O367" s="79"/>
      <c r="P367" s="226">
        <f>O367*H367</f>
        <v>0</v>
      </c>
      <c r="Q367" s="226">
        <v>0.0104</v>
      </c>
      <c r="R367" s="226">
        <f>Q367*H367</f>
        <v>0.11407759999999999</v>
      </c>
      <c r="S367" s="226">
        <v>0</v>
      </c>
      <c r="T367" s="227">
        <f>S367*H367</f>
        <v>0</v>
      </c>
      <c r="AR367" s="17" t="s">
        <v>397</v>
      </c>
      <c r="AT367" s="17" t="s">
        <v>281</v>
      </c>
      <c r="AU367" s="17" t="s">
        <v>228</v>
      </c>
      <c r="AY367" s="17" t="s">
        <v>207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78</v>
      </c>
      <c r="BK367" s="228">
        <f>ROUND(I367*H367,2)</f>
        <v>0</v>
      </c>
      <c r="BL367" s="17" t="s">
        <v>303</v>
      </c>
      <c r="BM367" s="17" t="s">
        <v>2516</v>
      </c>
    </row>
    <row r="368" s="12" customFormat="1">
      <c r="B368" s="229"/>
      <c r="C368" s="230"/>
      <c r="D368" s="231" t="s">
        <v>216</v>
      </c>
      <c r="E368" s="232" t="s">
        <v>1</v>
      </c>
      <c r="F368" s="233" t="s">
        <v>2517</v>
      </c>
      <c r="G368" s="230"/>
      <c r="H368" s="234">
        <v>10.968999999999999</v>
      </c>
      <c r="I368" s="235"/>
      <c r="J368" s="230"/>
      <c r="K368" s="230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216</v>
      </c>
      <c r="AU368" s="240" t="s">
        <v>228</v>
      </c>
      <c r="AV368" s="12" t="s">
        <v>80</v>
      </c>
      <c r="AW368" s="12" t="s">
        <v>33</v>
      </c>
      <c r="AX368" s="12" t="s">
        <v>78</v>
      </c>
      <c r="AY368" s="240" t="s">
        <v>207</v>
      </c>
    </row>
    <row r="369" s="1" customFormat="1" ht="16.5" customHeight="1">
      <c r="B369" s="38"/>
      <c r="C369" s="273" t="s">
        <v>672</v>
      </c>
      <c r="D369" s="273" t="s">
        <v>281</v>
      </c>
      <c r="E369" s="274" t="s">
        <v>2518</v>
      </c>
      <c r="F369" s="275" t="s">
        <v>2519</v>
      </c>
      <c r="G369" s="276" t="s">
        <v>296</v>
      </c>
      <c r="H369" s="277">
        <v>6.1600000000000001</v>
      </c>
      <c r="I369" s="278"/>
      <c r="J369" s="279">
        <f>ROUND(I369*H369,2)</f>
        <v>0</v>
      </c>
      <c r="K369" s="275" t="s">
        <v>213</v>
      </c>
      <c r="L369" s="280"/>
      <c r="M369" s="281" t="s">
        <v>1</v>
      </c>
      <c r="N369" s="282" t="s">
        <v>42</v>
      </c>
      <c r="O369" s="79"/>
      <c r="P369" s="226">
        <f>O369*H369</f>
        <v>0</v>
      </c>
      <c r="Q369" s="226">
        <v>0.0104</v>
      </c>
      <c r="R369" s="226">
        <f>Q369*H369</f>
        <v>0.064063999999999996</v>
      </c>
      <c r="S369" s="226">
        <v>0</v>
      </c>
      <c r="T369" s="227">
        <f>S369*H369</f>
        <v>0</v>
      </c>
      <c r="AR369" s="17" t="s">
        <v>397</v>
      </c>
      <c r="AT369" s="17" t="s">
        <v>281</v>
      </c>
      <c r="AU369" s="17" t="s">
        <v>228</v>
      </c>
      <c r="AY369" s="17" t="s">
        <v>207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78</v>
      </c>
      <c r="BK369" s="228">
        <f>ROUND(I369*H369,2)</f>
        <v>0</v>
      </c>
      <c r="BL369" s="17" t="s">
        <v>303</v>
      </c>
      <c r="BM369" s="17" t="s">
        <v>2520</v>
      </c>
    </row>
    <row r="370" s="12" customFormat="1">
      <c r="B370" s="229"/>
      <c r="C370" s="230"/>
      <c r="D370" s="231" t="s">
        <v>216</v>
      </c>
      <c r="E370" s="232" t="s">
        <v>1</v>
      </c>
      <c r="F370" s="233" t="s">
        <v>2521</v>
      </c>
      <c r="G370" s="230"/>
      <c r="H370" s="234">
        <v>6.1600000000000001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216</v>
      </c>
      <c r="AU370" s="240" t="s">
        <v>228</v>
      </c>
      <c r="AV370" s="12" t="s">
        <v>80</v>
      </c>
      <c r="AW370" s="12" t="s">
        <v>33</v>
      </c>
      <c r="AX370" s="12" t="s">
        <v>78</v>
      </c>
      <c r="AY370" s="240" t="s">
        <v>207</v>
      </c>
    </row>
    <row r="371" s="1" customFormat="1" ht="16.5" customHeight="1">
      <c r="B371" s="38"/>
      <c r="C371" s="273" t="s">
        <v>677</v>
      </c>
      <c r="D371" s="273" t="s">
        <v>281</v>
      </c>
      <c r="E371" s="274" t="s">
        <v>2522</v>
      </c>
      <c r="F371" s="275" t="s">
        <v>2523</v>
      </c>
      <c r="G371" s="276" t="s">
        <v>296</v>
      </c>
      <c r="H371" s="277">
        <v>104.80500000000001</v>
      </c>
      <c r="I371" s="278"/>
      <c r="J371" s="279">
        <f>ROUND(I371*H371,2)</f>
        <v>0</v>
      </c>
      <c r="K371" s="275" t="s">
        <v>213</v>
      </c>
      <c r="L371" s="280"/>
      <c r="M371" s="281" t="s">
        <v>1</v>
      </c>
      <c r="N371" s="282" t="s">
        <v>42</v>
      </c>
      <c r="O371" s="79"/>
      <c r="P371" s="226">
        <f>O371*H371</f>
        <v>0</v>
      </c>
      <c r="Q371" s="226">
        <v>0.012500000000000001</v>
      </c>
      <c r="R371" s="226">
        <f>Q371*H371</f>
        <v>1.3100625000000001</v>
      </c>
      <c r="S371" s="226">
        <v>0</v>
      </c>
      <c r="T371" s="227">
        <f>S371*H371</f>
        <v>0</v>
      </c>
      <c r="AR371" s="17" t="s">
        <v>397</v>
      </c>
      <c r="AT371" s="17" t="s">
        <v>281</v>
      </c>
      <c r="AU371" s="17" t="s">
        <v>228</v>
      </c>
      <c r="AY371" s="17" t="s">
        <v>207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78</v>
      </c>
      <c r="BK371" s="228">
        <f>ROUND(I371*H371,2)</f>
        <v>0</v>
      </c>
      <c r="BL371" s="17" t="s">
        <v>303</v>
      </c>
      <c r="BM371" s="17" t="s">
        <v>2524</v>
      </c>
    </row>
    <row r="372" s="12" customFormat="1">
      <c r="B372" s="229"/>
      <c r="C372" s="230"/>
      <c r="D372" s="231" t="s">
        <v>216</v>
      </c>
      <c r="E372" s="232" t="s">
        <v>1</v>
      </c>
      <c r="F372" s="233" t="s">
        <v>2525</v>
      </c>
      <c r="G372" s="230"/>
      <c r="H372" s="234">
        <v>104.80500000000001</v>
      </c>
      <c r="I372" s="235"/>
      <c r="J372" s="230"/>
      <c r="K372" s="230"/>
      <c r="L372" s="236"/>
      <c r="M372" s="237"/>
      <c r="N372" s="238"/>
      <c r="O372" s="238"/>
      <c r="P372" s="238"/>
      <c r="Q372" s="238"/>
      <c r="R372" s="238"/>
      <c r="S372" s="238"/>
      <c r="T372" s="239"/>
      <c r="AT372" s="240" t="s">
        <v>216</v>
      </c>
      <c r="AU372" s="240" t="s">
        <v>228</v>
      </c>
      <c r="AV372" s="12" t="s">
        <v>80</v>
      </c>
      <c r="AW372" s="12" t="s">
        <v>33</v>
      </c>
      <c r="AX372" s="12" t="s">
        <v>78</v>
      </c>
      <c r="AY372" s="240" t="s">
        <v>207</v>
      </c>
    </row>
    <row r="373" s="1" customFormat="1" ht="22.5" customHeight="1">
      <c r="B373" s="38"/>
      <c r="C373" s="217" t="s">
        <v>682</v>
      </c>
      <c r="D373" s="217" t="s">
        <v>209</v>
      </c>
      <c r="E373" s="218" t="s">
        <v>910</v>
      </c>
      <c r="F373" s="219" t="s">
        <v>911</v>
      </c>
      <c r="G373" s="220" t="s">
        <v>296</v>
      </c>
      <c r="H373" s="221">
        <v>137.16</v>
      </c>
      <c r="I373" s="222"/>
      <c r="J373" s="223">
        <f>ROUND(I373*H373,2)</f>
        <v>0</v>
      </c>
      <c r="K373" s="219" t="s">
        <v>213</v>
      </c>
      <c r="L373" s="43"/>
      <c r="M373" s="224" t="s">
        <v>1</v>
      </c>
      <c r="N373" s="225" t="s">
        <v>42</v>
      </c>
      <c r="O373" s="79"/>
      <c r="P373" s="226">
        <f>O373*H373</f>
        <v>0</v>
      </c>
      <c r="Q373" s="226">
        <v>0.00010000000000000001</v>
      </c>
      <c r="R373" s="226">
        <f>Q373*H373</f>
        <v>0.013716000000000001</v>
      </c>
      <c r="S373" s="226">
        <v>0</v>
      </c>
      <c r="T373" s="227">
        <f>S373*H373</f>
        <v>0</v>
      </c>
      <c r="AR373" s="17" t="s">
        <v>303</v>
      </c>
      <c r="AT373" s="17" t="s">
        <v>209</v>
      </c>
      <c r="AU373" s="17" t="s">
        <v>228</v>
      </c>
      <c r="AY373" s="17" t="s">
        <v>207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78</v>
      </c>
      <c r="BK373" s="228">
        <f>ROUND(I373*H373,2)</f>
        <v>0</v>
      </c>
      <c r="BL373" s="17" t="s">
        <v>303</v>
      </c>
      <c r="BM373" s="17" t="s">
        <v>2526</v>
      </c>
    </row>
    <row r="374" s="12" customFormat="1">
      <c r="B374" s="229"/>
      <c r="C374" s="230"/>
      <c r="D374" s="231" t="s">
        <v>216</v>
      </c>
      <c r="E374" s="232" t="s">
        <v>1</v>
      </c>
      <c r="F374" s="233" t="s">
        <v>2527</v>
      </c>
      <c r="G374" s="230"/>
      <c r="H374" s="234">
        <v>137.16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AT374" s="240" t="s">
        <v>216</v>
      </c>
      <c r="AU374" s="240" t="s">
        <v>228</v>
      </c>
      <c r="AV374" s="12" t="s">
        <v>80</v>
      </c>
      <c r="AW374" s="12" t="s">
        <v>33</v>
      </c>
      <c r="AX374" s="12" t="s">
        <v>78</v>
      </c>
      <c r="AY374" s="240" t="s">
        <v>207</v>
      </c>
    </row>
    <row r="375" s="1" customFormat="1" ht="22.5" customHeight="1">
      <c r="B375" s="38"/>
      <c r="C375" s="217" t="s">
        <v>687</v>
      </c>
      <c r="D375" s="217" t="s">
        <v>209</v>
      </c>
      <c r="E375" s="218" t="s">
        <v>2528</v>
      </c>
      <c r="F375" s="219" t="s">
        <v>2529</v>
      </c>
      <c r="G375" s="220" t="s">
        <v>296</v>
      </c>
      <c r="H375" s="221">
        <v>96.700000000000003</v>
      </c>
      <c r="I375" s="222"/>
      <c r="J375" s="223">
        <f>ROUND(I375*H375,2)</f>
        <v>0</v>
      </c>
      <c r="K375" s="219" t="s">
        <v>213</v>
      </c>
      <c r="L375" s="43"/>
      <c r="M375" s="224" t="s">
        <v>1</v>
      </c>
      <c r="N375" s="225" t="s">
        <v>42</v>
      </c>
      <c r="O375" s="79"/>
      <c r="P375" s="226">
        <f>O375*H375</f>
        <v>0</v>
      </c>
      <c r="Q375" s="226">
        <v>0.01694</v>
      </c>
      <c r="R375" s="226">
        <f>Q375*H375</f>
        <v>1.6380980000000001</v>
      </c>
      <c r="S375" s="226">
        <v>0</v>
      </c>
      <c r="T375" s="227">
        <f>S375*H375</f>
        <v>0</v>
      </c>
      <c r="AR375" s="17" t="s">
        <v>303</v>
      </c>
      <c r="AT375" s="17" t="s">
        <v>209</v>
      </c>
      <c r="AU375" s="17" t="s">
        <v>228</v>
      </c>
      <c r="AY375" s="17" t="s">
        <v>207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78</v>
      </c>
      <c r="BK375" s="228">
        <f>ROUND(I375*H375,2)</f>
        <v>0</v>
      </c>
      <c r="BL375" s="17" t="s">
        <v>303</v>
      </c>
      <c r="BM375" s="17" t="s">
        <v>2530</v>
      </c>
    </row>
    <row r="376" s="12" customFormat="1">
      <c r="B376" s="229"/>
      <c r="C376" s="230"/>
      <c r="D376" s="231" t="s">
        <v>216</v>
      </c>
      <c r="E376" s="232" t="s">
        <v>1</v>
      </c>
      <c r="F376" s="233" t="s">
        <v>2531</v>
      </c>
      <c r="G376" s="230"/>
      <c r="H376" s="234">
        <v>78.650000000000006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216</v>
      </c>
      <c r="AU376" s="240" t="s">
        <v>228</v>
      </c>
      <c r="AV376" s="12" t="s">
        <v>80</v>
      </c>
      <c r="AW376" s="12" t="s">
        <v>33</v>
      </c>
      <c r="AX376" s="12" t="s">
        <v>71</v>
      </c>
      <c r="AY376" s="240" t="s">
        <v>207</v>
      </c>
    </row>
    <row r="377" s="12" customFormat="1">
      <c r="B377" s="229"/>
      <c r="C377" s="230"/>
      <c r="D377" s="231" t="s">
        <v>216</v>
      </c>
      <c r="E377" s="232" t="s">
        <v>1</v>
      </c>
      <c r="F377" s="233" t="s">
        <v>2532</v>
      </c>
      <c r="G377" s="230"/>
      <c r="H377" s="234">
        <v>8.5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216</v>
      </c>
      <c r="AU377" s="240" t="s">
        <v>228</v>
      </c>
      <c r="AV377" s="12" t="s">
        <v>80</v>
      </c>
      <c r="AW377" s="12" t="s">
        <v>33</v>
      </c>
      <c r="AX377" s="12" t="s">
        <v>71</v>
      </c>
      <c r="AY377" s="240" t="s">
        <v>207</v>
      </c>
    </row>
    <row r="378" s="12" customFormat="1">
      <c r="B378" s="229"/>
      <c r="C378" s="230"/>
      <c r="D378" s="231" t="s">
        <v>216</v>
      </c>
      <c r="E378" s="232" t="s">
        <v>1</v>
      </c>
      <c r="F378" s="233" t="s">
        <v>2533</v>
      </c>
      <c r="G378" s="230"/>
      <c r="H378" s="234">
        <v>9.5500000000000007</v>
      </c>
      <c r="I378" s="235"/>
      <c r="J378" s="230"/>
      <c r="K378" s="230"/>
      <c r="L378" s="236"/>
      <c r="M378" s="237"/>
      <c r="N378" s="238"/>
      <c r="O378" s="238"/>
      <c r="P378" s="238"/>
      <c r="Q378" s="238"/>
      <c r="R378" s="238"/>
      <c r="S378" s="238"/>
      <c r="T378" s="239"/>
      <c r="AT378" s="240" t="s">
        <v>216</v>
      </c>
      <c r="AU378" s="240" t="s">
        <v>228</v>
      </c>
      <c r="AV378" s="12" t="s">
        <v>80</v>
      </c>
      <c r="AW378" s="12" t="s">
        <v>33</v>
      </c>
      <c r="AX378" s="12" t="s">
        <v>71</v>
      </c>
      <c r="AY378" s="240" t="s">
        <v>207</v>
      </c>
    </row>
    <row r="379" s="13" customFormat="1">
      <c r="B379" s="241"/>
      <c r="C379" s="242"/>
      <c r="D379" s="231" t="s">
        <v>216</v>
      </c>
      <c r="E379" s="243" t="s">
        <v>1</v>
      </c>
      <c r="F379" s="244" t="s">
        <v>223</v>
      </c>
      <c r="G379" s="242"/>
      <c r="H379" s="245">
        <v>96.700000000000003</v>
      </c>
      <c r="I379" s="246"/>
      <c r="J379" s="242"/>
      <c r="K379" s="242"/>
      <c r="L379" s="247"/>
      <c r="M379" s="248"/>
      <c r="N379" s="249"/>
      <c r="O379" s="249"/>
      <c r="P379" s="249"/>
      <c r="Q379" s="249"/>
      <c r="R379" s="249"/>
      <c r="S379" s="249"/>
      <c r="T379" s="250"/>
      <c r="AT379" s="251" t="s">
        <v>216</v>
      </c>
      <c r="AU379" s="251" t="s">
        <v>228</v>
      </c>
      <c r="AV379" s="13" t="s">
        <v>214</v>
      </c>
      <c r="AW379" s="13" t="s">
        <v>33</v>
      </c>
      <c r="AX379" s="13" t="s">
        <v>78</v>
      </c>
      <c r="AY379" s="251" t="s">
        <v>207</v>
      </c>
    </row>
    <row r="380" s="1" customFormat="1" ht="22.5" customHeight="1">
      <c r="B380" s="38"/>
      <c r="C380" s="217" t="s">
        <v>691</v>
      </c>
      <c r="D380" s="217" t="s">
        <v>209</v>
      </c>
      <c r="E380" s="218" t="s">
        <v>2534</v>
      </c>
      <c r="F380" s="219" t="s">
        <v>2535</v>
      </c>
      <c r="G380" s="220" t="s">
        <v>296</v>
      </c>
      <c r="H380" s="221">
        <v>7.5499999999999998</v>
      </c>
      <c r="I380" s="222"/>
      <c r="J380" s="223">
        <f>ROUND(I380*H380,2)</f>
        <v>0</v>
      </c>
      <c r="K380" s="219" t="s">
        <v>213</v>
      </c>
      <c r="L380" s="43"/>
      <c r="M380" s="224" t="s">
        <v>1</v>
      </c>
      <c r="N380" s="225" t="s">
        <v>42</v>
      </c>
      <c r="O380" s="79"/>
      <c r="P380" s="226">
        <f>O380*H380</f>
        <v>0</v>
      </c>
      <c r="Q380" s="226">
        <v>0.01379</v>
      </c>
      <c r="R380" s="226">
        <f>Q380*H380</f>
        <v>0.1041145</v>
      </c>
      <c r="S380" s="226">
        <v>0</v>
      </c>
      <c r="T380" s="227">
        <f>S380*H380</f>
        <v>0</v>
      </c>
      <c r="AR380" s="17" t="s">
        <v>303</v>
      </c>
      <c r="AT380" s="17" t="s">
        <v>209</v>
      </c>
      <c r="AU380" s="17" t="s">
        <v>228</v>
      </c>
      <c r="AY380" s="17" t="s">
        <v>207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78</v>
      </c>
      <c r="BK380" s="228">
        <f>ROUND(I380*H380,2)</f>
        <v>0</v>
      </c>
      <c r="BL380" s="17" t="s">
        <v>303</v>
      </c>
      <c r="BM380" s="17" t="s">
        <v>2536</v>
      </c>
    </row>
    <row r="381" s="12" customFormat="1">
      <c r="B381" s="229"/>
      <c r="C381" s="230"/>
      <c r="D381" s="231" t="s">
        <v>216</v>
      </c>
      <c r="E381" s="232" t="s">
        <v>1</v>
      </c>
      <c r="F381" s="233" t="s">
        <v>2328</v>
      </c>
      <c r="G381" s="230"/>
      <c r="H381" s="234">
        <v>1.6000000000000001</v>
      </c>
      <c r="I381" s="235"/>
      <c r="J381" s="230"/>
      <c r="K381" s="230"/>
      <c r="L381" s="236"/>
      <c r="M381" s="237"/>
      <c r="N381" s="238"/>
      <c r="O381" s="238"/>
      <c r="P381" s="238"/>
      <c r="Q381" s="238"/>
      <c r="R381" s="238"/>
      <c r="S381" s="238"/>
      <c r="T381" s="239"/>
      <c r="AT381" s="240" t="s">
        <v>216</v>
      </c>
      <c r="AU381" s="240" t="s">
        <v>228</v>
      </c>
      <c r="AV381" s="12" t="s">
        <v>80</v>
      </c>
      <c r="AW381" s="12" t="s">
        <v>33</v>
      </c>
      <c r="AX381" s="12" t="s">
        <v>71</v>
      </c>
      <c r="AY381" s="240" t="s">
        <v>207</v>
      </c>
    </row>
    <row r="382" s="12" customFormat="1">
      <c r="B382" s="229"/>
      <c r="C382" s="230"/>
      <c r="D382" s="231" t="s">
        <v>216</v>
      </c>
      <c r="E382" s="232" t="s">
        <v>1</v>
      </c>
      <c r="F382" s="233" t="s">
        <v>2537</v>
      </c>
      <c r="G382" s="230"/>
      <c r="H382" s="234">
        <v>5.9500000000000002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AT382" s="240" t="s">
        <v>216</v>
      </c>
      <c r="AU382" s="240" t="s">
        <v>228</v>
      </c>
      <c r="AV382" s="12" t="s">
        <v>80</v>
      </c>
      <c r="AW382" s="12" t="s">
        <v>33</v>
      </c>
      <c r="AX382" s="12" t="s">
        <v>71</v>
      </c>
      <c r="AY382" s="240" t="s">
        <v>207</v>
      </c>
    </row>
    <row r="383" s="13" customFormat="1">
      <c r="B383" s="241"/>
      <c r="C383" s="242"/>
      <c r="D383" s="231" t="s">
        <v>216</v>
      </c>
      <c r="E383" s="243" t="s">
        <v>1</v>
      </c>
      <c r="F383" s="244" t="s">
        <v>223</v>
      </c>
      <c r="G383" s="242"/>
      <c r="H383" s="245">
        <v>7.5499999999999998</v>
      </c>
      <c r="I383" s="246"/>
      <c r="J383" s="242"/>
      <c r="K383" s="242"/>
      <c r="L383" s="247"/>
      <c r="M383" s="248"/>
      <c r="N383" s="249"/>
      <c r="O383" s="249"/>
      <c r="P383" s="249"/>
      <c r="Q383" s="249"/>
      <c r="R383" s="249"/>
      <c r="S383" s="249"/>
      <c r="T383" s="250"/>
      <c r="AT383" s="251" t="s">
        <v>216</v>
      </c>
      <c r="AU383" s="251" t="s">
        <v>228</v>
      </c>
      <c r="AV383" s="13" t="s">
        <v>214</v>
      </c>
      <c r="AW383" s="13" t="s">
        <v>33</v>
      </c>
      <c r="AX383" s="13" t="s">
        <v>78</v>
      </c>
      <c r="AY383" s="251" t="s">
        <v>207</v>
      </c>
    </row>
    <row r="384" s="1" customFormat="1" ht="22.5" customHeight="1">
      <c r="B384" s="38"/>
      <c r="C384" s="217" t="s">
        <v>695</v>
      </c>
      <c r="D384" s="217" t="s">
        <v>209</v>
      </c>
      <c r="E384" s="218" t="s">
        <v>2538</v>
      </c>
      <c r="F384" s="219" t="s">
        <v>2539</v>
      </c>
      <c r="G384" s="220" t="s">
        <v>296</v>
      </c>
      <c r="H384" s="221">
        <v>104.25</v>
      </c>
      <c r="I384" s="222"/>
      <c r="J384" s="223">
        <f>ROUND(I384*H384,2)</f>
        <v>0</v>
      </c>
      <c r="K384" s="219" t="s">
        <v>213</v>
      </c>
      <c r="L384" s="43"/>
      <c r="M384" s="224" t="s">
        <v>1</v>
      </c>
      <c r="N384" s="225" t="s">
        <v>42</v>
      </c>
      <c r="O384" s="79"/>
      <c r="P384" s="226">
        <f>O384*H384</f>
        <v>0</v>
      </c>
      <c r="Q384" s="226">
        <v>0.00010000000000000001</v>
      </c>
      <c r="R384" s="226">
        <f>Q384*H384</f>
        <v>0.010425</v>
      </c>
      <c r="S384" s="226">
        <v>0</v>
      </c>
      <c r="T384" s="227">
        <f>S384*H384</f>
        <v>0</v>
      </c>
      <c r="AR384" s="17" t="s">
        <v>303</v>
      </c>
      <c r="AT384" s="17" t="s">
        <v>209</v>
      </c>
      <c r="AU384" s="17" t="s">
        <v>228</v>
      </c>
      <c r="AY384" s="17" t="s">
        <v>207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78</v>
      </c>
      <c r="BK384" s="228">
        <f>ROUND(I384*H384,2)</f>
        <v>0</v>
      </c>
      <c r="BL384" s="17" t="s">
        <v>303</v>
      </c>
      <c r="BM384" s="17" t="s">
        <v>2540</v>
      </c>
    </row>
    <row r="385" s="12" customFormat="1">
      <c r="B385" s="229"/>
      <c r="C385" s="230"/>
      <c r="D385" s="231" t="s">
        <v>216</v>
      </c>
      <c r="E385" s="232" t="s">
        <v>1</v>
      </c>
      <c r="F385" s="233" t="s">
        <v>2541</v>
      </c>
      <c r="G385" s="230"/>
      <c r="H385" s="234">
        <v>104.25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216</v>
      </c>
      <c r="AU385" s="240" t="s">
        <v>228</v>
      </c>
      <c r="AV385" s="12" t="s">
        <v>80</v>
      </c>
      <c r="AW385" s="12" t="s">
        <v>33</v>
      </c>
      <c r="AX385" s="12" t="s">
        <v>78</v>
      </c>
      <c r="AY385" s="240" t="s">
        <v>207</v>
      </c>
    </row>
    <row r="386" s="1" customFormat="1" ht="22.5" customHeight="1">
      <c r="B386" s="38"/>
      <c r="C386" s="217" t="s">
        <v>700</v>
      </c>
      <c r="D386" s="217" t="s">
        <v>209</v>
      </c>
      <c r="E386" s="218" t="s">
        <v>2542</v>
      </c>
      <c r="F386" s="219" t="s">
        <v>2543</v>
      </c>
      <c r="G386" s="220" t="s">
        <v>290</v>
      </c>
      <c r="H386" s="221">
        <v>5.5999999999999996</v>
      </c>
      <c r="I386" s="222"/>
      <c r="J386" s="223">
        <f>ROUND(I386*H386,2)</f>
        <v>0</v>
      </c>
      <c r="K386" s="219" t="s">
        <v>213</v>
      </c>
      <c r="L386" s="43"/>
      <c r="M386" s="224" t="s">
        <v>1</v>
      </c>
      <c r="N386" s="225" t="s">
        <v>42</v>
      </c>
      <c r="O386" s="79"/>
      <c r="P386" s="226">
        <f>O386*H386</f>
        <v>0</v>
      </c>
      <c r="Q386" s="226">
        <v>0.01157</v>
      </c>
      <c r="R386" s="226">
        <f>Q386*H386</f>
        <v>0.064792000000000002</v>
      </c>
      <c r="S386" s="226">
        <v>0</v>
      </c>
      <c r="T386" s="227">
        <f>S386*H386</f>
        <v>0</v>
      </c>
      <c r="AR386" s="17" t="s">
        <v>303</v>
      </c>
      <c r="AT386" s="17" t="s">
        <v>209</v>
      </c>
      <c r="AU386" s="17" t="s">
        <v>228</v>
      </c>
      <c r="AY386" s="17" t="s">
        <v>207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78</v>
      </c>
      <c r="BK386" s="228">
        <f>ROUND(I386*H386,2)</f>
        <v>0</v>
      </c>
      <c r="BL386" s="17" t="s">
        <v>303</v>
      </c>
      <c r="BM386" s="17" t="s">
        <v>2544</v>
      </c>
    </row>
    <row r="387" s="12" customFormat="1">
      <c r="B387" s="229"/>
      <c r="C387" s="230"/>
      <c r="D387" s="231" t="s">
        <v>216</v>
      </c>
      <c r="E387" s="232" t="s">
        <v>1</v>
      </c>
      <c r="F387" s="233" t="s">
        <v>2545</v>
      </c>
      <c r="G387" s="230"/>
      <c r="H387" s="234">
        <v>5.5999999999999996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216</v>
      </c>
      <c r="AU387" s="240" t="s">
        <v>228</v>
      </c>
      <c r="AV387" s="12" t="s">
        <v>80</v>
      </c>
      <c r="AW387" s="12" t="s">
        <v>33</v>
      </c>
      <c r="AX387" s="12" t="s">
        <v>78</v>
      </c>
      <c r="AY387" s="240" t="s">
        <v>207</v>
      </c>
    </row>
    <row r="388" s="1" customFormat="1" ht="16.5" customHeight="1">
      <c r="B388" s="38"/>
      <c r="C388" s="217" t="s">
        <v>705</v>
      </c>
      <c r="D388" s="217" t="s">
        <v>209</v>
      </c>
      <c r="E388" s="218" t="s">
        <v>2546</v>
      </c>
      <c r="F388" s="219" t="s">
        <v>2547</v>
      </c>
      <c r="G388" s="220" t="s">
        <v>290</v>
      </c>
      <c r="H388" s="221">
        <v>38.68</v>
      </c>
      <c r="I388" s="222"/>
      <c r="J388" s="223">
        <f>ROUND(I388*H388,2)</f>
        <v>0</v>
      </c>
      <c r="K388" s="219" t="s">
        <v>213</v>
      </c>
      <c r="L388" s="43"/>
      <c r="M388" s="224" t="s">
        <v>1</v>
      </c>
      <c r="N388" s="225" t="s">
        <v>42</v>
      </c>
      <c r="O388" s="79"/>
      <c r="P388" s="226">
        <f>O388*H388</f>
        <v>0</v>
      </c>
      <c r="Q388" s="226">
        <v>0.0013500000000000001</v>
      </c>
      <c r="R388" s="226">
        <f>Q388*H388</f>
        <v>0.052218000000000001</v>
      </c>
      <c r="S388" s="226">
        <v>0</v>
      </c>
      <c r="T388" s="227">
        <f>S388*H388</f>
        <v>0</v>
      </c>
      <c r="AR388" s="17" t="s">
        <v>303</v>
      </c>
      <c r="AT388" s="17" t="s">
        <v>209</v>
      </c>
      <c r="AU388" s="17" t="s">
        <v>228</v>
      </c>
      <c r="AY388" s="17" t="s">
        <v>207</v>
      </c>
      <c r="BE388" s="228">
        <f>IF(N388="základní",J388,0)</f>
        <v>0</v>
      </c>
      <c r="BF388" s="228">
        <f>IF(N388="snížená",J388,0)</f>
        <v>0</v>
      </c>
      <c r="BG388" s="228">
        <f>IF(N388="zákl. přenesená",J388,0)</f>
        <v>0</v>
      </c>
      <c r="BH388" s="228">
        <f>IF(N388="sníž. přenesená",J388,0)</f>
        <v>0</v>
      </c>
      <c r="BI388" s="228">
        <f>IF(N388="nulová",J388,0)</f>
        <v>0</v>
      </c>
      <c r="BJ388" s="17" t="s">
        <v>78</v>
      </c>
      <c r="BK388" s="228">
        <f>ROUND(I388*H388,2)</f>
        <v>0</v>
      </c>
      <c r="BL388" s="17" t="s">
        <v>303</v>
      </c>
      <c r="BM388" s="17" t="s">
        <v>2548</v>
      </c>
    </row>
    <row r="389" s="12" customFormat="1">
      <c r="B389" s="229"/>
      <c r="C389" s="230"/>
      <c r="D389" s="231" t="s">
        <v>216</v>
      </c>
      <c r="E389" s="232" t="s">
        <v>1</v>
      </c>
      <c r="F389" s="233" t="s">
        <v>2549</v>
      </c>
      <c r="G389" s="230"/>
      <c r="H389" s="234">
        <v>29.199999999999999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216</v>
      </c>
      <c r="AU389" s="240" t="s">
        <v>228</v>
      </c>
      <c r="AV389" s="12" t="s">
        <v>80</v>
      </c>
      <c r="AW389" s="12" t="s">
        <v>33</v>
      </c>
      <c r="AX389" s="12" t="s">
        <v>71</v>
      </c>
      <c r="AY389" s="240" t="s">
        <v>207</v>
      </c>
    </row>
    <row r="390" s="12" customFormat="1">
      <c r="B390" s="229"/>
      <c r="C390" s="230"/>
      <c r="D390" s="231" t="s">
        <v>216</v>
      </c>
      <c r="E390" s="232" t="s">
        <v>1</v>
      </c>
      <c r="F390" s="233" t="s">
        <v>2550</v>
      </c>
      <c r="G390" s="230"/>
      <c r="H390" s="234">
        <v>9.4800000000000004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AT390" s="240" t="s">
        <v>216</v>
      </c>
      <c r="AU390" s="240" t="s">
        <v>228</v>
      </c>
      <c r="AV390" s="12" t="s">
        <v>80</v>
      </c>
      <c r="AW390" s="12" t="s">
        <v>33</v>
      </c>
      <c r="AX390" s="12" t="s">
        <v>71</v>
      </c>
      <c r="AY390" s="240" t="s">
        <v>207</v>
      </c>
    </row>
    <row r="391" s="13" customFormat="1">
      <c r="B391" s="241"/>
      <c r="C391" s="242"/>
      <c r="D391" s="231" t="s">
        <v>216</v>
      </c>
      <c r="E391" s="243" t="s">
        <v>1</v>
      </c>
      <c r="F391" s="244" t="s">
        <v>223</v>
      </c>
      <c r="G391" s="242"/>
      <c r="H391" s="245">
        <v>38.68</v>
      </c>
      <c r="I391" s="246"/>
      <c r="J391" s="242"/>
      <c r="K391" s="242"/>
      <c r="L391" s="247"/>
      <c r="M391" s="248"/>
      <c r="N391" s="249"/>
      <c r="O391" s="249"/>
      <c r="P391" s="249"/>
      <c r="Q391" s="249"/>
      <c r="R391" s="249"/>
      <c r="S391" s="249"/>
      <c r="T391" s="250"/>
      <c r="AT391" s="251" t="s">
        <v>216</v>
      </c>
      <c r="AU391" s="251" t="s">
        <v>228</v>
      </c>
      <c r="AV391" s="13" t="s">
        <v>214</v>
      </c>
      <c r="AW391" s="13" t="s">
        <v>33</v>
      </c>
      <c r="AX391" s="13" t="s">
        <v>78</v>
      </c>
      <c r="AY391" s="251" t="s">
        <v>207</v>
      </c>
    </row>
    <row r="392" s="1" customFormat="1" ht="16.5" customHeight="1">
      <c r="B392" s="38"/>
      <c r="C392" s="217" t="s">
        <v>710</v>
      </c>
      <c r="D392" s="217" t="s">
        <v>209</v>
      </c>
      <c r="E392" s="218" t="s">
        <v>2551</v>
      </c>
      <c r="F392" s="219" t="s">
        <v>2552</v>
      </c>
      <c r="G392" s="220" t="s">
        <v>290</v>
      </c>
      <c r="H392" s="221">
        <v>5</v>
      </c>
      <c r="I392" s="222"/>
      <c r="J392" s="223">
        <f>ROUND(I392*H392,2)</f>
        <v>0</v>
      </c>
      <c r="K392" s="219" t="s">
        <v>213</v>
      </c>
      <c r="L392" s="43"/>
      <c r="M392" s="224" t="s">
        <v>1</v>
      </c>
      <c r="N392" s="225" t="s">
        <v>42</v>
      </c>
      <c r="O392" s="79"/>
      <c r="P392" s="226">
        <f>O392*H392</f>
        <v>0</v>
      </c>
      <c r="Q392" s="226">
        <v>0.0035400000000000002</v>
      </c>
      <c r="R392" s="226">
        <f>Q392*H392</f>
        <v>0.0177</v>
      </c>
      <c r="S392" s="226">
        <v>0</v>
      </c>
      <c r="T392" s="227">
        <f>S392*H392</f>
        <v>0</v>
      </c>
      <c r="AR392" s="17" t="s">
        <v>303</v>
      </c>
      <c r="AT392" s="17" t="s">
        <v>209</v>
      </c>
      <c r="AU392" s="17" t="s">
        <v>228</v>
      </c>
      <c r="AY392" s="17" t="s">
        <v>207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17" t="s">
        <v>78</v>
      </c>
      <c r="BK392" s="228">
        <f>ROUND(I392*H392,2)</f>
        <v>0</v>
      </c>
      <c r="BL392" s="17" t="s">
        <v>303</v>
      </c>
      <c r="BM392" s="17" t="s">
        <v>2553</v>
      </c>
    </row>
    <row r="393" s="12" customFormat="1">
      <c r="B393" s="229"/>
      <c r="C393" s="230"/>
      <c r="D393" s="231" t="s">
        <v>216</v>
      </c>
      <c r="E393" s="232" t="s">
        <v>1</v>
      </c>
      <c r="F393" s="233" t="s">
        <v>2554</v>
      </c>
      <c r="G393" s="230"/>
      <c r="H393" s="234">
        <v>5.7999999999999998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AT393" s="240" t="s">
        <v>216</v>
      </c>
      <c r="AU393" s="240" t="s">
        <v>228</v>
      </c>
      <c r="AV393" s="12" t="s">
        <v>80</v>
      </c>
      <c r="AW393" s="12" t="s">
        <v>33</v>
      </c>
      <c r="AX393" s="12" t="s">
        <v>71</v>
      </c>
      <c r="AY393" s="240" t="s">
        <v>207</v>
      </c>
    </row>
    <row r="394" s="12" customFormat="1">
      <c r="B394" s="229"/>
      <c r="C394" s="230"/>
      <c r="D394" s="231" t="s">
        <v>216</v>
      </c>
      <c r="E394" s="232" t="s">
        <v>1</v>
      </c>
      <c r="F394" s="233" t="s">
        <v>2555</v>
      </c>
      <c r="G394" s="230"/>
      <c r="H394" s="234">
        <v>5</v>
      </c>
      <c r="I394" s="235"/>
      <c r="J394" s="230"/>
      <c r="K394" s="230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216</v>
      </c>
      <c r="AU394" s="240" t="s">
        <v>228</v>
      </c>
      <c r="AV394" s="12" t="s">
        <v>80</v>
      </c>
      <c r="AW394" s="12" t="s">
        <v>33</v>
      </c>
      <c r="AX394" s="12" t="s">
        <v>78</v>
      </c>
      <c r="AY394" s="240" t="s">
        <v>207</v>
      </c>
    </row>
    <row r="395" s="1" customFormat="1" ht="16.5" customHeight="1">
      <c r="B395" s="38"/>
      <c r="C395" s="217" t="s">
        <v>715</v>
      </c>
      <c r="D395" s="217" t="s">
        <v>209</v>
      </c>
      <c r="E395" s="218" t="s">
        <v>2556</v>
      </c>
      <c r="F395" s="219" t="s">
        <v>2557</v>
      </c>
      <c r="G395" s="220" t="s">
        <v>290</v>
      </c>
      <c r="H395" s="221">
        <v>263.14999999999998</v>
      </c>
      <c r="I395" s="222"/>
      <c r="J395" s="223">
        <f>ROUND(I395*H395,2)</f>
        <v>0</v>
      </c>
      <c r="K395" s="219" t="s">
        <v>213</v>
      </c>
      <c r="L395" s="43"/>
      <c r="M395" s="224" t="s">
        <v>1</v>
      </c>
      <c r="N395" s="225" t="s">
        <v>42</v>
      </c>
      <c r="O395" s="79"/>
      <c r="P395" s="226">
        <f>O395*H395</f>
        <v>0</v>
      </c>
      <c r="Q395" s="226">
        <v>0</v>
      </c>
      <c r="R395" s="226">
        <f>Q395*H395</f>
        <v>0</v>
      </c>
      <c r="S395" s="226">
        <v>0</v>
      </c>
      <c r="T395" s="227">
        <f>S395*H395</f>
        <v>0</v>
      </c>
      <c r="AR395" s="17" t="s">
        <v>303</v>
      </c>
      <c r="AT395" s="17" t="s">
        <v>209</v>
      </c>
      <c r="AU395" s="17" t="s">
        <v>228</v>
      </c>
      <c r="AY395" s="17" t="s">
        <v>207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78</v>
      </c>
      <c r="BK395" s="228">
        <f>ROUND(I395*H395,2)</f>
        <v>0</v>
      </c>
      <c r="BL395" s="17" t="s">
        <v>303</v>
      </c>
      <c r="BM395" s="17" t="s">
        <v>2558</v>
      </c>
    </row>
    <row r="396" s="12" customFormat="1">
      <c r="B396" s="229"/>
      <c r="C396" s="230"/>
      <c r="D396" s="231" t="s">
        <v>216</v>
      </c>
      <c r="E396" s="232" t="s">
        <v>1</v>
      </c>
      <c r="F396" s="233" t="s">
        <v>2559</v>
      </c>
      <c r="G396" s="230"/>
      <c r="H396" s="234">
        <v>263.14999999999998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216</v>
      </c>
      <c r="AU396" s="240" t="s">
        <v>228</v>
      </c>
      <c r="AV396" s="12" t="s">
        <v>80</v>
      </c>
      <c r="AW396" s="12" t="s">
        <v>33</v>
      </c>
      <c r="AX396" s="12" t="s">
        <v>71</v>
      </c>
      <c r="AY396" s="240" t="s">
        <v>207</v>
      </c>
    </row>
    <row r="397" s="13" customFormat="1">
      <c r="B397" s="241"/>
      <c r="C397" s="242"/>
      <c r="D397" s="231" t="s">
        <v>216</v>
      </c>
      <c r="E397" s="243" t="s">
        <v>1</v>
      </c>
      <c r="F397" s="244" t="s">
        <v>223</v>
      </c>
      <c r="G397" s="242"/>
      <c r="H397" s="245">
        <v>263.14999999999998</v>
      </c>
      <c r="I397" s="246"/>
      <c r="J397" s="242"/>
      <c r="K397" s="242"/>
      <c r="L397" s="247"/>
      <c r="M397" s="248"/>
      <c r="N397" s="249"/>
      <c r="O397" s="249"/>
      <c r="P397" s="249"/>
      <c r="Q397" s="249"/>
      <c r="R397" s="249"/>
      <c r="S397" s="249"/>
      <c r="T397" s="250"/>
      <c r="AT397" s="251" t="s">
        <v>216</v>
      </c>
      <c r="AU397" s="251" t="s">
        <v>228</v>
      </c>
      <c r="AV397" s="13" t="s">
        <v>214</v>
      </c>
      <c r="AW397" s="13" t="s">
        <v>33</v>
      </c>
      <c r="AX397" s="13" t="s">
        <v>78</v>
      </c>
      <c r="AY397" s="251" t="s">
        <v>207</v>
      </c>
    </row>
    <row r="398" s="1" customFormat="1" ht="22.5" customHeight="1">
      <c r="B398" s="38"/>
      <c r="C398" s="273" t="s">
        <v>719</v>
      </c>
      <c r="D398" s="273" t="s">
        <v>281</v>
      </c>
      <c r="E398" s="274" t="s">
        <v>2560</v>
      </c>
      <c r="F398" s="275" t="s">
        <v>2561</v>
      </c>
      <c r="G398" s="276" t="s">
        <v>212</v>
      </c>
      <c r="H398" s="277">
        <v>0.69499999999999995</v>
      </c>
      <c r="I398" s="278"/>
      <c r="J398" s="279">
        <f>ROUND(I398*H398,2)</f>
        <v>0</v>
      </c>
      <c r="K398" s="275" t="s">
        <v>213</v>
      </c>
      <c r="L398" s="280"/>
      <c r="M398" s="281" t="s">
        <v>1</v>
      </c>
      <c r="N398" s="282" t="s">
        <v>42</v>
      </c>
      <c r="O398" s="79"/>
      <c r="P398" s="226">
        <f>O398*H398</f>
        <v>0</v>
      </c>
      <c r="Q398" s="226">
        <v>0.55000000000000004</v>
      </c>
      <c r="R398" s="226">
        <f>Q398*H398</f>
        <v>0.38224999999999998</v>
      </c>
      <c r="S398" s="226">
        <v>0</v>
      </c>
      <c r="T398" s="227">
        <f>S398*H398</f>
        <v>0</v>
      </c>
      <c r="AR398" s="17" t="s">
        <v>397</v>
      </c>
      <c r="AT398" s="17" t="s">
        <v>281</v>
      </c>
      <c r="AU398" s="17" t="s">
        <v>228</v>
      </c>
      <c r="AY398" s="17" t="s">
        <v>207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78</v>
      </c>
      <c r="BK398" s="228">
        <f>ROUND(I398*H398,2)</f>
        <v>0</v>
      </c>
      <c r="BL398" s="17" t="s">
        <v>303</v>
      </c>
      <c r="BM398" s="17" t="s">
        <v>2562</v>
      </c>
    </row>
    <row r="399" s="12" customFormat="1">
      <c r="B399" s="229"/>
      <c r="C399" s="230"/>
      <c r="D399" s="231" t="s">
        <v>216</v>
      </c>
      <c r="E399" s="232" t="s">
        <v>1</v>
      </c>
      <c r="F399" s="233" t="s">
        <v>2563</v>
      </c>
      <c r="G399" s="230"/>
      <c r="H399" s="234">
        <v>0.69499999999999995</v>
      </c>
      <c r="I399" s="235"/>
      <c r="J399" s="230"/>
      <c r="K399" s="230"/>
      <c r="L399" s="236"/>
      <c r="M399" s="237"/>
      <c r="N399" s="238"/>
      <c r="O399" s="238"/>
      <c r="P399" s="238"/>
      <c r="Q399" s="238"/>
      <c r="R399" s="238"/>
      <c r="S399" s="238"/>
      <c r="T399" s="239"/>
      <c r="AT399" s="240" t="s">
        <v>216</v>
      </c>
      <c r="AU399" s="240" t="s">
        <v>228</v>
      </c>
      <c r="AV399" s="12" t="s">
        <v>80</v>
      </c>
      <c r="AW399" s="12" t="s">
        <v>33</v>
      </c>
      <c r="AX399" s="12" t="s">
        <v>71</v>
      </c>
      <c r="AY399" s="240" t="s">
        <v>207</v>
      </c>
    </row>
    <row r="400" s="13" customFormat="1">
      <c r="B400" s="241"/>
      <c r="C400" s="242"/>
      <c r="D400" s="231" t="s">
        <v>216</v>
      </c>
      <c r="E400" s="243" t="s">
        <v>1</v>
      </c>
      <c r="F400" s="244" t="s">
        <v>223</v>
      </c>
      <c r="G400" s="242"/>
      <c r="H400" s="245">
        <v>0.69499999999999995</v>
      </c>
      <c r="I400" s="246"/>
      <c r="J400" s="242"/>
      <c r="K400" s="242"/>
      <c r="L400" s="247"/>
      <c r="M400" s="248"/>
      <c r="N400" s="249"/>
      <c r="O400" s="249"/>
      <c r="P400" s="249"/>
      <c r="Q400" s="249"/>
      <c r="R400" s="249"/>
      <c r="S400" s="249"/>
      <c r="T400" s="250"/>
      <c r="AT400" s="251" t="s">
        <v>216</v>
      </c>
      <c r="AU400" s="251" t="s">
        <v>228</v>
      </c>
      <c r="AV400" s="13" t="s">
        <v>214</v>
      </c>
      <c r="AW400" s="13" t="s">
        <v>33</v>
      </c>
      <c r="AX400" s="13" t="s">
        <v>78</v>
      </c>
      <c r="AY400" s="251" t="s">
        <v>207</v>
      </c>
    </row>
    <row r="401" s="1" customFormat="1" ht="22.5" customHeight="1">
      <c r="B401" s="38"/>
      <c r="C401" s="217" t="s">
        <v>723</v>
      </c>
      <c r="D401" s="217" t="s">
        <v>209</v>
      </c>
      <c r="E401" s="218" t="s">
        <v>2564</v>
      </c>
      <c r="F401" s="219" t="s">
        <v>2565</v>
      </c>
      <c r="G401" s="220" t="s">
        <v>418</v>
      </c>
      <c r="H401" s="221">
        <v>1</v>
      </c>
      <c r="I401" s="222"/>
      <c r="J401" s="223">
        <f>ROUND(I401*H401,2)</f>
        <v>0</v>
      </c>
      <c r="K401" s="219" t="s">
        <v>2449</v>
      </c>
      <c r="L401" s="43"/>
      <c r="M401" s="224" t="s">
        <v>1</v>
      </c>
      <c r="N401" s="225" t="s">
        <v>42</v>
      </c>
      <c r="O401" s="79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AR401" s="17" t="s">
        <v>214</v>
      </c>
      <c r="AT401" s="17" t="s">
        <v>209</v>
      </c>
      <c r="AU401" s="17" t="s">
        <v>228</v>
      </c>
      <c r="AY401" s="17" t="s">
        <v>207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78</v>
      </c>
      <c r="BK401" s="228">
        <f>ROUND(I401*H401,2)</f>
        <v>0</v>
      </c>
      <c r="BL401" s="17" t="s">
        <v>214</v>
      </c>
      <c r="BM401" s="17" t="s">
        <v>2566</v>
      </c>
    </row>
    <row r="402" s="12" customFormat="1">
      <c r="B402" s="229"/>
      <c r="C402" s="230"/>
      <c r="D402" s="231" t="s">
        <v>216</v>
      </c>
      <c r="E402" s="232" t="s">
        <v>1</v>
      </c>
      <c r="F402" s="233" t="s">
        <v>78</v>
      </c>
      <c r="G402" s="230"/>
      <c r="H402" s="234">
        <v>1</v>
      </c>
      <c r="I402" s="235"/>
      <c r="J402" s="230"/>
      <c r="K402" s="230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216</v>
      </c>
      <c r="AU402" s="240" t="s">
        <v>228</v>
      </c>
      <c r="AV402" s="12" t="s">
        <v>80</v>
      </c>
      <c r="AW402" s="12" t="s">
        <v>33</v>
      </c>
      <c r="AX402" s="12" t="s">
        <v>78</v>
      </c>
      <c r="AY402" s="240" t="s">
        <v>207</v>
      </c>
    </row>
    <row r="403" s="1" customFormat="1" ht="16.5" customHeight="1">
      <c r="B403" s="38"/>
      <c r="C403" s="273" t="s">
        <v>727</v>
      </c>
      <c r="D403" s="273" t="s">
        <v>281</v>
      </c>
      <c r="E403" s="274" t="s">
        <v>2567</v>
      </c>
      <c r="F403" s="275" t="s">
        <v>2568</v>
      </c>
      <c r="G403" s="276" t="s">
        <v>418</v>
      </c>
      <c r="H403" s="277">
        <v>1</v>
      </c>
      <c r="I403" s="278"/>
      <c r="J403" s="279">
        <f>ROUND(I403*H403,2)</f>
        <v>0</v>
      </c>
      <c r="K403" s="275" t="s">
        <v>2449</v>
      </c>
      <c r="L403" s="280"/>
      <c r="M403" s="281" t="s">
        <v>1</v>
      </c>
      <c r="N403" s="282" t="s">
        <v>42</v>
      </c>
      <c r="O403" s="79"/>
      <c r="P403" s="226">
        <f>O403*H403</f>
        <v>0</v>
      </c>
      <c r="Q403" s="226">
        <v>0.044999999999999998</v>
      </c>
      <c r="R403" s="226">
        <f>Q403*H403</f>
        <v>0.044999999999999998</v>
      </c>
      <c r="S403" s="226">
        <v>0</v>
      </c>
      <c r="T403" s="227">
        <f>S403*H403</f>
        <v>0</v>
      </c>
      <c r="AR403" s="17" t="s">
        <v>253</v>
      </c>
      <c r="AT403" s="17" t="s">
        <v>281</v>
      </c>
      <c r="AU403" s="17" t="s">
        <v>228</v>
      </c>
      <c r="AY403" s="17" t="s">
        <v>207</v>
      </c>
      <c r="BE403" s="228">
        <f>IF(N403="základní",J403,0)</f>
        <v>0</v>
      </c>
      <c r="BF403" s="228">
        <f>IF(N403="snížená",J403,0)</f>
        <v>0</v>
      </c>
      <c r="BG403" s="228">
        <f>IF(N403="zákl. přenesená",J403,0)</f>
        <v>0</v>
      </c>
      <c r="BH403" s="228">
        <f>IF(N403="sníž. přenesená",J403,0)</f>
        <v>0</v>
      </c>
      <c r="BI403" s="228">
        <f>IF(N403="nulová",J403,0)</f>
        <v>0</v>
      </c>
      <c r="BJ403" s="17" t="s">
        <v>78</v>
      </c>
      <c r="BK403" s="228">
        <f>ROUND(I403*H403,2)</f>
        <v>0</v>
      </c>
      <c r="BL403" s="17" t="s">
        <v>214</v>
      </c>
      <c r="BM403" s="17" t="s">
        <v>2569</v>
      </c>
    </row>
    <row r="404" s="12" customFormat="1">
      <c r="B404" s="229"/>
      <c r="C404" s="230"/>
      <c r="D404" s="231" t="s">
        <v>216</v>
      </c>
      <c r="E404" s="232" t="s">
        <v>1</v>
      </c>
      <c r="F404" s="233" t="s">
        <v>78</v>
      </c>
      <c r="G404" s="230"/>
      <c r="H404" s="234">
        <v>1</v>
      </c>
      <c r="I404" s="235"/>
      <c r="J404" s="230"/>
      <c r="K404" s="230"/>
      <c r="L404" s="236"/>
      <c r="M404" s="237"/>
      <c r="N404" s="238"/>
      <c r="O404" s="238"/>
      <c r="P404" s="238"/>
      <c r="Q404" s="238"/>
      <c r="R404" s="238"/>
      <c r="S404" s="238"/>
      <c r="T404" s="239"/>
      <c r="AT404" s="240" t="s">
        <v>216</v>
      </c>
      <c r="AU404" s="240" t="s">
        <v>228</v>
      </c>
      <c r="AV404" s="12" t="s">
        <v>80</v>
      </c>
      <c r="AW404" s="12" t="s">
        <v>33</v>
      </c>
      <c r="AX404" s="12" t="s">
        <v>78</v>
      </c>
      <c r="AY404" s="240" t="s">
        <v>207</v>
      </c>
    </row>
    <row r="405" s="1" customFormat="1" ht="22.5" customHeight="1">
      <c r="B405" s="38"/>
      <c r="C405" s="217" t="s">
        <v>732</v>
      </c>
      <c r="D405" s="217" t="s">
        <v>209</v>
      </c>
      <c r="E405" s="218" t="s">
        <v>915</v>
      </c>
      <c r="F405" s="219" t="s">
        <v>916</v>
      </c>
      <c r="G405" s="220" t="s">
        <v>868</v>
      </c>
      <c r="H405" s="283"/>
      <c r="I405" s="222"/>
      <c r="J405" s="223">
        <f>ROUND(I405*H405,2)</f>
        <v>0</v>
      </c>
      <c r="K405" s="219" t="s">
        <v>213</v>
      </c>
      <c r="L405" s="43"/>
      <c r="M405" s="224" t="s">
        <v>1</v>
      </c>
      <c r="N405" s="225" t="s">
        <v>42</v>
      </c>
      <c r="O405" s="79"/>
      <c r="P405" s="226">
        <f>O405*H405</f>
        <v>0</v>
      </c>
      <c r="Q405" s="226">
        <v>0</v>
      </c>
      <c r="R405" s="226">
        <f>Q405*H405</f>
        <v>0</v>
      </c>
      <c r="S405" s="226">
        <v>0</v>
      </c>
      <c r="T405" s="227">
        <f>S405*H405</f>
        <v>0</v>
      </c>
      <c r="AR405" s="17" t="s">
        <v>303</v>
      </c>
      <c r="AT405" s="17" t="s">
        <v>209</v>
      </c>
      <c r="AU405" s="17" t="s">
        <v>228</v>
      </c>
      <c r="AY405" s="17" t="s">
        <v>207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17" t="s">
        <v>78</v>
      </c>
      <c r="BK405" s="228">
        <f>ROUND(I405*H405,2)</f>
        <v>0</v>
      </c>
      <c r="BL405" s="17" t="s">
        <v>303</v>
      </c>
      <c r="BM405" s="17" t="s">
        <v>2570</v>
      </c>
    </row>
    <row r="406" s="11" customFormat="1" ht="22.8" customHeight="1">
      <c r="B406" s="201"/>
      <c r="C406" s="202"/>
      <c r="D406" s="203" t="s">
        <v>70</v>
      </c>
      <c r="E406" s="215" t="s">
        <v>918</v>
      </c>
      <c r="F406" s="215" t="s">
        <v>2571</v>
      </c>
      <c r="G406" s="202"/>
      <c r="H406" s="202"/>
      <c r="I406" s="205"/>
      <c r="J406" s="216">
        <f>BK406</f>
        <v>0</v>
      </c>
      <c r="K406" s="202"/>
      <c r="L406" s="207"/>
      <c r="M406" s="208"/>
      <c r="N406" s="209"/>
      <c r="O406" s="209"/>
      <c r="P406" s="210">
        <f>SUM(P407:P411)</f>
        <v>0</v>
      </c>
      <c r="Q406" s="209"/>
      <c r="R406" s="210">
        <f>SUM(R407:R411)</f>
        <v>0.029729699999999998</v>
      </c>
      <c r="S406" s="209"/>
      <c r="T406" s="211">
        <f>SUM(T407:T411)</f>
        <v>0</v>
      </c>
      <c r="AR406" s="212" t="s">
        <v>80</v>
      </c>
      <c r="AT406" s="213" t="s">
        <v>70</v>
      </c>
      <c r="AU406" s="213" t="s">
        <v>78</v>
      </c>
      <c r="AY406" s="212" t="s">
        <v>207</v>
      </c>
      <c r="BK406" s="214">
        <f>SUM(BK407:BK411)</f>
        <v>0</v>
      </c>
    </row>
    <row r="407" s="1" customFormat="1" ht="16.5" customHeight="1">
      <c r="B407" s="38"/>
      <c r="C407" s="217" t="s">
        <v>737</v>
      </c>
      <c r="D407" s="217" t="s">
        <v>209</v>
      </c>
      <c r="E407" s="218" t="s">
        <v>2572</v>
      </c>
      <c r="F407" s="219" t="s">
        <v>2573</v>
      </c>
      <c r="G407" s="220" t="s">
        <v>290</v>
      </c>
      <c r="H407" s="221">
        <v>6.5099999999999998</v>
      </c>
      <c r="I407" s="222"/>
      <c r="J407" s="223">
        <f>ROUND(I407*H407,2)</f>
        <v>0</v>
      </c>
      <c r="K407" s="219" t="s">
        <v>213</v>
      </c>
      <c r="L407" s="43"/>
      <c r="M407" s="224" t="s">
        <v>1</v>
      </c>
      <c r="N407" s="225" t="s">
        <v>42</v>
      </c>
      <c r="O407" s="79"/>
      <c r="P407" s="226">
        <f>O407*H407</f>
        <v>0</v>
      </c>
      <c r="Q407" s="226">
        <v>0.0022200000000000002</v>
      </c>
      <c r="R407" s="226">
        <f>Q407*H407</f>
        <v>0.0144522</v>
      </c>
      <c r="S407" s="226">
        <v>0</v>
      </c>
      <c r="T407" s="227">
        <f>S407*H407</f>
        <v>0</v>
      </c>
      <c r="AR407" s="17" t="s">
        <v>303</v>
      </c>
      <c r="AT407" s="17" t="s">
        <v>209</v>
      </c>
      <c r="AU407" s="17" t="s">
        <v>80</v>
      </c>
      <c r="AY407" s="17" t="s">
        <v>207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78</v>
      </c>
      <c r="BK407" s="228">
        <f>ROUND(I407*H407,2)</f>
        <v>0</v>
      </c>
      <c r="BL407" s="17" t="s">
        <v>303</v>
      </c>
      <c r="BM407" s="17" t="s">
        <v>2574</v>
      </c>
    </row>
    <row r="408" s="12" customFormat="1">
      <c r="B408" s="229"/>
      <c r="C408" s="230"/>
      <c r="D408" s="231" t="s">
        <v>216</v>
      </c>
      <c r="E408" s="232" t="s">
        <v>1</v>
      </c>
      <c r="F408" s="233" t="s">
        <v>2575</v>
      </c>
      <c r="G408" s="230"/>
      <c r="H408" s="234">
        <v>6.5099999999999998</v>
      </c>
      <c r="I408" s="235"/>
      <c r="J408" s="230"/>
      <c r="K408" s="230"/>
      <c r="L408" s="236"/>
      <c r="M408" s="237"/>
      <c r="N408" s="238"/>
      <c r="O408" s="238"/>
      <c r="P408" s="238"/>
      <c r="Q408" s="238"/>
      <c r="R408" s="238"/>
      <c r="S408" s="238"/>
      <c r="T408" s="239"/>
      <c r="AT408" s="240" t="s">
        <v>216</v>
      </c>
      <c r="AU408" s="240" t="s">
        <v>80</v>
      </c>
      <c r="AV408" s="12" t="s">
        <v>80</v>
      </c>
      <c r="AW408" s="12" t="s">
        <v>33</v>
      </c>
      <c r="AX408" s="12" t="s">
        <v>78</v>
      </c>
      <c r="AY408" s="240" t="s">
        <v>207</v>
      </c>
    </row>
    <row r="409" s="1" customFormat="1" ht="16.5" customHeight="1">
      <c r="B409" s="38"/>
      <c r="C409" s="217" t="s">
        <v>742</v>
      </c>
      <c r="D409" s="217" t="s">
        <v>209</v>
      </c>
      <c r="E409" s="218" t="s">
        <v>2576</v>
      </c>
      <c r="F409" s="219" t="s">
        <v>2577</v>
      </c>
      <c r="G409" s="220" t="s">
        <v>290</v>
      </c>
      <c r="H409" s="221">
        <v>5.25</v>
      </c>
      <c r="I409" s="222"/>
      <c r="J409" s="223">
        <f>ROUND(I409*H409,2)</f>
        <v>0</v>
      </c>
      <c r="K409" s="219" t="s">
        <v>213</v>
      </c>
      <c r="L409" s="43"/>
      <c r="M409" s="224" t="s">
        <v>1</v>
      </c>
      <c r="N409" s="225" t="s">
        <v>42</v>
      </c>
      <c r="O409" s="79"/>
      <c r="P409" s="226">
        <f>O409*H409</f>
        <v>0</v>
      </c>
      <c r="Q409" s="226">
        <v>0.0029099999999999998</v>
      </c>
      <c r="R409" s="226">
        <f>Q409*H409</f>
        <v>0.015277499999999999</v>
      </c>
      <c r="S409" s="226">
        <v>0</v>
      </c>
      <c r="T409" s="227">
        <f>S409*H409</f>
        <v>0</v>
      </c>
      <c r="AR409" s="17" t="s">
        <v>303</v>
      </c>
      <c r="AT409" s="17" t="s">
        <v>209</v>
      </c>
      <c r="AU409" s="17" t="s">
        <v>80</v>
      </c>
      <c r="AY409" s="17" t="s">
        <v>207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78</v>
      </c>
      <c r="BK409" s="228">
        <f>ROUND(I409*H409,2)</f>
        <v>0</v>
      </c>
      <c r="BL409" s="17" t="s">
        <v>303</v>
      </c>
      <c r="BM409" s="17" t="s">
        <v>2578</v>
      </c>
    </row>
    <row r="410" s="12" customFormat="1">
      <c r="B410" s="229"/>
      <c r="C410" s="230"/>
      <c r="D410" s="231" t="s">
        <v>216</v>
      </c>
      <c r="E410" s="232" t="s">
        <v>1</v>
      </c>
      <c r="F410" s="233" t="s">
        <v>2579</v>
      </c>
      <c r="G410" s="230"/>
      <c r="H410" s="234">
        <v>5.25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AT410" s="240" t="s">
        <v>216</v>
      </c>
      <c r="AU410" s="240" t="s">
        <v>80</v>
      </c>
      <c r="AV410" s="12" t="s">
        <v>80</v>
      </c>
      <c r="AW410" s="12" t="s">
        <v>33</v>
      </c>
      <c r="AX410" s="12" t="s">
        <v>78</v>
      </c>
      <c r="AY410" s="240" t="s">
        <v>207</v>
      </c>
    </row>
    <row r="411" s="1" customFormat="1" ht="22.5" customHeight="1">
      <c r="B411" s="38"/>
      <c r="C411" s="217" t="s">
        <v>746</v>
      </c>
      <c r="D411" s="217" t="s">
        <v>209</v>
      </c>
      <c r="E411" s="218" t="s">
        <v>931</v>
      </c>
      <c r="F411" s="219" t="s">
        <v>932</v>
      </c>
      <c r="G411" s="220" t="s">
        <v>868</v>
      </c>
      <c r="H411" s="283"/>
      <c r="I411" s="222"/>
      <c r="J411" s="223">
        <f>ROUND(I411*H411,2)</f>
        <v>0</v>
      </c>
      <c r="K411" s="219" t="s">
        <v>213</v>
      </c>
      <c r="L411" s="43"/>
      <c r="M411" s="224" t="s">
        <v>1</v>
      </c>
      <c r="N411" s="225" t="s">
        <v>42</v>
      </c>
      <c r="O411" s="79"/>
      <c r="P411" s="226">
        <f>O411*H411</f>
        <v>0</v>
      </c>
      <c r="Q411" s="226">
        <v>0</v>
      </c>
      <c r="R411" s="226">
        <f>Q411*H411</f>
        <v>0</v>
      </c>
      <c r="S411" s="226">
        <v>0</v>
      </c>
      <c r="T411" s="227">
        <f>S411*H411</f>
        <v>0</v>
      </c>
      <c r="AR411" s="17" t="s">
        <v>303</v>
      </c>
      <c r="AT411" s="17" t="s">
        <v>209</v>
      </c>
      <c r="AU411" s="17" t="s">
        <v>80</v>
      </c>
      <c r="AY411" s="17" t="s">
        <v>207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78</v>
      </c>
      <c r="BK411" s="228">
        <f>ROUND(I411*H411,2)</f>
        <v>0</v>
      </c>
      <c r="BL411" s="17" t="s">
        <v>303</v>
      </c>
      <c r="BM411" s="17" t="s">
        <v>2580</v>
      </c>
    </row>
    <row r="412" s="11" customFormat="1" ht="22.8" customHeight="1">
      <c r="B412" s="201"/>
      <c r="C412" s="202"/>
      <c r="D412" s="203" t="s">
        <v>70</v>
      </c>
      <c r="E412" s="215" t="s">
        <v>934</v>
      </c>
      <c r="F412" s="215" t="s">
        <v>935</v>
      </c>
      <c r="G412" s="202"/>
      <c r="H412" s="202"/>
      <c r="I412" s="205"/>
      <c r="J412" s="216">
        <f>BK412</f>
        <v>0</v>
      </c>
      <c r="K412" s="202"/>
      <c r="L412" s="207"/>
      <c r="M412" s="208"/>
      <c r="N412" s="209"/>
      <c r="O412" s="209"/>
      <c r="P412" s="210">
        <f>SUM(P413:P542)</f>
        <v>0</v>
      </c>
      <c r="Q412" s="209"/>
      <c r="R412" s="210">
        <f>SUM(R413:R542)</f>
        <v>7.2227163599999979</v>
      </c>
      <c r="S412" s="209"/>
      <c r="T412" s="211">
        <f>SUM(T413:T542)</f>
        <v>0</v>
      </c>
      <c r="AR412" s="212" t="s">
        <v>80</v>
      </c>
      <c r="AT412" s="213" t="s">
        <v>70</v>
      </c>
      <c r="AU412" s="213" t="s">
        <v>78</v>
      </c>
      <c r="AY412" s="212" t="s">
        <v>207</v>
      </c>
      <c r="BK412" s="214">
        <f>SUM(BK413:BK542)</f>
        <v>0</v>
      </c>
    </row>
    <row r="413" s="1" customFormat="1" ht="16.5" customHeight="1">
      <c r="B413" s="38"/>
      <c r="C413" s="217" t="s">
        <v>751</v>
      </c>
      <c r="D413" s="217" t="s">
        <v>209</v>
      </c>
      <c r="E413" s="218" t="s">
        <v>2581</v>
      </c>
      <c r="F413" s="219" t="s">
        <v>2582</v>
      </c>
      <c r="G413" s="220" t="s">
        <v>296</v>
      </c>
      <c r="H413" s="221">
        <v>14.472</v>
      </c>
      <c r="I413" s="222"/>
      <c r="J413" s="223">
        <f>ROUND(I413*H413,2)</f>
        <v>0</v>
      </c>
      <c r="K413" s="219" t="s">
        <v>943</v>
      </c>
      <c r="L413" s="43"/>
      <c r="M413" s="224" t="s">
        <v>1</v>
      </c>
      <c r="N413" s="225" t="s">
        <v>42</v>
      </c>
      <c r="O413" s="79"/>
      <c r="P413" s="226">
        <f>O413*H413</f>
        <v>0</v>
      </c>
      <c r="Q413" s="226">
        <v>0.0050000000000000001</v>
      </c>
      <c r="R413" s="226">
        <f>Q413*H413</f>
        <v>0.072359999999999994</v>
      </c>
      <c r="S413" s="226">
        <v>0</v>
      </c>
      <c r="T413" s="227">
        <f>S413*H413</f>
        <v>0</v>
      </c>
      <c r="AR413" s="17" t="s">
        <v>303</v>
      </c>
      <c r="AT413" s="17" t="s">
        <v>209</v>
      </c>
      <c r="AU413" s="17" t="s">
        <v>80</v>
      </c>
      <c r="AY413" s="17" t="s">
        <v>207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78</v>
      </c>
      <c r="BK413" s="228">
        <f>ROUND(I413*H413,2)</f>
        <v>0</v>
      </c>
      <c r="BL413" s="17" t="s">
        <v>303</v>
      </c>
      <c r="BM413" s="17" t="s">
        <v>2583</v>
      </c>
    </row>
    <row r="414" s="12" customFormat="1">
      <c r="B414" s="229"/>
      <c r="C414" s="230"/>
      <c r="D414" s="231" t="s">
        <v>216</v>
      </c>
      <c r="E414" s="232" t="s">
        <v>1</v>
      </c>
      <c r="F414" s="233" t="s">
        <v>2584</v>
      </c>
      <c r="G414" s="230"/>
      <c r="H414" s="234">
        <v>14.472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216</v>
      </c>
      <c r="AU414" s="240" t="s">
        <v>80</v>
      </c>
      <c r="AV414" s="12" t="s">
        <v>80</v>
      </c>
      <c r="AW414" s="12" t="s">
        <v>33</v>
      </c>
      <c r="AX414" s="12" t="s">
        <v>78</v>
      </c>
      <c r="AY414" s="240" t="s">
        <v>207</v>
      </c>
    </row>
    <row r="415" s="1" customFormat="1" ht="16.5" customHeight="1">
      <c r="B415" s="38"/>
      <c r="C415" s="217" t="s">
        <v>756</v>
      </c>
      <c r="D415" s="217" t="s">
        <v>209</v>
      </c>
      <c r="E415" s="218" t="s">
        <v>2585</v>
      </c>
      <c r="F415" s="219" t="s">
        <v>2586</v>
      </c>
      <c r="G415" s="220" t="s">
        <v>296</v>
      </c>
      <c r="H415" s="221">
        <v>26.297999999999998</v>
      </c>
      <c r="I415" s="222"/>
      <c r="J415" s="223">
        <f>ROUND(I415*H415,2)</f>
        <v>0</v>
      </c>
      <c r="K415" s="219" t="s">
        <v>943</v>
      </c>
      <c r="L415" s="43"/>
      <c r="M415" s="224" t="s">
        <v>1</v>
      </c>
      <c r="N415" s="225" t="s">
        <v>42</v>
      </c>
      <c r="O415" s="79"/>
      <c r="P415" s="226">
        <f>O415*H415</f>
        <v>0</v>
      </c>
      <c r="Q415" s="226">
        <v>0.0050000000000000001</v>
      </c>
      <c r="R415" s="226">
        <f>Q415*H415</f>
        <v>0.13149</v>
      </c>
      <c r="S415" s="226">
        <v>0</v>
      </c>
      <c r="T415" s="227">
        <f>S415*H415</f>
        <v>0</v>
      </c>
      <c r="AR415" s="17" t="s">
        <v>303</v>
      </c>
      <c r="AT415" s="17" t="s">
        <v>209</v>
      </c>
      <c r="AU415" s="17" t="s">
        <v>80</v>
      </c>
      <c r="AY415" s="17" t="s">
        <v>207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78</v>
      </c>
      <c r="BK415" s="228">
        <f>ROUND(I415*H415,2)</f>
        <v>0</v>
      </c>
      <c r="BL415" s="17" t="s">
        <v>303</v>
      </c>
      <c r="BM415" s="17" t="s">
        <v>2587</v>
      </c>
    </row>
    <row r="416" s="12" customFormat="1">
      <c r="B416" s="229"/>
      <c r="C416" s="230"/>
      <c r="D416" s="231" t="s">
        <v>216</v>
      </c>
      <c r="E416" s="232" t="s">
        <v>1</v>
      </c>
      <c r="F416" s="233" t="s">
        <v>2588</v>
      </c>
      <c r="G416" s="230"/>
      <c r="H416" s="234">
        <v>14.202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216</v>
      </c>
      <c r="AU416" s="240" t="s">
        <v>80</v>
      </c>
      <c r="AV416" s="12" t="s">
        <v>80</v>
      </c>
      <c r="AW416" s="12" t="s">
        <v>33</v>
      </c>
      <c r="AX416" s="12" t="s">
        <v>71</v>
      </c>
      <c r="AY416" s="240" t="s">
        <v>207</v>
      </c>
    </row>
    <row r="417" s="12" customFormat="1">
      <c r="B417" s="229"/>
      <c r="C417" s="230"/>
      <c r="D417" s="231" t="s">
        <v>216</v>
      </c>
      <c r="E417" s="232" t="s">
        <v>1</v>
      </c>
      <c r="F417" s="233" t="s">
        <v>2589</v>
      </c>
      <c r="G417" s="230"/>
      <c r="H417" s="234">
        <v>12.096</v>
      </c>
      <c r="I417" s="235"/>
      <c r="J417" s="230"/>
      <c r="K417" s="230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216</v>
      </c>
      <c r="AU417" s="240" t="s">
        <v>80</v>
      </c>
      <c r="AV417" s="12" t="s">
        <v>80</v>
      </c>
      <c r="AW417" s="12" t="s">
        <v>33</v>
      </c>
      <c r="AX417" s="12" t="s">
        <v>71</v>
      </c>
      <c r="AY417" s="240" t="s">
        <v>207</v>
      </c>
    </row>
    <row r="418" s="13" customFormat="1">
      <c r="B418" s="241"/>
      <c r="C418" s="242"/>
      <c r="D418" s="231" t="s">
        <v>216</v>
      </c>
      <c r="E418" s="243" t="s">
        <v>1</v>
      </c>
      <c r="F418" s="244" t="s">
        <v>223</v>
      </c>
      <c r="G418" s="242"/>
      <c r="H418" s="245">
        <v>26.297999999999998</v>
      </c>
      <c r="I418" s="246"/>
      <c r="J418" s="242"/>
      <c r="K418" s="242"/>
      <c r="L418" s="247"/>
      <c r="M418" s="248"/>
      <c r="N418" s="249"/>
      <c r="O418" s="249"/>
      <c r="P418" s="249"/>
      <c r="Q418" s="249"/>
      <c r="R418" s="249"/>
      <c r="S418" s="249"/>
      <c r="T418" s="250"/>
      <c r="AT418" s="251" t="s">
        <v>216</v>
      </c>
      <c r="AU418" s="251" t="s">
        <v>80</v>
      </c>
      <c r="AV418" s="13" t="s">
        <v>214</v>
      </c>
      <c r="AW418" s="13" t="s">
        <v>33</v>
      </c>
      <c r="AX418" s="13" t="s">
        <v>78</v>
      </c>
      <c r="AY418" s="251" t="s">
        <v>207</v>
      </c>
    </row>
    <row r="419" s="1" customFormat="1" ht="16.5" customHeight="1">
      <c r="B419" s="38"/>
      <c r="C419" s="217" t="s">
        <v>767</v>
      </c>
      <c r="D419" s="217" t="s">
        <v>209</v>
      </c>
      <c r="E419" s="218" t="s">
        <v>2590</v>
      </c>
      <c r="F419" s="219" t="s">
        <v>2591</v>
      </c>
      <c r="G419" s="220" t="s">
        <v>296</v>
      </c>
      <c r="H419" s="221">
        <v>149.41399999999999</v>
      </c>
      <c r="I419" s="222"/>
      <c r="J419" s="223">
        <f>ROUND(I419*H419,2)</f>
        <v>0</v>
      </c>
      <c r="K419" s="219" t="s">
        <v>213</v>
      </c>
      <c r="L419" s="43"/>
      <c r="M419" s="224" t="s">
        <v>1</v>
      </c>
      <c r="N419" s="225" t="s">
        <v>42</v>
      </c>
      <c r="O419" s="79"/>
      <c r="P419" s="226">
        <f>O419*H419</f>
        <v>0</v>
      </c>
      <c r="Q419" s="226">
        <v>0</v>
      </c>
      <c r="R419" s="226">
        <f>Q419*H419</f>
        <v>0</v>
      </c>
      <c r="S419" s="226">
        <v>0</v>
      </c>
      <c r="T419" s="227">
        <f>S419*H419</f>
        <v>0</v>
      </c>
      <c r="AR419" s="17" t="s">
        <v>303</v>
      </c>
      <c r="AT419" s="17" t="s">
        <v>209</v>
      </c>
      <c r="AU419" s="17" t="s">
        <v>80</v>
      </c>
      <c r="AY419" s="17" t="s">
        <v>207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78</v>
      </c>
      <c r="BK419" s="228">
        <f>ROUND(I419*H419,2)</f>
        <v>0</v>
      </c>
      <c r="BL419" s="17" t="s">
        <v>303</v>
      </c>
      <c r="BM419" s="17" t="s">
        <v>2592</v>
      </c>
    </row>
    <row r="420" s="15" customFormat="1">
      <c r="B420" s="263"/>
      <c r="C420" s="264"/>
      <c r="D420" s="231" t="s">
        <v>216</v>
      </c>
      <c r="E420" s="265" t="s">
        <v>1</v>
      </c>
      <c r="F420" s="266" t="s">
        <v>2379</v>
      </c>
      <c r="G420" s="264"/>
      <c r="H420" s="265" t="s">
        <v>1</v>
      </c>
      <c r="I420" s="267"/>
      <c r="J420" s="264"/>
      <c r="K420" s="264"/>
      <c r="L420" s="268"/>
      <c r="M420" s="269"/>
      <c r="N420" s="270"/>
      <c r="O420" s="270"/>
      <c r="P420" s="270"/>
      <c r="Q420" s="270"/>
      <c r="R420" s="270"/>
      <c r="S420" s="270"/>
      <c r="T420" s="271"/>
      <c r="AT420" s="272" t="s">
        <v>216</v>
      </c>
      <c r="AU420" s="272" t="s">
        <v>80</v>
      </c>
      <c r="AV420" s="15" t="s">
        <v>78</v>
      </c>
      <c r="AW420" s="15" t="s">
        <v>33</v>
      </c>
      <c r="AX420" s="15" t="s">
        <v>71</v>
      </c>
      <c r="AY420" s="272" t="s">
        <v>207</v>
      </c>
    </row>
    <row r="421" s="12" customFormat="1">
      <c r="B421" s="229"/>
      <c r="C421" s="230"/>
      <c r="D421" s="231" t="s">
        <v>216</v>
      </c>
      <c r="E421" s="232" t="s">
        <v>1</v>
      </c>
      <c r="F421" s="233" t="s">
        <v>2380</v>
      </c>
      <c r="G421" s="230"/>
      <c r="H421" s="234">
        <v>46.235999999999997</v>
      </c>
      <c r="I421" s="235"/>
      <c r="J421" s="230"/>
      <c r="K421" s="230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216</v>
      </c>
      <c r="AU421" s="240" t="s">
        <v>80</v>
      </c>
      <c r="AV421" s="12" t="s">
        <v>80</v>
      </c>
      <c r="AW421" s="12" t="s">
        <v>33</v>
      </c>
      <c r="AX421" s="12" t="s">
        <v>71</v>
      </c>
      <c r="AY421" s="240" t="s">
        <v>207</v>
      </c>
    </row>
    <row r="422" s="12" customFormat="1">
      <c r="B422" s="229"/>
      <c r="C422" s="230"/>
      <c r="D422" s="231" t="s">
        <v>216</v>
      </c>
      <c r="E422" s="232" t="s">
        <v>1</v>
      </c>
      <c r="F422" s="233" t="s">
        <v>2593</v>
      </c>
      <c r="G422" s="230"/>
      <c r="H422" s="234">
        <v>2.528</v>
      </c>
      <c r="I422" s="235"/>
      <c r="J422" s="230"/>
      <c r="K422" s="230"/>
      <c r="L422" s="236"/>
      <c r="M422" s="237"/>
      <c r="N422" s="238"/>
      <c r="O422" s="238"/>
      <c r="P422" s="238"/>
      <c r="Q422" s="238"/>
      <c r="R422" s="238"/>
      <c r="S422" s="238"/>
      <c r="T422" s="239"/>
      <c r="AT422" s="240" t="s">
        <v>216</v>
      </c>
      <c r="AU422" s="240" t="s">
        <v>80</v>
      </c>
      <c r="AV422" s="12" t="s">
        <v>80</v>
      </c>
      <c r="AW422" s="12" t="s">
        <v>33</v>
      </c>
      <c r="AX422" s="12" t="s">
        <v>71</v>
      </c>
      <c r="AY422" s="240" t="s">
        <v>207</v>
      </c>
    </row>
    <row r="423" s="12" customFormat="1">
      <c r="B423" s="229"/>
      <c r="C423" s="230"/>
      <c r="D423" s="231" t="s">
        <v>216</v>
      </c>
      <c r="E423" s="232" t="s">
        <v>1</v>
      </c>
      <c r="F423" s="233" t="s">
        <v>2356</v>
      </c>
      <c r="G423" s="230"/>
      <c r="H423" s="234">
        <v>-9.4030000000000005</v>
      </c>
      <c r="I423" s="235"/>
      <c r="J423" s="230"/>
      <c r="K423" s="230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216</v>
      </c>
      <c r="AU423" s="240" t="s">
        <v>80</v>
      </c>
      <c r="AV423" s="12" t="s">
        <v>80</v>
      </c>
      <c r="AW423" s="12" t="s">
        <v>33</v>
      </c>
      <c r="AX423" s="12" t="s">
        <v>71</v>
      </c>
      <c r="AY423" s="240" t="s">
        <v>207</v>
      </c>
    </row>
    <row r="424" s="12" customFormat="1">
      <c r="B424" s="229"/>
      <c r="C424" s="230"/>
      <c r="D424" s="231" t="s">
        <v>216</v>
      </c>
      <c r="E424" s="232" t="s">
        <v>1</v>
      </c>
      <c r="F424" s="233" t="s">
        <v>2381</v>
      </c>
      <c r="G424" s="230"/>
      <c r="H424" s="234">
        <v>35.036999999999999</v>
      </c>
      <c r="I424" s="235"/>
      <c r="J424" s="230"/>
      <c r="K424" s="230"/>
      <c r="L424" s="236"/>
      <c r="M424" s="237"/>
      <c r="N424" s="238"/>
      <c r="O424" s="238"/>
      <c r="P424" s="238"/>
      <c r="Q424" s="238"/>
      <c r="R424" s="238"/>
      <c r="S424" s="238"/>
      <c r="T424" s="239"/>
      <c r="AT424" s="240" t="s">
        <v>216</v>
      </c>
      <c r="AU424" s="240" t="s">
        <v>80</v>
      </c>
      <c r="AV424" s="12" t="s">
        <v>80</v>
      </c>
      <c r="AW424" s="12" t="s">
        <v>33</v>
      </c>
      <c r="AX424" s="12" t="s">
        <v>71</v>
      </c>
      <c r="AY424" s="240" t="s">
        <v>207</v>
      </c>
    </row>
    <row r="425" s="12" customFormat="1">
      <c r="B425" s="229"/>
      <c r="C425" s="230"/>
      <c r="D425" s="231" t="s">
        <v>216</v>
      </c>
      <c r="E425" s="232" t="s">
        <v>1</v>
      </c>
      <c r="F425" s="233" t="s">
        <v>2594</v>
      </c>
      <c r="G425" s="230"/>
      <c r="H425" s="234">
        <v>1.29</v>
      </c>
      <c r="I425" s="235"/>
      <c r="J425" s="230"/>
      <c r="K425" s="230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216</v>
      </c>
      <c r="AU425" s="240" t="s">
        <v>80</v>
      </c>
      <c r="AV425" s="12" t="s">
        <v>80</v>
      </c>
      <c r="AW425" s="12" t="s">
        <v>33</v>
      </c>
      <c r="AX425" s="12" t="s">
        <v>71</v>
      </c>
      <c r="AY425" s="240" t="s">
        <v>207</v>
      </c>
    </row>
    <row r="426" s="12" customFormat="1">
      <c r="B426" s="229"/>
      <c r="C426" s="230"/>
      <c r="D426" s="231" t="s">
        <v>216</v>
      </c>
      <c r="E426" s="232" t="s">
        <v>1</v>
      </c>
      <c r="F426" s="233" t="s">
        <v>2358</v>
      </c>
      <c r="G426" s="230"/>
      <c r="H426" s="234">
        <v>-3.2829999999999999</v>
      </c>
      <c r="I426" s="235"/>
      <c r="J426" s="230"/>
      <c r="K426" s="230"/>
      <c r="L426" s="236"/>
      <c r="M426" s="237"/>
      <c r="N426" s="238"/>
      <c r="O426" s="238"/>
      <c r="P426" s="238"/>
      <c r="Q426" s="238"/>
      <c r="R426" s="238"/>
      <c r="S426" s="238"/>
      <c r="T426" s="239"/>
      <c r="AT426" s="240" t="s">
        <v>216</v>
      </c>
      <c r="AU426" s="240" t="s">
        <v>80</v>
      </c>
      <c r="AV426" s="12" t="s">
        <v>80</v>
      </c>
      <c r="AW426" s="12" t="s">
        <v>33</v>
      </c>
      <c r="AX426" s="12" t="s">
        <v>71</v>
      </c>
      <c r="AY426" s="240" t="s">
        <v>207</v>
      </c>
    </row>
    <row r="427" s="12" customFormat="1">
      <c r="B427" s="229"/>
      <c r="C427" s="230"/>
      <c r="D427" s="231" t="s">
        <v>216</v>
      </c>
      <c r="E427" s="232" t="s">
        <v>1</v>
      </c>
      <c r="F427" s="233" t="s">
        <v>2382</v>
      </c>
      <c r="G427" s="230"/>
      <c r="H427" s="234">
        <v>25.876000000000001</v>
      </c>
      <c r="I427" s="235"/>
      <c r="J427" s="230"/>
      <c r="K427" s="230"/>
      <c r="L427" s="236"/>
      <c r="M427" s="237"/>
      <c r="N427" s="238"/>
      <c r="O427" s="238"/>
      <c r="P427" s="238"/>
      <c r="Q427" s="238"/>
      <c r="R427" s="238"/>
      <c r="S427" s="238"/>
      <c r="T427" s="239"/>
      <c r="AT427" s="240" t="s">
        <v>216</v>
      </c>
      <c r="AU427" s="240" t="s">
        <v>80</v>
      </c>
      <c r="AV427" s="12" t="s">
        <v>80</v>
      </c>
      <c r="AW427" s="12" t="s">
        <v>33</v>
      </c>
      <c r="AX427" s="12" t="s">
        <v>71</v>
      </c>
      <c r="AY427" s="240" t="s">
        <v>207</v>
      </c>
    </row>
    <row r="428" s="12" customFormat="1">
      <c r="B428" s="229"/>
      <c r="C428" s="230"/>
      <c r="D428" s="231" t="s">
        <v>216</v>
      </c>
      <c r="E428" s="232" t="s">
        <v>1</v>
      </c>
      <c r="F428" s="233" t="s">
        <v>2595</v>
      </c>
      <c r="G428" s="230"/>
      <c r="H428" s="234">
        <v>0.69499999999999995</v>
      </c>
      <c r="I428" s="235"/>
      <c r="J428" s="230"/>
      <c r="K428" s="230"/>
      <c r="L428" s="236"/>
      <c r="M428" s="237"/>
      <c r="N428" s="238"/>
      <c r="O428" s="238"/>
      <c r="P428" s="238"/>
      <c r="Q428" s="238"/>
      <c r="R428" s="238"/>
      <c r="S428" s="238"/>
      <c r="T428" s="239"/>
      <c r="AT428" s="240" t="s">
        <v>216</v>
      </c>
      <c r="AU428" s="240" t="s">
        <v>80</v>
      </c>
      <c r="AV428" s="12" t="s">
        <v>80</v>
      </c>
      <c r="AW428" s="12" t="s">
        <v>33</v>
      </c>
      <c r="AX428" s="12" t="s">
        <v>71</v>
      </c>
      <c r="AY428" s="240" t="s">
        <v>207</v>
      </c>
    </row>
    <row r="429" s="12" customFormat="1">
      <c r="B429" s="229"/>
      <c r="C429" s="230"/>
      <c r="D429" s="231" t="s">
        <v>216</v>
      </c>
      <c r="E429" s="232" t="s">
        <v>1</v>
      </c>
      <c r="F429" s="233" t="s">
        <v>2360</v>
      </c>
      <c r="G429" s="230"/>
      <c r="H429" s="234">
        <v>-1.9299999999999999</v>
      </c>
      <c r="I429" s="235"/>
      <c r="J429" s="230"/>
      <c r="K429" s="230"/>
      <c r="L429" s="236"/>
      <c r="M429" s="237"/>
      <c r="N429" s="238"/>
      <c r="O429" s="238"/>
      <c r="P429" s="238"/>
      <c r="Q429" s="238"/>
      <c r="R429" s="238"/>
      <c r="S429" s="238"/>
      <c r="T429" s="239"/>
      <c r="AT429" s="240" t="s">
        <v>216</v>
      </c>
      <c r="AU429" s="240" t="s">
        <v>80</v>
      </c>
      <c r="AV429" s="12" t="s">
        <v>80</v>
      </c>
      <c r="AW429" s="12" t="s">
        <v>33</v>
      </c>
      <c r="AX429" s="12" t="s">
        <v>71</v>
      </c>
      <c r="AY429" s="240" t="s">
        <v>207</v>
      </c>
    </row>
    <row r="430" s="12" customFormat="1">
      <c r="B430" s="229"/>
      <c r="C430" s="230"/>
      <c r="D430" s="231" t="s">
        <v>216</v>
      </c>
      <c r="E430" s="232" t="s">
        <v>1</v>
      </c>
      <c r="F430" s="233" t="s">
        <v>2383</v>
      </c>
      <c r="G430" s="230"/>
      <c r="H430" s="234">
        <v>36.630000000000003</v>
      </c>
      <c r="I430" s="235"/>
      <c r="J430" s="230"/>
      <c r="K430" s="230"/>
      <c r="L430" s="236"/>
      <c r="M430" s="237"/>
      <c r="N430" s="238"/>
      <c r="O430" s="238"/>
      <c r="P430" s="238"/>
      <c r="Q430" s="238"/>
      <c r="R430" s="238"/>
      <c r="S430" s="238"/>
      <c r="T430" s="239"/>
      <c r="AT430" s="240" t="s">
        <v>216</v>
      </c>
      <c r="AU430" s="240" t="s">
        <v>80</v>
      </c>
      <c r="AV430" s="12" t="s">
        <v>80</v>
      </c>
      <c r="AW430" s="12" t="s">
        <v>33</v>
      </c>
      <c r="AX430" s="12" t="s">
        <v>71</v>
      </c>
      <c r="AY430" s="240" t="s">
        <v>207</v>
      </c>
    </row>
    <row r="431" s="14" customFormat="1">
      <c r="B431" s="252"/>
      <c r="C431" s="253"/>
      <c r="D431" s="231" t="s">
        <v>216</v>
      </c>
      <c r="E431" s="254" t="s">
        <v>1</v>
      </c>
      <c r="F431" s="255" t="s">
        <v>234</v>
      </c>
      <c r="G431" s="253"/>
      <c r="H431" s="256">
        <v>133.67599999999999</v>
      </c>
      <c r="I431" s="257"/>
      <c r="J431" s="253"/>
      <c r="K431" s="253"/>
      <c r="L431" s="258"/>
      <c r="M431" s="259"/>
      <c r="N431" s="260"/>
      <c r="O431" s="260"/>
      <c r="P431" s="260"/>
      <c r="Q431" s="260"/>
      <c r="R431" s="260"/>
      <c r="S431" s="260"/>
      <c r="T431" s="261"/>
      <c r="AT431" s="262" t="s">
        <v>216</v>
      </c>
      <c r="AU431" s="262" t="s">
        <v>80</v>
      </c>
      <c r="AV431" s="14" t="s">
        <v>228</v>
      </c>
      <c r="AW431" s="14" t="s">
        <v>33</v>
      </c>
      <c r="AX431" s="14" t="s">
        <v>71</v>
      </c>
      <c r="AY431" s="262" t="s">
        <v>207</v>
      </c>
    </row>
    <row r="432" s="12" customFormat="1">
      <c r="B432" s="229"/>
      <c r="C432" s="230"/>
      <c r="D432" s="231" t="s">
        <v>216</v>
      </c>
      <c r="E432" s="232" t="s">
        <v>1</v>
      </c>
      <c r="F432" s="233" t="s">
        <v>2596</v>
      </c>
      <c r="G432" s="230"/>
      <c r="H432" s="234">
        <v>15.738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216</v>
      </c>
      <c r="AU432" s="240" t="s">
        <v>80</v>
      </c>
      <c r="AV432" s="12" t="s">
        <v>80</v>
      </c>
      <c r="AW432" s="12" t="s">
        <v>33</v>
      </c>
      <c r="AX432" s="12" t="s">
        <v>71</v>
      </c>
      <c r="AY432" s="240" t="s">
        <v>207</v>
      </c>
    </row>
    <row r="433" s="13" customFormat="1">
      <c r="B433" s="241"/>
      <c r="C433" s="242"/>
      <c r="D433" s="231" t="s">
        <v>216</v>
      </c>
      <c r="E433" s="243" t="s">
        <v>1</v>
      </c>
      <c r="F433" s="244" t="s">
        <v>223</v>
      </c>
      <c r="G433" s="242"/>
      <c r="H433" s="245">
        <v>149.41399999999999</v>
      </c>
      <c r="I433" s="246"/>
      <c r="J433" s="242"/>
      <c r="K433" s="242"/>
      <c r="L433" s="247"/>
      <c r="M433" s="248"/>
      <c r="N433" s="249"/>
      <c r="O433" s="249"/>
      <c r="P433" s="249"/>
      <c r="Q433" s="249"/>
      <c r="R433" s="249"/>
      <c r="S433" s="249"/>
      <c r="T433" s="250"/>
      <c r="AT433" s="251" t="s">
        <v>216</v>
      </c>
      <c r="AU433" s="251" t="s">
        <v>80</v>
      </c>
      <c r="AV433" s="13" t="s">
        <v>214</v>
      </c>
      <c r="AW433" s="13" t="s">
        <v>33</v>
      </c>
      <c r="AX433" s="13" t="s">
        <v>78</v>
      </c>
      <c r="AY433" s="251" t="s">
        <v>207</v>
      </c>
    </row>
    <row r="434" s="1" customFormat="1" ht="16.5" customHeight="1">
      <c r="B434" s="38"/>
      <c r="C434" s="217" t="s">
        <v>778</v>
      </c>
      <c r="D434" s="217" t="s">
        <v>209</v>
      </c>
      <c r="E434" s="218" t="s">
        <v>2597</v>
      </c>
      <c r="F434" s="219" t="s">
        <v>2557</v>
      </c>
      <c r="G434" s="220" t="s">
        <v>290</v>
      </c>
      <c r="H434" s="221">
        <v>750</v>
      </c>
      <c r="I434" s="222"/>
      <c r="J434" s="223">
        <f>ROUND(I434*H434,2)</f>
        <v>0</v>
      </c>
      <c r="K434" s="219" t="s">
        <v>2598</v>
      </c>
      <c r="L434" s="43"/>
      <c r="M434" s="224" t="s">
        <v>1</v>
      </c>
      <c r="N434" s="225" t="s">
        <v>42</v>
      </c>
      <c r="O434" s="79"/>
      <c r="P434" s="226">
        <f>O434*H434</f>
        <v>0</v>
      </c>
      <c r="Q434" s="226">
        <v>0</v>
      </c>
      <c r="R434" s="226">
        <f>Q434*H434</f>
        <v>0</v>
      </c>
      <c r="S434" s="226">
        <v>0</v>
      </c>
      <c r="T434" s="227">
        <f>S434*H434</f>
        <v>0</v>
      </c>
      <c r="AR434" s="17" t="s">
        <v>303</v>
      </c>
      <c r="AT434" s="17" t="s">
        <v>209</v>
      </c>
      <c r="AU434" s="17" t="s">
        <v>80</v>
      </c>
      <c r="AY434" s="17" t="s">
        <v>207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78</v>
      </c>
      <c r="BK434" s="228">
        <f>ROUND(I434*H434,2)</f>
        <v>0</v>
      </c>
      <c r="BL434" s="17" t="s">
        <v>303</v>
      </c>
      <c r="BM434" s="17" t="s">
        <v>2599</v>
      </c>
    </row>
    <row r="435" s="12" customFormat="1">
      <c r="B435" s="229"/>
      <c r="C435" s="230"/>
      <c r="D435" s="231" t="s">
        <v>216</v>
      </c>
      <c r="E435" s="232" t="s">
        <v>1</v>
      </c>
      <c r="F435" s="233" t="s">
        <v>2600</v>
      </c>
      <c r="G435" s="230"/>
      <c r="H435" s="234">
        <v>375</v>
      </c>
      <c r="I435" s="235"/>
      <c r="J435" s="230"/>
      <c r="K435" s="230"/>
      <c r="L435" s="236"/>
      <c r="M435" s="237"/>
      <c r="N435" s="238"/>
      <c r="O435" s="238"/>
      <c r="P435" s="238"/>
      <c r="Q435" s="238"/>
      <c r="R435" s="238"/>
      <c r="S435" s="238"/>
      <c r="T435" s="239"/>
      <c r="AT435" s="240" t="s">
        <v>216</v>
      </c>
      <c r="AU435" s="240" t="s">
        <v>80</v>
      </c>
      <c r="AV435" s="12" t="s">
        <v>80</v>
      </c>
      <c r="AW435" s="12" t="s">
        <v>33</v>
      </c>
      <c r="AX435" s="12" t="s">
        <v>71</v>
      </c>
      <c r="AY435" s="240" t="s">
        <v>207</v>
      </c>
    </row>
    <row r="436" s="12" customFormat="1">
      <c r="B436" s="229"/>
      <c r="C436" s="230"/>
      <c r="D436" s="231" t="s">
        <v>216</v>
      </c>
      <c r="E436" s="232" t="s">
        <v>1</v>
      </c>
      <c r="F436" s="233" t="s">
        <v>2601</v>
      </c>
      <c r="G436" s="230"/>
      <c r="H436" s="234">
        <v>375</v>
      </c>
      <c r="I436" s="235"/>
      <c r="J436" s="230"/>
      <c r="K436" s="230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216</v>
      </c>
      <c r="AU436" s="240" t="s">
        <v>80</v>
      </c>
      <c r="AV436" s="12" t="s">
        <v>80</v>
      </c>
      <c r="AW436" s="12" t="s">
        <v>33</v>
      </c>
      <c r="AX436" s="12" t="s">
        <v>71</v>
      </c>
      <c r="AY436" s="240" t="s">
        <v>207</v>
      </c>
    </row>
    <row r="437" s="13" customFormat="1">
      <c r="B437" s="241"/>
      <c r="C437" s="242"/>
      <c r="D437" s="231" t="s">
        <v>216</v>
      </c>
      <c r="E437" s="243" t="s">
        <v>1</v>
      </c>
      <c r="F437" s="244" t="s">
        <v>223</v>
      </c>
      <c r="G437" s="242"/>
      <c r="H437" s="245">
        <v>750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AT437" s="251" t="s">
        <v>216</v>
      </c>
      <c r="AU437" s="251" t="s">
        <v>80</v>
      </c>
      <c r="AV437" s="13" t="s">
        <v>214</v>
      </c>
      <c r="AW437" s="13" t="s">
        <v>33</v>
      </c>
      <c r="AX437" s="13" t="s">
        <v>78</v>
      </c>
      <c r="AY437" s="251" t="s">
        <v>207</v>
      </c>
    </row>
    <row r="438" s="1" customFormat="1" ht="22.5" customHeight="1">
      <c r="B438" s="38"/>
      <c r="C438" s="273" t="s">
        <v>785</v>
      </c>
      <c r="D438" s="273" t="s">
        <v>281</v>
      </c>
      <c r="E438" s="274" t="s">
        <v>2602</v>
      </c>
      <c r="F438" s="275" t="s">
        <v>2603</v>
      </c>
      <c r="G438" s="276" t="s">
        <v>296</v>
      </c>
      <c r="H438" s="277">
        <v>82.177999999999997</v>
      </c>
      <c r="I438" s="278"/>
      <c r="J438" s="279">
        <f>ROUND(I438*H438,2)</f>
        <v>0</v>
      </c>
      <c r="K438" s="275" t="s">
        <v>213</v>
      </c>
      <c r="L438" s="280"/>
      <c r="M438" s="281" t="s">
        <v>1</v>
      </c>
      <c r="N438" s="282" t="s">
        <v>42</v>
      </c>
      <c r="O438" s="79"/>
      <c r="P438" s="226">
        <f>O438*H438</f>
        <v>0</v>
      </c>
      <c r="Q438" s="226">
        <v>0.0093100000000000006</v>
      </c>
      <c r="R438" s="226">
        <f>Q438*H438</f>
        <v>0.76507718000000002</v>
      </c>
      <c r="S438" s="226">
        <v>0</v>
      </c>
      <c r="T438" s="227">
        <f>S438*H438</f>
        <v>0</v>
      </c>
      <c r="AR438" s="17" t="s">
        <v>397</v>
      </c>
      <c r="AT438" s="17" t="s">
        <v>281</v>
      </c>
      <c r="AU438" s="17" t="s">
        <v>80</v>
      </c>
      <c r="AY438" s="17" t="s">
        <v>207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78</v>
      </c>
      <c r="BK438" s="228">
        <f>ROUND(I438*H438,2)</f>
        <v>0</v>
      </c>
      <c r="BL438" s="17" t="s">
        <v>303</v>
      </c>
      <c r="BM438" s="17" t="s">
        <v>2604</v>
      </c>
    </row>
    <row r="439" s="12" customFormat="1">
      <c r="B439" s="229"/>
      <c r="C439" s="230"/>
      <c r="D439" s="231" t="s">
        <v>216</v>
      </c>
      <c r="E439" s="232" t="s">
        <v>1</v>
      </c>
      <c r="F439" s="233" t="s">
        <v>2605</v>
      </c>
      <c r="G439" s="230"/>
      <c r="H439" s="234">
        <v>82.177999999999997</v>
      </c>
      <c r="I439" s="235"/>
      <c r="J439" s="230"/>
      <c r="K439" s="230"/>
      <c r="L439" s="236"/>
      <c r="M439" s="237"/>
      <c r="N439" s="238"/>
      <c r="O439" s="238"/>
      <c r="P439" s="238"/>
      <c r="Q439" s="238"/>
      <c r="R439" s="238"/>
      <c r="S439" s="238"/>
      <c r="T439" s="239"/>
      <c r="AT439" s="240" t="s">
        <v>216</v>
      </c>
      <c r="AU439" s="240" t="s">
        <v>80</v>
      </c>
      <c r="AV439" s="12" t="s">
        <v>80</v>
      </c>
      <c r="AW439" s="12" t="s">
        <v>33</v>
      </c>
      <c r="AX439" s="12" t="s">
        <v>78</v>
      </c>
      <c r="AY439" s="240" t="s">
        <v>207</v>
      </c>
    </row>
    <row r="440" s="1" customFormat="1" ht="16.5" customHeight="1">
      <c r="B440" s="38"/>
      <c r="C440" s="273" t="s">
        <v>792</v>
      </c>
      <c r="D440" s="273" t="s">
        <v>281</v>
      </c>
      <c r="E440" s="274" t="s">
        <v>2606</v>
      </c>
      <c r="F440" s="275" t="s">
        <v>2607</v>
      </c>
      <c r="G440" s="276" t="s">
        <v>296</v>
      </c>
      <c r="H440" s="277">
        <v>82.177999999999997</v>
      </c>
      <c r="I440" s="278"/>
      <c r="J440" s="279">
        <f>ROUND(I440*H440,2)</f>
        <v>0</v>
      </c>
      <c r="K440" s="275" t="s">
        <v>213</v>
      </c>
      <c r="L440" s="280"/>
      <c r="M440" s="281" t="s">
        <v>1</v>
      </c>
      <c r="N440" s="282" t="s">
        <v>42</v>
      </c>
      <c r="O440" s="79"/>
      <c r="P440" s="226">
        <f>O440*H440</f>
        <v>0</v>
      </c>
      <c r="Q440" s="226">
        <v>0.0093100000000000006</v>
      </c>
      <c r="R440" s="226">
        <f>Q440*H440</f>
        <v>0.76507718000000002</v>
      </c>
      <c r="S440" s="226">
        <v>0</v>
      </c>
      <c r="T440" s="227">
        <f>S440*H440</f>
        <v>0</v>
      </c>
      <c r="AR440" s="17" t="s">
        <v>397</v>
      </c>
      <c r="AT440" s="17" t="s">
        <v>281</v>
      </c>
      <c r="AU440" s="17" t="s">
        <v>80</v>
      </c>
      <c r="AY440" s="17" t="s">
        <v>207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78</v>
      </c>
      <c r="BK440" s="228">
        <f>ROUND(I440*H440,2)</f>
        <v>0</v>
      </c>
      <c r="BL440" s="17" t="s">
        <v>303</v>
      </c>
      <c r="BM440" s="17" t="s">
        <v>2608</v>
      </c>
    </row>
    <row r="441" s="12" customFormat="1">
      <c r="B441" s="229"/>
      <c r="C441" s="230"/>
      <c r="D441" s="231" t="s">
        <v>216</v>
      </c>
      <c r="E441" s="232" t="s">
        <v>1</v>
      </c>
      <c r="F441" s="233" t="s">
        <v>2609</v>
      </c>
      <c r="G441" s="230"/>
      <c r="H441" s="234">
        <v>82.177999999999997</v>
      </c>
      <c r="I441" s="235"/>
      <c r="J441" s="230"/>
      <c r="K441" s="230"/>
      <c r="L441" s="236"/>
      <c r="M441" s="237"/>
      <c r="N441" s="238"/>
      <c r="O441" s="238"/>
      <c r="P441" s="238"/>
      <c r="Q441" s="238"/>
      <c r="R441" s="238"/>
      <c r="S441" s="238"/>
      <c r="T441" s="239"/>
      <c r="AT441" s="240" t="s">
        <v>216</v>
      </c>
      <c r="AU441" s="240" t="s">
        <v>80</v>
      </c>
      <c r="AV441" s="12" t="s">
        <v>80</v>
      </c>
      <c r="AW441" s="12" t="s">
        <v>33</v>
      </c>
      <c r="AX441" s="12" t="s">
        <v>78</v>
      </c>
      <c r="AY441" s="240" t="s">
        <v>207</v>
      </c>
    </row>
    <row r="442" s="1" customFormat="1" ht="22.5" customHeight="1">
      <c r="B442" s="38"/>
      <c r="C442" s="273" t="s">
        <v>796</v>
      </c>
      <c r="D442" s="273" t="s">
        <v>281</v>
      </c>
      <c r="E442" s="274" t="s">
        <v>2560</v>
      </c>
      <c r="F442" s="275" t="s">
        <v>2561</v>
      </c>
      <c r="G442" s="276" t="s">
        <v>212</v>
      </c>
      <c r="H442" s="277">
        <v>1.857</v>
      </c>
      <c r="I442" s="278"/>
      <c r="J442" s="279">
        <f>ROUND(I442*H442,2)</f>
        <v>0</v>
      </c>
      <c r="K442" s="275" t="s">
        <v>213</v>
      </c>
      <c r="L442" s="280"/>
      <c r="M442" s="281" t="s">
        <v>1</v>
      </c>
      <c r="N442" s="282" t="s">
        <v>42</v>
      </c>
      <c r="O442" s="79"/>
      <c r="P442" s="226">
        <f>O442*H442</f>
        <v>0</v>
      </c>
      <c r="Q442" s="226">
        <v>0.55000000000000004</v>
      </c>
      <c r="R442" s="226">
        <f>Q442*H442</f>
        <v>1.02135</v>
      </c>
      <c r="S442" s="226">
        <v>0</v>
      </c>
      <c r="T442" s="227">
        <f>S442*H442</f>
        <v>0</v>
      </c>
      <c r="AR442" s="17" t="s">
        <v>397</v>
      </c>
      <c r="AT442" s="17" t="s">
        <v>281</v>
      </c>
      <c r="AU442" s="17" t="s">
        <v>80</v>
      </c>
      <c r="AY442" s="17" t="s">
        <v>207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78</v>
      </c>
      <c r="BK442" s="228">
        <f>ROUND(I442*H442,2)</f>
        <v>0</v>
      </c>
      <c r="BL442" s="17" t="s">
        <v>303</v>
      </c>
      <c r="BM442" s="17" t="s">
        <v>2610</v>
      </c>
    </row>
    <row r="443" s="12" customFormat="1">
      <c r="B443" s="229"/>
      <c r="C443" s="230"/>
      <c r="D443" s="231" t="s">
        <v>216</v>
      </c>
      <c r="E443" s="232" t="s">
        <v>1</v>
      </c>
      <c r="F443" s="233" t="s">
        <v>2611</v>
      </c>
      <c r="G443" s="230"/>
      <c r="H443" s="234">
        <v>0.61899999999999999</v>
      </c>
      <c r="I443" s="235"/>
      <c r="J443" s="230"/>
      <c r="K443" s="230"/>
      <c r="L443" s="236"/>
      <c r="M443" s="237"/>
      <c r="N443" s="238"/>
      <c r="O443" s="238"/>
      <c r="P443" s="238"/>
      <c r="Q443" s="238"/>
      <c r="R443" s="238"/>
      <c r="S443" s="238"/>
      <c r="T443" s="239"/>
      <c r="AT443" s="240" t="s">
        <v>216</v>
      </c>
      <c r="AU443" s="240" t="s">
        <v>80</v>
      </c>
      <c r="AV443" s="12" t="s">
        <v>80</v>
      </c>
      <c r="AW443" s="12" t="s">
        <v>33</v>
      </c>
      <c r="AX443" s="12" t="s">
        <v>71</v>
      </c>
      <c r="AY443" s="240" t="s">
        <v>207</v>
      </c>
    </row>
    <row r="444" s="12" customFormat="1">
      <c r="B444" s="229"/>
      <c r="C444" s="230"/>
      <c r="D444" s="231" t="s">
        <v>216</v>
      </c>
      <c r="E444" s="232" t="s">
        <v>1</v>
      </c>
      <c r="F444" s="233" t="s">
        <v>2612</v>
      </c>
      <c r="G444" s="230"/>
      <c r="H444" s="234">
        <v>1.238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216</v>
      </c>
      <c r="AU444" s="240" t="s">
        <v>80</v>
      </c>
      <c r="AV444" s="12" t="s">
        <v>80</v>
      </c>
      <c r="AW444" s="12" t="s">
        <v>33</v>
      </c>
      <c r="AX444" s="12" t="s">
        <v>71</v>
      </c>
      <c r="AY444" s="240" t="s">
        <v>207</v>
      </c>
    </row>
    <row r="445" s="13" customFormat="1">
      <c r="B445" s="241"/>
      <c r="C445" s="242"/>
      <c r="D445" s="231" t="s">
        <v>216</v>
      </c>
      <c r="E445" s="243" t="s">
        <v>1</v>
      </c>
      <c r="F445" s="244" t="s">
        <v>223</v>
      </c>
      <c r="G445" s="242"/>
      <c r="H445" s="245">
        <v>1.857</v>
      </c>
      <c r="I445" s="246"/>
      <c r="J445" s="242"/>
      <c r="K445" s="242"/>
      <c r="L445" s="247"/>
      <c r="M445" s="248"/>
      <c r="N445" s="249"/>
      <c r="O445" s="249"/>
      <c r="P445" s="249"/>
      <c r="Q445" s="249"/>
      <c r="R445" s="249"/>
      <c r="S445" s="249"/>
      <c r="T445" s="250"/>
      <c r="AT445" s="251" t="s">
        <v>216</v>
      </c>
      <c r="AU445" s="251" t="s">
        <v>80</v>
      </c>
      <c r="AV445" s="13" t="s">
        <v>214</v>
      </c>
      <c r="AW445" s="13" t="s">
        <v>33</v>
      </c>
      <c r="AX445" s="13" t="s">
        <v>78</v>
      </c>
      <c r="AY445" s="251" t="s">
        <v>207</v>
      </c>
    </row>
    <row r="446" s="1" customFormat="1" ht="22.5" customHeight="1">
      <c r="B446" s="38"/>
      <c r="C446" s="217" t="s">
        <v>801</v>
      </c>
      <c r="D446" s="217" t="s">
        <v>209</v>
      </c>
      <c r="E446" s="218" t="s">
        <v>2613</v>
      </c>
      <c r="F446" s="219" t="s">
        <v>2614</v>
      </c>
      <c r="G446" s="220" t="s">
        <v>296</v>
      </c>
      <c r="H446" s="221">
        <v>149.5</v>
      </c>
      <c r="I446" s="222"/>
      <c r="J446" s="223">
        <f>ROUND(I446*H446,2)</f>
        <v>0</v>
      </c>
      <c r="K446" s="219" t="s">
        <v>213</v>
      </c>
      <c r="L446" s="43"/>
      <c r="M446" s="224" t="s">
        <v>1</v>
      </c>
      <c r="N446" s="225" t="s">
        <v>42</v>
      </c>
      <c r="O446" s="79"/>
      <c r="P446" s="226">
        <f>O446*H446</f>
        <v>0</v>
      </c>
      <c r="Q446" s="226">
        <v>1.0000000000000001E-05</v>
      </c>
      <c r="R446" s="226">
        <f>Q446*H446</f>
        <v>0.001495</v>
      </c>
      <c r="S446" s="226">
        <v>0</v>
      </c>
      <c r="T446" s="227">
        <f>S446*H446</f>
        <v>0</v>
      </c>
      <c r="AR446" s="17" t="s">
        <v>303</v>
      </c>
      <c r="AT446" s="17" t="s">
        <v>209</v>
      </c>
      <c r="AU446" s="17" t="s">
        <v>80</v>
      </c>
      <c r="AY446" s="17" t="s">
        <v>207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78</v>
      </c>
      <c r="BK446" s="228">
        <f>ROUND(I446*H446,2)</f>
        <v>0</v>
      </c>
      <c r="BL446" s="17" t="s">
        <v>303</v>
      </c>
      <c r="BM446" s="17" t="s">
        <v>2615</v>
      </c>
    </row>
    <row r="447" s="12" customFormat="1">
      <c r="B447" s="229"/>
      <c r="C447" s="230"/>
      <c r="D447" s="231" t="s">
        <v>216</v>
      </c>
      <c r="E447" s="232" t="s">
        <v>1</v>
      </c>
      <c r="F447" s="233" t="s">
        <v>2616</v>
      </c>
      <c r="G447" s="230"/>
      <c r="H447" s="234">
        <v>149.5</v>
      </c>
      <c r="I447" s="235"/>
      <c r="J447" s="230"/>
      <c r="K447" s="230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216</v>
      </c>
      <c r="AU447" s="240" t="s">
        <v>80</v>
      </c>
      <c r="AV447" s="12" t="s">
        <v>80</v>
      </c>
      <c r="AW447" s="12" t="s">
        <v>33</v>
      </c>
      <c r="AX447" s="12" t="s">
        <v>78</v>
      </c>
      <c r="AY447" s="240" t="s">
        <v>207</v>
      </c>
    </row>
    <row r="448" s="1" customFormat="1" ht="16.5" customHeight="1">
      <c r="B448" s="38"/>
      <c r="C448" s="273" t="s">
        <v>806</v>
      </c>
      <c r="D448" s="273" t="s">
        <v>281</v>
      </c>
      <c r="E448" s="274" t="s">
        <v>2617</v>
      </c>
      <c r="F448" s="275" t="s">
        <v>2618</v>
      </c>
      <c r="G448" s="276" t="s">
        <v>296</v>
      </c>
      <c r="H448" s="277">
        <v>164.44999999999999</v>
      </c>
      <c r="I448" s="278"/>
      <c r="J448" s="279">
        <f>ROUND(I448*H448,2)</f>
        <v>0</v>
      </c>
      <c r="K448" s="275" t="s">
        <v>213</v>
      </c>
      <c r="L448" s="280"/>
      <c r="M448" s="281" t="s">
        <v>1</v>
      </c>
      <c r="N448" s="282" t="s">
        <v>42</v>
      </c>
      <c r="O448" s="79"/>
      <c r="P448" s="226">
        <f>O448*H448</f>
        <v>0</v>
      </c>
      <c r="Q448" s="226">
        <v>0.00013999999999999999</v>
      </c>
      <c r="R448" s="226">
        <f>Q448*H448</f>
        <v>0.023022999999999995</v>
      </c>
      <c r="S448" s="226">
        <v>0</v>
      </c>
      <c r="T448" s="227">
        <f>S448*H448</f>
        <v>0</v>
      </c>
      <c r="AR448" s="17" t="s">
        <v>397</v>
      </c>
      <c r="AT448" s="17" t="s">
        <v>281</v>
      </c>
      <c r="AU448" s="17" t="s">
        <v>80</v>
      </c>
      <c r="AY448" s="17" t="s">
        <v>207</v>
      </c>
      <c r="BE448" s="228">
        <f>IF(N448="základní",J448,0)</f>
        <v>0</v>
      </c>
      <c r="BF448" s="228">
        <f>IF(N448="snížená",J448,0)</f>
        <v>0</v>
      </c>
      <c r="BG448" s="228">
        <f>IF(N448="zákl. přenesená",J448,0)</f>
        <v>0</v>
      </c>
      <c r="BH448" s="228">
        <f>IF(N448="sníž. přenesená",J448,0)</f>
        <v>0</v>
      </c>
      <c r="BI448" s="228">
        <f>IF(N448="nulová",J448,0)</f>
        <v>0</v>
      </c>
      <c r="BJ448" s="17" t="s">
        <v>78</v>
      </c>
      <c r="BK448" s="228">
        <f>ROUND(I448*H448,2)</f>
        <v>0</v>
      </c>
      <c r="BL448" s="17" t="s">
        <v>303</v>
      </c>
      <c r="BM448" s="17" t="s">
        <v>2619</v>
      </c>
    </row>
    <row r="449" s="12" customFormat="1">
      <c r="B449" s="229"/>
      <c r="C449" s="230"/>
      <c r="D449" s="231" t="s">
        <v>216</v>
      </c>
      <c r="E449" s="232" t="s">
        <v>1</v>
      </c>
      <c r="F449" s="233" t="s">
        <v>2620</v>
      </c>
      <c r="G449" s="230"/>
      <c r="H449" s="234">
        <v>164.44999999999999</v>
      </c>
      <c r="I449" s="235"/>
      <c r="J449" s="230"/>
      <c r="K449" s="230"/>
      <c r="L449" s="236"/>
      <c r="M449" s="237"/>
      <c r="N449" s="238"/>
      <c r="O449" s="238"/>
      <c r="P449" s="238"/>
      <c r="Q449" s="238"/>
      <c r="R449" s="238"/>
      <c r="S449" s="238"/>
      <c r="T449" s="239"/>
      <c r="AT449" s="240" t="s">
        <v>216</v>
      </c>
      <c r="AU449" s="240" t="s">
        <v>80</v>
      </c>
      <c r="AV449" s="12" t="s">
        <v>80</v>
      </c>
      <c r="AW449" s="12" t="s">
        <v>33</v>
      </c>
      <c r="AX449" s="12" t="s">
        <v>78</v>
      </c>
      <c r="AY449" s="240" t="s">
        <v>207</v>
      </c>
    </row>
    <row r="450" s="1" customFormat="1" ht="16.5" customHeight="1">
      <c r="B450" s="38"/>
      <c r="C450" s="217" t="s">
        <v>813</v>
      </c>
      <c r="D450" s="217" t="s">
        <v>209</v>
      </c>
      <c r="E450" s="218" t="s">
        <v>2621</v>
      </c>
      <c r="F450" s="219" t="s">
        <v>2622</v>
      </c>
      <c r="G450" s="220" t="s">
        <v>296</v>
      </c>
      <c r="H450" s="221">
        <v>207.07499999999999</v>
      </c>
      <c r="I450" s="222"/>
      <c r="J450" s="223">
        <f>ROUND(I450*H450,2)</f>
        <v>0</v>
      </c>
      <c r="K450" s="219" t="s">
        <v>213</v>
      </c>
      <c r="L450" s="43"/>
      <c r="M450" s="224" t="s">
        <v>1</v>
      </c>
      <c r="N450" s="225" t="s">
        <v>42</v>
      </c>
      <c r="O450" s="79"/>
      <c r="P450" s="226">
        <f>O450*H450</f>
        <v>0</v>
      </c>
      <c r="Q450" s="226">
        <v>0</v>
      </c>
      <c r="R450" s="226">
        <f>Q450*H450</f>
        <v>0</v>
      </c>
      <c r="S450" s="226">
        <v>0</v>
      </c>
      <c r="T450" s="227">
        <f>S450*H450</f>
        <v>0</v>
      </c>
      <c r="AR450" s="17" t="s">
        <v>303</v>
      </c>
      <c r="AT450" s="17" t="s">
        <v>209</v>
      </c>
      <c r="AU450" s="17" t="s">
        <v>80</v>
      </c>
      <c r="AY450" s="17" t="s">
        <v>207</v>
      </c>
      <c r="BE450" s="228">
        <f>IF(N450="základní",J450,0)</f>
        <v>0</v>
      </c>
      <c r="BF450" s="228">
        <f>IF(N450="snížená",J450,0)</f>
        <v>0</v>
      </c>
      <c r="BG450" s="228">
        <f>IF(N450="zákl. přenesená",J450,0)</f>
        <v>0</v>
      </c>
      <c r="BH450" s="228">
        <f>IF(N450="sníž. přenesená",J450,0)</f>
        <v>0</v>
      </c>
      <c r="BI450" s="228">
        <f>IF(N450="nulová",J450,0)</f>
        <v>0</v>
      </c>
      <c r="BJ450" s="17" t="s">
        <v>78</v>
      </c>
      <c r="BK450" s="228">
        <f>ROUND(I450*H450,2)</f>
        <v>0</v>
      </c>
      <c r="BL450" s="17" t="s">
        <v>303</v>
      </c>
      <c r="BM450" s="17" t="s">
        <v>2623</v>
      </c>
    </row>
    <row r="451" s="12" customFormat="1">
      <c r="B451" s="229"/>
      <c r="C451" s="230"/>
      <c r="D451" s="231" t="s">
        <v>216</v>
      </c>
      <c r="E451" s="232" t="s">
        <v>1</v>
      </c>
      <c r="F451" s="233" t="s">
        <v>2624</v>
      </c>
      <c r="G451" s="230"/>
      <c r="H451" s="234">
        <v>46.034999999999997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216</v>
      </c>
      <c r="AU451" s="240" t="s">
        <v>80</v>
      </c>
      <c r="AV451" s="12" t="s">
        <v>80</v>
      </c>
      <c r="AW451" s="12" t="s">
        <v>33</v>
      </c>
      <c r="AX451" s="12" t="s">
        <v>71</v>
      </c>
      <c r="AY451" s="240" t="s">
        <v>207</v>
      </c>
    </row>
    <row r="452" s="12" customFormat="1">
      <c r="B452" s="229"/>
      <c r="C452" s="230"/>
      <c r="D452" s="231" t="s">
        <v>216</v>
      </c>
      <c r="E452" s="232" t="s">
        <v>1</v>
      </c>
      <c r="F452" s="233" t="s">
        <v>2625</v>
      </c>
      <c r="G452" s="230"/>
      <c r="H452" s="234">
        <v>-9.4559999999999995</v>
      </c>
      <c r="I452" s="235"/>
      <c r="J452" s="230"/>
      <c r="K452" s="230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216</v>
      </c>
      <c r="AU452" s="240" t="s">
        <v>80</v>
      </c>
      <c r="AV452" s="12" t="s">
        <v>80</v>
      </c>
      <c r="AW452" s="12" t="s">
        <v>33</v>
      </c>
      <c r="AX452" s="12" t="s">
        <v>71</v>
      </c>
      <c r="AY452" s="240" t="s">
        <v>207</v>
      </c>
    </row>
    <row r="453" s="14" customFormat="1">
      <c r="B453" s="252"/>
      <c r="C453" s="253"/>
      <c r="D453" s="231" t="s">
        <v>216</v>
      </c>
      <c r="E453" s="254" t="s">
        <v>1</v>
      </c>
      <c r="F453" s="255" t="s">
        <v>234</v>
      </c>
      <c r="G453" s="253"/>
      <c r="H453" s="256">
        <v>36.578999999999994</v>
      </c>
      <c r="I453" s="257"/>
      <c r="J453" s="253"/>
      <c r="K453" s="253"/>
      <c r="L453" s="258"/>
      <c r="M453" s="259"/>
      <c r="N453" s="260"/>
      <c r="O453" s="260"/>
      <c r="P453" s="260"/>
      <c r="Q453" s="260"/>
      <c r="R453" s="260"/>
      <c r="S453" s="260"/>
      <c r="T453" s="261"/>
      <c r="AT453" s="262" t="s">
        <v>216</v>
      </c>
      <c r="AU453" s="262" t="s">
        <v>80</v>
      </c>
      <c r="AV453" s="14" t="s">
        <v>228</v>
      </c>
      <c r="AW453" s="14" t="s">
        <v>33</v>
      </c>
      <c r="AX453" s="14" t="s">
        <v>71</v>
      </c>
      <c r="AY453" s="262" t="s">
        <v>207</v>
      </c>
    </row>
    <row r="454" s="12" customFormat="1">
      <c r="B454" s="229"/>
      <c r="C454" s="230"/>
      <c r="D454" s="231" t="s">
        <v>216</v>
      </c>
      <c r="E454" s="232" t="s">
        <v>1</v>
      </c>
      <c r="F454" s="233" t="s">
        <v>2626</v>
      </c>
      <c r="G454" s="230"/>
      <c r="H454" s="234">
        <v>25.594999999999999</v>
      </c>
      <c r="I454" s="235"/>
      <c r="J454" s="230"/>
      <c r="K454" s="230"/>
      <c r="L454" s="236"/>
      <c r="M454" s="237"/>
      <c r="N454" s="238"/>
      <c r="O454" s="238"/>
      <c r="P454" s="238"/>
      <c r="Q454" s="238"/>
      <c r="R454" s="238"/>
      <c r="S454" s="238"/>
      <c r="T454" s="239"/>
      <c r="AT454" s="240" t="s">
        <v>216</v>
      </c>
      <c r="AU454" s="240" t="s">
        <v>80</v>
      </c>
      <c r="AV454" s="12" t="s">
        <v>80</v>
      </c>
      <c r="AW454" s="12" t="s">
        <v>33</v>
      </c>
      <c r="AX454" s="12" t="s">
        <v>71</v>
      </c>
      <c r="AY454" s="240" t="s">
        <v>207</v>
      </c>
    </row>
    <row r="455" s="14" customFormat="1">
      <c r="B455" s="252"/>
      <c r="C455" s="253"/>
      <c r="D455" s="231" t="s">
        <v>216</v>
      </c>
      <c r="E455" s="254" t="s">
        <v>1</v>
      </c>
      <c r="F455" s="255" t="s">
        <v>234</v>
      </c>
      <c r="G455" s="253"/>
      <c r="H455" s="256">
        <v>25.594999999999999</v>
      </c>
      <c r="I455" s="257"/>
      <c r="J455" s="253"/>
      <c r="K455" s="253"/>
      <c r="L455" s="258"/>
      <c r="M455" s="259"/>
      <c r="N455" s="260"/>
      <c r="O455" s="260"/>
      <c r="P455" s="260"/>
      <c r="Q455" s="260"/>
      <c r="R455" s="260"/>
      <c r="S455" s="260"/>
      <c r="T455" s="261"/>
      <c r="AT455" s="262" t="s">
        <v>216</v>
      </c>
      <c r="AU455" s="262" t="s">
        <v>80</v>
      </c>
      <c r="AV455" s="14" t="s">
        <v>228</v>
      </c>
      <c r="AW455" s="14" t="s">
        <v>33</v>
      </c>
      <c r="AX455" s="14" t="s">
        <v>71</v>
      </c>
      <c r="AY455" s="262" t="s">
        <v>207</v>
      </c>
    </row>
    <row r="456" s="15" customFormat="1">
      <c r="B456" s="263"/>
      <c r="C456" s="264"/>
      <c r="D456" s="231" t="s">
        <v>216</v>
      </c>
      <c r="E456" s="265" t="s">
        <v>1</v>
      </c>
      <c r="F456" s="266" t="s">
        <v>2627</v>
      </c>
      <c r="G456" s="264"/>
      <c r="H456" s="265" t="s">
        <v>1</v>
      </c>
      <c r="I456" s="267"/>
      <c r="J456" s="264"/>
      <c r="K456" s="264"/>
      <c r="L456" s="268"/>
      <c r="M456" s="269"/>
      <c r="N456" s="270"/>
      <c r="O456" s="270"/>
      <c r="P456" s="270"/>
      <c r="Q456" s="270"/>
      <c r="R456" s="270"/>
      <c r="S456" s="270"/>
      <c r="T456" s="271"/>
      <c r="AT456" s="272" t="s">
        <v>216</v>
      </c>
      <c r="AU456" s="272" t="s">
        <v>80</v>
      </c>
      <c r="AV456" s="15" t="s">
        <v>78</v>
      </c>
      <c r="AW456" s="15" t="s">
        <v>33</v>
      </c>
      <c r="AX456" s="15" t="s">
        <v>71</v>
      </c>
      <c r="AY456" s="272" t="s">
        <v>207</v>
      </c>
    </row>
    <row r="457" s="15" customFormat="1">
      <c r="B457" s="263"/>
      <c r="C457" s="264"/>
      <c r="D457" s="231" t="s">
        <v>216</v>
      </c>
      <c r="E457" s="265" t="s">
        <v>1</v>
      </c>
      <c r="F457" s="266" t="s">
        <v>2379</v>
      </c>
      <c r="G457" s="264"/>
      <c r="H457" s="265" t="s">
        <v>1</v>
      </c>
      <c r="I457" s="267"/>
      <c r="J457" s="264"/>
      <c r="K457" s="264"/>
      <c r="L457" s="268"/>
      <c r="M457" s="269"/>
      <c r="N457" s="270"/>
      <c r="O457" s="270"/>
      <c r="P457" s="270"/>
      <c r="Q457" s="270"/>
      <c r="R457" s="270"/>
      <c r="S457" s="270"/>
      <c r="T457" s="271"/>
      <c r="AT457" s="272" t="s">
        <v>216</v>
      </c>
      <c r="AU457" s="272" t="s">
        <v>80</v>
      </c>
      <c r="AV457" s="15" t="s">
        <v>78</v>
      </c>
      <c r="AW457" s="15" t="s">
        <v>33</v>
      </c>
      <c r="AX457" s="15" t="s">
        <v>71</v>
      </c>
      <c r="AY457" s="272" t="s">
        <v>207</v>
      </c>
    </row>
    <row r="458" s="12" customFormat="1">
      <c r="B458" s="229"/>
      <c r="C458" s="230"/>
      <c r="D458" s="231" t="s">
        <v>216</v>
      </c>
      <c r="E458" s="232" t="s">
        <v>1</v>
      </c>
      <c r="F458" s="233" t="s">
        <v>2380</v>
      </c>
      <c r="G458" s="230"/>
      <c r="H458" s="234">
        <v>46.235999999999997</v>
      </c>
      <c r="I458" s="235"/>
      <c r="J458" s="230"/>
      <c r="K458" s="230"/>
      <c r="L458" s="236"/>
      <c r="M458" s="237"/>
      <c r="N458" s="238"/>
      <c r="O458" s="238"/>
      <c r="P458" s="238"/>
      <c r="Q458" s="238"/>
      <c r="R458" s="238"/>
      <c r="S458" s="238"/>
      <c r="T458" s="239"/>
      <c r="AT458" s="240" t="s">
        <v>216</v>
      </c>
      <c r="AU458" s="240" t="s">
        <v>80</v>
      </c>
      <c r="AV458" s="12" t="s">
        <v>80</v>
      </c>
      <c r="AW458" s="12" t="s">
        <v>33</v>
      </c>
      <c r="AX458" s="12" t="s">
        <v>71</v>
      </c>
      <c r="AY458" s="240" t="s">
        <v>207</v>
      </c>
    </row>
    <row r="459" s="12" customFormat="1">
      <c r="B459" s="229"/>
      <c r="C459" s="230"/>
      <c r="D459" s="231" t="s">
        <v>216</v>
      </c>
      <c r="E459" s="232" t="s">
        <v>1</v>
      </c>
      <c r="F459" s="233" t="s">
        <v>2356</v>
      </c>
      <c r="G459" s="230"/>
      <c r="H459" s="234">
        <v>-9.4030000000000005</v>
      </c>
      <c r="I459" s="235"/>
      <c r="J459" s="230"/>
      <c r="K459" s="230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216</v>
      </c>
      <c r="AU459" s="240" t="s">
        <v>80</v>
      </c>
      <c r="AV459" s="12" t="s">
        <v>80</v>
      </c>
      <c r="AW459" s="12" t="s">
        <v>33</v>
      </c>
      <c r="AX459" s="12" t="s">
        <v>71</v>
      </c>
      <c r="AY459" s="240" t="s">
        <v>207</v>
      </c>
    </row>
    <row r="460" s="12" customFormat="1">
      <c r="B460" s="229"/>
      <c r="C460" s="230"/>
      <c r="D460" s="231" t="s">
        <v>216</v>
      </c>
      <c r="E460" s="232" t="s">
        <v>1</v>
      </c>
      <c r="F460" s="233" t="s">
        <v>2381</v>
      </c>
      <c r="G460" s="230"/>
      <c r="H460" s="234">
        <v>35.036999999999999</v>
      </c>
      <c r="I460" s="235"/>
      <c r="J460" s="230"/>
      <c r="K460" s="230"/>
      <c r="L460" s="236"/>
      <c r="M460" s="237"/>
      <c r="N460" s="238"/>
      <c r="O460" s="238"/>
      <c r="P460" s="238"/>
      <c r="Q460" s="238"/>
      <c r="R460" s="238"/>
      <c r="S460" s="238"/>
      <c r="T460" s="239"/>
      <c r="AT460" s="240" t="s">
        <v>216</v>
      </c>
      <c r="AU460" s="240" t="s">
        <v>80</v>
      </c>
      <c r="AV460" s="12" t="s">
        <v>80</v>
      </c>
      <c r="AW460" s="12" t="s">
        <v>33</v>
      </c>
      <c r="AX460" s="12" t="s">
        <v>71</v>
      </c>
      <c r="AY460" s="240" t="s">
        <v>207</v>
      </c>
    </row>
    <row r="461" s="12" customFormat="1">
      <c r="B461" s="229"/>
      <c r="C461" s="230"/>
      <c r="D461" s="231" t="s">
        <v>216</v>
      </c>
      <c r="E461" s="232" t="s">
        <v>1</v>
      </c>
      <c r="F461" s="233" t="s">
        <v>2358</v>
      </c>
      <c r="G461" s="230"/>
      <c r="H461" s="234">
        <v>-3.2829999999999999</v>
      </c>
      <c r="I461" s="235"/>
      <c r="J461" s="230"/>
      <c r="K461" s="230"/>
      <c r="L461" s="236"/>
      <c r="M461" s="237"/>
      <c r="N461" s="238"/>
      <c r="O461" s="238"/>
      <c r="P461" s="238"/>
      <c r="Q461" s="238"/>
      <c r="R461" s="238"/>
      <c r="S461" s="238"/>
      <c r="T461" s="239"/>
      <c r="AT461" s="240" t="s">
        <v>216</v>
      </c>
      <c r="AU461" s="240" t="s">
        <v>80</v>
      </c>
      <c r="AV461" s="12" t="s">
        <v>80</v>
      </c>
      <c r="AW461" s="12" t="s">
        <v>33</v>
      </c>
      <c r="AX461" s="12" t="s">
        <v>71</v>
      </c>
      <c r="AY461" s="240" t="s">
        <v>207</v>
      </c>
    </row>
    <row r="462" s="12" customFormat="1">
      <c r="B462" s="229"/>
      <c r="C462" s="230"/>
      <c r="D462" s="231" t="s">
        <v>216</v>
      </c>
      <c r="E462" s="232" t="s">
        <v>1</v>
      </c>
      <c r="F462" s="233" t="s">
        <v>2382</v>
      </c>
      <c r="G462" s="230"/>
      <c r="H462" s="234">
        <v>25.876000000000001</v>
      </c>
      <c r="I462" s="235"/>
      <c r="J462" s="230"/>
      <c r="K462" s="230"/>
      <c r="L462" s="236"/>
      <c r="M462" s="237"/>
      <c r="N462" s="238"/>
      <c r="O462" s="238"/>
      <c r="P462" s="238"/>
      <c r="Q462" s="238"/>
      <c r="R462" s="238"/>
      <c r="S462" s="238"/>
      <c r="T462" s="239"/>
      <c r="AT462" s="240" t="s">
        <v>216</v>
      </c>
      <c r="AU462" s="240" t="s">
        <v>80</v>
      </c>
      <c r="AV462" s="12" t="s">
        <v>80</v>
      </c>
      <c r="AW462" s="12" t="s">
        <v>33</v>
      </c>
      <c r="AX462" s="12" t="s">
        <v>71</v>
      </c>
      <c r="AY462" s="240" t="s">
        <v>207</v>
      </c>
    </row>
    <row r="463" s="12" customFormat="1">
      <c r="B463" s="229"/>
      <c r="C463" s="230"/>
      <c r="D463" s="231" t="s">
        <v>216</v>
      </c>
      <c r="E463" s="232" t="s">
        <v>1</v>
      </c>
      <c r="F463" s="233" t="s">
        <v>2360</v>
      </c>
      <c r="G463" s="230"/>
      <c r="H463" s="234">
        <v>-1.9299999999999999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216</v>
      </c>
      <c r="AU463" s="240" t="s">
        <v>80</v>
      </c>
      <c r="AV463" s="12" t="s">
        <v>80</v>
      </c>
      <c r="AW463" s="12" t="s">
        <v>33</v>
      </c>
      <c r="AX463" s="12" t="s">
        <v>71</v>
      </c>
      <c r="AY463" s="240" t="s">
        <v>207</v>
      </c>
    </row>
    <row r="464" s="12" customFormat="1">
      <c r="B464" s="229"/>
      <c r="C464" s="230"/>
      <c r="D464" s="231" t="s">
        <v>216</v>
      </c>
      <c r="E464" s="232" t="s">
        <v>1</v>
      </c>
      <c r="F464" s="233" t="s">
        <v>2383</v>
      </c>
      <c r="G464" s="230"/>
      <c r="H464" s="234">
        <v>36.630000000000003</v>
      </c>
      <c r="I464" s="235"/>
      <c r="J464" s="230"/>
      <c r="K464" s="230"/>
      <c r="L464" s="236"/>
      <c r="M464" s="237"/>
      <c r="N464" s="238"/>
      <c r="O464" s="238"/>
      <c r="P464" s="238"/>
      <c r="Q464" s="238"/>
      <c r="R464" s="238"/>
      <c r="S464" s="238"/>
      <c r="T464" s="239"/>
      <c r="AT464" s="240" t="s">
        <v>216</v>
      </c>
      <c r="AU464" s="240" t="s">
        <v>80</v>
      </c>
      <c r="AV464" s="12" t="s">
        <v>80</v>
      </c>
      <c r="AW464" s="12" t="s">
        <v>33</v>
      </c>
      <c r="AX464" s="12" t="s">
        <v>71</v>
      </c>
      <c r="AY464" s="240" t="s">
        <v>207</v>
      </c>
    </row>
    <row r="465" s="12" customFormat="1">
      <c r="B465" s="229"/>
      <c r="C465" s="230"/>
      <c r="D465" s="231" t="s">
        <v>216</v>
      </c>
      <c r="E465" s="232" t="s">
        <v>1</v>
      </c>
      <c r="F465" s="233" t="s">
        <v>2596</v>
      </c>
      <c r="G465" s="230"/>
      <c r="H465" s="234">
        <v>15.738</v>
      </c>
      <c r="I465" s="235"/>
      <c r="J465" s="230"/>
      <c r="K465" s="230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216</v>
      </c>
      <c r="AU465" s="240" t="s">
        <v>80</v>
      </c>
      <c r="AV465" s="12" t="s">
        <v>80</v>
      </c>
      <c r="AW465" s="12" t="s">
        <v>33</v>
      </c>
      <c r="AX465" s="12" t="s">
        <v>71</v>
      </c>
      <c r="AY465" s="240" t="s">
        <v>207</v>
      </c>
    </row>
    <row r="466" s="14" customFormat="1">
      <c r="B466" s="252"/>
      <c r="C466" s="253"/>
      <c r="D466" s="231" t="s">
        <v>216</v>
      </c>
      <c r="E466" s="254" t="s">
        <v>1</v>
      </c>
      <c r="F466" s="255" t="s">
        <v>234</v>
      </c>
      <c r="G466" s="253"/>
      <c r="H466" s="256">
        <v>144.90100000000001</v>
      </c>
      <c r="I466" s="257"/>
      <c r="J466" s="253"/>
      <c r="K466" s="253"/>
      <c r="L466" s="258"/>
      <c r="M466" s="259"/>
      <c r="N466" s="260"/>
      <c r="O466" s="260"/>
      <c r="P466" s="260"/>
      <c r="Q466" s="260"/>
      <c r="R466" s="260"/>
      <c r="S466" s="260"/>
      <c r="T466" s="261"/>
      <c r="AT466" s="262" t="s">
        <v>216</v>
      </c>
      <c r="AU466" s="262" t="s">
        <v>80</v>
      </c>
      <c r="AV466" s="14" t="s">
        <v>228</v>
      </c>
      <c r="AW466" s="14" t="s">
        <v>33</v>
      </c>
      <c r="AX466" s="14" t="s">
        <v>71</v>
      </c>
      <c r="AY466" s="262" t="s">
        <v>207</v>
      </c>
    </row>
    <row r="467" s="13" customFormat="1">
      <c r="B467" s="241"/>
      <c r="C467" s="242"/>
      <c r="D467" s="231" t="s">
        <v>216</v>
      </c>
      <c r="E467" s="243" t="s">
        <v>1</v>
      </c>
      <c r="F467" s="244" t="s">
        <v>223</v>
      </c>
      <c r="G467" s="242"/>
      <c r="H467" s="245">
        <v>207.07499999999999</v>
      </c>
      <c r="I467" s="246"/>
      <c r="J467" s="242"/>
      <c r="K467" s="242"/>
      <c r="L467" s="247"/>
      <c r="M467" s="248"/>
      <c r="N467" s="249"/>
      <c r="O467" s="249"/>
      <c r="P467" s="249"/>
      <c r="Q467" s="249"/>
      <c r="R467" s="249"/>
      <c r="S467" s="249"/>
      <c r="T467" s="250"/>
      <c r="AT467" s="251" t="s">
        <v>216</v>
      </c>
      <c r="AU467" s="251" t="s">
        <v>80</v>
      </c>
      <c r="AV467" s="13" t="s">
        <v>214</v>
      </c>
      <c r="AW467" s="13" t="s">
        <v>33</v>
      </c>
      <c r="AX467" s="13" t="s">
        <v>78</v>
      </c>
      <c r="AY467" s="251" t="s">
        <v>207</v>
      </c>
    </row>
    <row r="468" s="1" customFormat="1" ht="16.5" customHeight="1">
      <c r="B468" s="38"/>
      <c r="C468" s="273" t="s">
        <v>821</v>
      </c>
      <c r="D468" s="273" t="s">
        <v>281</v>
      </c>
      <c r="E468" s="274" t="s">
        <v>2628</v>
      </c>
      <c r="F468" s="275" t="s">
        <v>2629</v>
      </c>
      <c r="G468" s="276" t="s">
        <v>296</v>
      </c>
      <c r="H468" s="277">
        <v>164.351</v>
      </c>
      <c r="I468" s="278"/>
      <c r="J468" s="279">
        <f>ROUND(I468*H468,2)</f>
        <v>0</v>
      </c>
      <c r="K468" s="275" t="s">
        <v>213</v>
      </c>
      <c r="L468" s="280"/>
      <c r="M468" s="281" t="s">
        <v>1</v>
      </c>
      <c r="N468" s="282" t="s">
        <v>42</v>
      </c>
      <c r="O468" s="79"/>
      <c r="P468" s="226">
        <f>O468*H468</f>
        <v>0</v>
      </c>
      <c r="Q468" s="226">
        <v>0.016</v>
      </c>
      <c r="R468" s="226">
        <f>Q468*H468</f>
        <v>2.629616</v>
      </c>
      <c r="S468" s="226">
        <v>0</v>
      </c>
      <c r="T468" s="227">
        <f>S468*H468</f>
        <v>0</v>
      </c>
      <c r="AR468" s="17" t="s">
        <v>397</v>
      </c>
      <c r="AT468" s="17" t="s">
        <v>281</v>
      </c>
      <c r="AU468" s="17" t="s">
        <v>80</v>
      </c>
      <c r="AY468" s="17" t="s">
        <v>207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78</v>
      </c>
      <c r="BK468" s="228">
        <f>ROUND(I468*H468,2)</f>
        <v>0</v>
      </c>
      <c r="BL468" s="17" t="s">
        <v>303</v>
      </c>
      <c r="BM468" s="17" t="s">
        <v>2630</v>
      </c>
    </row>
    <row r="469" s="12" customFormat="1">
      <c r="B469" s="229"/>
      <c r="C469" s="230"/>
      <c r="D469" s="231" t="s">
        <v>216</v>
      </c>
      <c r="E469" s="232" t="s">
        <v>1</v>
      </c>
      <c r="F469" s="233" t="s">
        <v>2631</v>
      </c>
      <c r="G469" s="230"/>
      <c r="H469" s="234">
        <v>164.351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216</v>
      </c>
      <c r="AU469" s="240" t="s">
        <v>80</v>
      </c>
      <c r="AV469" s="12" t="s">
        <v>80</v>
      </c>
      <c r="AW469" s="12" t="s">
        <v>33</v>
      </c>
      <c r="AX469" s="12" t="s">
        <v>78</v>
      </c>
      <c r="AY469" s="240" t="s">
        <v>207</v>
      </c>
    </row>
    <row r="470" s="1" customFormat="1" ht="16.5" customHeight="1">
      <c r="B470" s="38"/>
      <c r="C470" s="273" t="s">
        <v>826</v>
      </c>
      <c r="D470" s="273" t="s">
        <v>281</v>
      </c>
      <c r="E470" s="274" t="s">
        <v>2632</v>
      </c>
      <c r="F470" s="275" t="s">
        <v>2633</v>
      </c>
      <c r="G470" s="276" t="s">
        <v>296</v>
      </c>
      <c r="H470" s="277">
        <v>28.16</v>
      </c>
      <c r="I470" s="278"/>
      <c r="J470" s="279">
        <f>ROUND(I470*H470,2)</f>
        <v>0</v>
      </c>
      <c r="K470" s="275" t="s">
        <v>213</v>
      </c>
      <c r="L470" s="280"/>
      <c r="M470" s="281" t="s">
        <v>1</v>
      </c>
      <c r="N470" s="282" t="s">
        <v>42</v>
      </c>
      <c r="O470" s="79"/>
      <c r="P470" s="226">
        <f>O470*H470</f>
        <v>0</v>
      </c>
      <c r="Q470" s="226">
        <v>0.019</v>
      </c>
      <c r="R470" s="226">
        <f>Q470*H470</f>
        <v>0.53503999999999996</v>
      </c>
      <c r="S470" s="226">
        <v>0</v>
      </c>
      <c r="T470" s="227">
        <f>S470*H470</f>
        <v>0</v>
      </c>
      <c r="AR470" s="17" t="s">
        <v>397</v>
      </c>
      <c r="AT470" s="17" t="s">
        <v>281</v>
      </c>
      <c r="AU470" s="17" t="s">
        <v>80</v>
      </c>
      <c r="AY470" s="17" t="s">
        <v>207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78</v>
      </c>
      <c r="BK470" s="228">
        <f>ROUND(I470*H470,2)</f>
        <v>0</v>
      </c>
      <c r="BL470" s="17" t="s">
        <v>303</v>
      </c>
      <c r="BM470" s="17" t="s">
        <v>2634</v>
      </c>
    </row>
    <row r="471" s="12" customFormat="1">
      <c r="B471" s="229"/>
      <c r="C471" s="230"/>
      <c r="D471" s="231" t="s">
        <v>216</v>
      </c>
      <c r="E471" s="232" t="s">
        <v>1</v>
      </c>
      <c r="F471" s="233" t="s">
        <v>2635</v>
      </c>
      <c r="G471" s="230"/>
      <c r="H471" s="234">
        <v>28.16</v>
      </c>
      <c r="I471" s="235"/>
      <c r="J471" s="230"/>
      <c r="K471" s="230"/>
      <c r="L471" s="236"/>
      <c r="M471" s="237"/>
      <c r="N471" s="238"/>
      <c r="O471" s="238"/>
      <c r="P471" s="238"/>
      <c r="Q471" s="238"/>
      <c r="R471" s="238"/>
      <c r="S471" s="238"/>
      <c r="T471" s="239"/>
      <c r="AT471" s="240" t="s">
        <v>216</v>
      </c>
      <c r="AU471" s="240" t="s">
        <v>80</v>
      </c>
      <c r="AV471" s="12" t="s">
        <v>80</v>
      </c>
      <c r="AW471" s="12" t="s">
        <v>33</v>
      </c>
      <c r="AX471" s="12" t="s">
        <v>78</v>
      </c>
      <c r="AY471" s="240" t="s">
        <v>207</v>
      </c>
    </row>
    <row r="472" s="1" customFormat="1" ht="16.5" customHeight="1">
      <c r="B472" s="38"/>
      <c r="C472" s="273" t="s">
        <v>831</v>
      </c>
      <c r="D472" s="273" t="s">
        <v>281</v>
      </c>
      <c r="E472" s="274" t="s">
        <v>2636</v>
      </c>
      <c r="F472" s="275" t="s">
        <v>2637</v>
      </c>
      <c r="G472" s="276" t="s">
        <v>296</v>
      </c>
      <c r="H472" s="277">
        <v>40.259999999999998</v>
      </c>
      <c r="I472" s="278"/>
      <c r="J472" s="279">
        <f>ROUND(I472*H472,2)</f>
        <v>0</v>
      </c>
      <c r="K472" s="275" t="s">
        <v>213</v>
      </c>
      <c r="L472" s="280"/>
      <c r="M472" s="281" t="s">
        <v>1</v>
      </c>
      <c r="N472" s="282" t="s">
        <v>42</v>
      </c>
      <c r="O472" s="79"/>
      <c r="P472" s="226">
        <f>O472*H472</f>
        <v>0</v>
      </c>
      <c r="Q472" s="226">
        <v>0.019</v>
      </c>
      <c r="R472" s="226">
        <f>Q472*H472</f>
        <v>0.76493999999999995</v>
      </c>
      <c r="S472" s="226">
        <v>0</v>
      </c>
      <c r="T472" s="227">
        <f>S472*H472</f>
        <v>0</v>
      </c>
      <c r="AR472" s="17" t="s">
        <v>397</v>
      </c>
      <c r="AT472" s="17" t="s">
        <v>281</v>
      </c>
      <c r="AU472" s="17" t="s">
        <v>80</v>
      </c>
      <c r="AY472" s="17" t="s">
        <v>207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78</v>
      </c>
      <c r="BK472" s="228">
        <f>ROUND(I472*H472,2)</f>
        <v>0</v>
      </c>
      <c r="BL472" s="17" t="s">
        <v>303</v>
      </c>
      <c r="BM472" s="17" t="s">
        <v>2638</v>
      </c>
    </row>
    <row r="473" s="12" customFormat="1">
      <c r="B473" s="229"/>
      <c r="C473" s="230"/>
      <c r="D473" s="231" t="s">
        <v>216</v>
      </c>
      <c r="E473" s="232" t="s">
        <v>1</v>
      </c>
      <c r="F473" s="233" t="s">
        <v>2639</v>
      </c>
      <c r="G473" s="230"/>
      <c r="H473" s="234">
        <v>40.259999999999998</v>
      </c>
      <c r="I473" s="235"/>
      <c r="J473" s="230"/>
      <c r="K473" s="230"/>
      <c r="L473" s="236"/>
      <c r="M473" s="237"/>
      <c r="N473" s="238"/>
      <c r="O473" s="238"/>
      <c r="P473" s="238"/>
      <c r="Q473" s="238"/>
      <c r="R473" s="238"/>
      <c r="S473" s="238"/>
      <c r="T473" s="239"/>
      <c r="AT473" s="240" t="s">
        <v>216</v>
      </c>
      <c r="AU473" s="240" t="s">
        <v>80</v>
      </c>
      <c r="AV473" s="12" t="s">
        <v>80</v>
      </c>
      <c r="AW473" s="12" t="s">
        <v>33</v>
      </c>
      <c r="AX473" s="12" t="s">
        <v>78</v>
      </c>
      <c r="AY473" s="240" t="s">
        <v>207</v>
      </c>
    </row>
    <row r="474" s="1" customFormat="1" ht="22.5" customHeight="1">
      <c r="B474" s="38"/>
      <c r="C474" s="217" t="s">
        <v>835</v>
      </c>
      <c r="D474" s="217" t="s">
        <v>209</v>
      </c>
      <c r="E474" s="218" t="s">
        <v>2640</v>
      </c>
      <c r="F474" s="219" t="s">
        <v>2641</v>
      </c>
      <c r="G474" s="220" t="s">
        <v>296</v>
      </c>
      <c r="H474" s="221">
        <v>9.3000000000000007</v>
      </c>
      <c r="I474" s="222"/>
      <c r="J474" s="223">
        <f>ROUND(I474*H474,2)</f>
        <v>0</v>
      </c>
      <c r="K474" s="219" t="s">
        <v>213</v>
      </c>
      <c r="L474" s="43"/>
      <c r="M474" s="224" t="s">
        <v>1</v>
      </c>
      <c r="N474" s="225" t="s">
        <v>42</v>
      </c>
      <c r="O474" s="79"/>
      <c r="P474" s="226">
        <f>O474*H474</f>
        <v>0</v>
      </c>
      <c r="Q474" s="226">
        <v>0.00025999999999999998</v>
      </c>
      <c r="R474" s="226">
        <f>Q474*H474</f>
        <v>0.002418</v>
      </c>
      <c r="S474" s="226">
        <v>0</v>
      </c>
      <c r="T474" s="227">
        <f>S474*H474</f>
        <v>0</v>
      </c>
      <c r="AR474" s="17" t="s">
        <v>303</v>
      </c>
      <c r="AT474" s="17" t="s">
        <v>209</v>
      </c>
      <c r="AU474" s="17" t="s">
        <v>80</v>
      </c>
      <c r="AY474" s="17" t="s">
        <v>207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78</v>
      </c>
      <c r="BK474" s="228">
        <f>ROUND(I474*H474,2)</f>
        <v>0</v>
      </c>
      <c r="BL474" s="17" t="s">
        <v>303</v>
      </c>
      <c r="BM474" s="17" t="s">
        <v>2642</v>
      </c>
    </row>
    <row r="475" s="12" customFormat="1">
      <c r="B475" s="229"/>
      <c r="C475" s="230"/>
      <c r="D475" s="231" t="s">
        <v>216</v>
      </c>
      <c r="E475" s="232" t="s">
        <v>1</v>
      </c>
      <c r="F475" s="233" t="s">
        <v>2643</v>
      </c>
      <c r="G475" s="230"/>
      <c r="H475" s="234">
        <v>1.5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216</v>
      </c>
      <c r="AU475" s="240" t="s">
        <v>80</v>
      </c>
      <c r="AV475" s="12" t="s">
        <v>80</v>
      </c>
      <c r="AW475" s="12" t="s">
        <v>33</v>
      </c>
      <c r="AX475" s="12" t="s">
        <v>71</v>
      </c>
      <c r="AY475" s="240" t="s">
        <v>207</v>
      </c>
    </row>
    <row r="476" s="12" customFormat="1">
      <c r="B476" s="229"/>
      <c r="C476" s="230"/>
      <c r="D476" s="231" t="s">
        <v>216</v>
      </c>
      <c r="E476" s="232" t="s">
        <v>1</v>
      </c>
      <c r="F476" s="233" t="s">
        <v>2644</v>
      </c>
      <c r="G476" s="230"/>
      <c r="H476" s="234">
        <v>3.6000000000000001</v>
      </c>
      <c r="I476" s="235"/>
      <c r="J476" s="230"/>
      <c r="K476" s="230"/>
      <c r="L476" s="236"/>
      <c r="M476" s="237"/>
      <c r="N476" s="238"/>
      <c r="O476" s="238"/>
      <c r="P476" s="238"/>
      <c r="Q476" s="238"/>
      <c r="R476" s="238"/>
      <c r="S476" s="238"/>
      <c r="T476" s="239"/>
      <c r="AT476" s="240" t="s">
        <v>216</v>
      </c>
      <c r="AU476" s="240" t="s">
        <v>80</v>
      </c>
      <c r="AV476" s="12" t="s">
        <v>80</v>
      </c>
      <c r="AW476" s="12" t="s">
        <v>33</v>
      </c>
      <c r="AX476" s="12" t="s">
        <v>71</v>
      </c>
      <c r="AY476" s="240" t="s">
        <v>207</v>
      </c>
    </row>
    <row r="477" s="12" customFormat="1">
      <c r="B477" s="229"/>
      <c r="C477" s="230"/>
      <c r="D477" s="231" t="s">
        <v>216</v>
      </c>
      <c r="E477" s="232" t="s">
        <v>1</v>
      </c>
      <c r="F477" s="233" t="s">
        <v>2645</v>
      </c>
      <c r="G477" s="230"/>
      <c r="H477" s="234">
        <v>4.2000000000000002</v>
      </c>
      <c r="I477" s="235"/>
      <c r="J477" s="230"/>
      <c r="K477" s="230"/>
      <c r="L477" s="236"/>
      <c r="M477" s="237"/>
      <c r="N477" s="238"/>
      <c r="O477" s="238"/>
      <c r="P477" s="238"/>
      <c r="Q477" s="238"/>
      <c r="R477" s="238"/>
      <c r="S477" s="238"/>
      <c r="T477" s="239"/>
      <c r="AT477" s="240" t="s">
        <v>216</v>
      </c>
      <c r="AU477" s="240" t="s">
        <v>80</v>
      </c>
      <c r="AV477" s="12" t="s">
        <v>80</v>
      </c>
      <c r="AW477" s="12" t="s">
        <v>33</v>
      </c>
      <c r="AX477" s="12" t="s">
        <v>71</v>
      </c>
      <c r="AY477" s="240" t="s">
        <v>207</v>
      </c>
    </row>
    <row r="478" s="13" customFormat="1">
      <c r="B478" s="241"/>
      <c r="C478" s="242"/>
      <c r="D478" s="231" t="s">
        <v>216</v>
      </c>
      <c r="E478" s="243" t="s">
        <v>1</v>
      </c>
      <c r="F478" s="244" t="s">
        <v>223</v>
      </c>
      <c r="G478" s="242"/>
      <c r="H478" s="245">
        <v>9.3000000000000007</v>
      </c>
      <c r="I478" s="246"/>
      <c r="J478" s="242"/>
      <c r="K478" s="242"/>
      <c r="L478" s="247"/>
      <c r="M478" s="248"/>
      <c r="N478" s="249"/>
      <c r="O478" s="249"/>
      <c r="P478" s="249"/>
      <c r="Q478" s="249"/>
      <c r="R478" s="249"/>
      <c r="S478" s="249"/>
      <c r="T478" s="250"/>
      <c r="AT478" s="251" t="s">
        <v>216</v>
      </c>
      <c r="AU478" s="251" t="s">
        <v>80</v>
      </c>
      <c r="AV478" s="13" t="s">
        <v>214</v>
      </c>
      <c r="AW478" s="13" t="s">
        <v>33</v>
      </c>
      <c r="AX478" s="13" t="s">
        <v>78</v>
      </c>
      <c r="AY478" s="251" t="s">
        <v>207</v>
      </c>
    </row>
    <row r="479" s="1" customFormat="1" ht="22.5" customHeight="1">
      <c r="B479" s="38"/>
      <c r="C479" s="273" t="s">
        <v>840</v>
      </c>
      <c r="D479" s="273" t="s">
        <v>281</v>
      </c>
      <c r="E479" s="274" t="s">
        <v>2646</v>
      </c>
      <c r="F479" s="275" t="s">
        <v>2647</v>
      </c>
      <c r="G479" s="276" t="s">
        <v>418</v>
      </c>
      <c r="H479" s="277">
        <v>1</v>
      </c>
      <c r="I479" s="278"/>
      <c r="J479" s="279">
        <f>ROUND(I479*H479,2)</f>
        <v>0</v>
      </c>
      <c r="K479" s="275" t="s">
        <v>943</v>
      </c>
      <c r="L479" s="280"/>
      <c r="M479" s="281" t="s">
        <v>1</v>
      </c>
      <c r="N479" s="282" t="s">
        <v>42</v>
      </c>
      <c r="O479" s="79"/>
      <c r="P479" s="226">
        <f>O479*H479</f>
        <v>0</v>
      </c>
      <c r="Q479" s="226">
        <v>0.028000000000000001</v>
      </c>
      <c r="R479" s="226">
        <f>Q479*H479</f>
        <v>0.028000000000000001</v>
      </c>
      <c r="S479" s="226">
        <v>0</v>
      </c>
      <c r="T479" s="227">
        <f>S479*H479</f>
        <v>0</v>
      </c>
      <c r="AR479" s="17" t="s">
        <v>397</v>
      </c>
      <c r="AT479" s="17" t="s">
        <v>281</v>
      </c>
      <c r="AU479" s="17" t="s">
        <v>80</v>
      </c>
      <c r="AY479" s="17" t="s">
        <v>207</v>
      </c>
      <c r="BE479" s="228">
        <f>IF(N479="základní",J479,0)</f>
        <v>0</v>
      </c>
      <c r="BF479" s="228">
        <f>IF(N479="snížená",J479,0)</f>
        <v>0</v>
      </c>
      <c r="BG479" s="228">
        <f>IF(N479="zákl. přenesená",J479,0)</f>
        <v>0</v>
      </c>
      <c r="BH479" s="228">
        <f>IF(N479="sníž. přenesená",J479,0)</f>
        <v>0</v>
      </c>
      <c r="BI479" s="228">
        <f>IF(N479="nulová",J479,0)</f>
        <v>0</v>
      </c>
      <c r="BJ479" s="17" t="s">
        <v>78</v>
      </c>
      <c r="BK479" s="228">
        <f>ROUND(I479*H479,2)</f>
        <v>0</v>
      </c>
      <c r="BL479" s="17" t="s">
        <v>303</v>
      </c>
      <c r="BM479" s="17" t="s">
        <v>2648</v>
      </c>
    </row>
    <row r="480" s="12" customFormat="1">
      <c r="B480" s="229"/>
      <c r="C480" s="230"/>
      <c r="D480" s="231" t="s">
        <v>216</v>
      </c>
      <c r="E480" s="232" t="s">
        <v>1</v>
      </c>
      <c r="F480" s="233" t="s">
        <v>2649</v>
      </c>
      <c r="G480" s="230"/>
      <c r="H480" s="234">
        <v>1</v>
      </c>
      <c r="I480" s="235"/>
      <c r="J480" s="230"/>
      <c r="K480" s="230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216</v>
      </c>
      <c r="AU480" s="240" t="s">
        <v>80</v>
      </c>
      <c r="AV480" s="12" t="s">
        <v>80</v>
      </c>
      <c r="AW480" s="12" t="s">
        <v>33</v>
      </c>
      <c r="AX480" s="12" t="s">
        <v>78</v>
      </c>
      <c r="AY480" s="240" t="s">
        <v>207</v>
      </c>
    </row>
    <row r="481" s="1" customFormat="1" ht="22.5" customHeight="1">
      <c r="B481" s="38"/>
      <c r="C481" s="273" t="s">
        <v>845</v>
      </c>
      <c r="D481" s="273" t="s">
        <v>281</v>
      </c>
      <c r="E481" s="274" t="s">
        <v>2650</v>
      </c>
      <c r="F481" s="275" t="s">
        <v>2651</v>
      </c>
      <c r="G481" s="276" t="s">
        <v>418</v>
      </c>
      <c r="H481" s="277">
        <v>2</v>
      </c>
      <c r="I481" s="278"/>
      <c r="J481" s="279">
        <f>ROUND(I481*H481,2)</f>
        <v>0</v>
      </c>
      <c r="K481" s="275" t="s">
        <v>943</v>
      </c>
      <c r="L481" s="280"/>
      <c r="M481" s="281" t="s">
        <v>1</v>
      </c>
      <c r="N481" s="282" t="s">
        <v>42</v>
      </c>
      <c r="O481" s="79"/>
      <c r="P481" s="226">
        <f>O481*H481</f>
        <v>0</v>
      </c>
      <c r="Q481" s="226">
        <v>0.028000000000000001</v>
      </c>
      <c r="R481" s="226">
        <f>Q481*H481</f>
        <v>0.056000000000000001</v>
      </c>
      <c r="S481" s="226">
        <v>0</v>
      </c>
      <c r="T481" s="227">
        <f>S481*H481</f>
        <v>0</v>
      </c>
      <c r="AR481" s="17" t="s">
        <v>397</v>
      </c>
      <c r="AT481" s="17" t="s">
        <v>281</v>
      </c>
      <c r="AU481" s="17" t="s">
        <v>80</v>
      </c>
      <c r="AY481" s="17" t="s">
        <v>207</v>
      </c>
      <c r="BE481" s="228">
        <f>IF(N481="základní",J481,0)</f>
        <v>0</v>
      </c>
      <c r="BF481" s="228">
        <f>IF(N481="snížená",J481,0)</f>
        <v>0</v>
      </c>
      <c r="BG481" s="228">
        <f>IF(N481="zákl. přenesená",J481,0)</f>
        <v>0</v>
      </c>
      <c r="BH481" s="228">
        <f>IF(N481="sníž. přenesená",J481,0)</f>
        <v>0</v>
      </c>
      <c r="BI481" s="228">
        <f>IF(N481="nulová",J481,0)</f>
        <v>0</v>
      </c>
      <c r="BJ481" s="17" t="s">
        <v>78</v>
      </c>
      <c r="BK481" s="228">
        <f>ROUND(I481*H481,2)</f>
        <v>0</v>
      </c>
      <c r="BL481" s="17" t="s">
        <v>303</v>
      </c>
      <c r="BM481" s="17" t="s">
        <v>2652</v>
      </c>
    </row>
    <row r="482" s="12" customFormat="1">
      <c r="B482" s="229"/>
      <c r="C482" s="230"/>
      <c r="D482" s="231" t="s">
        <v>216</v>
      </c>
      <c r="E482" s="232" t="s">
        <v>1</v>
      </c>
      <c r="F482" s="233" t="s">
        <v>2653</v>
      </c>
      <c r="G482" s="230"/>
      <c r="H482" s="234">
        <v>2</v>
      </c>
      <c r="I482" s="235"/>
      <c r="J482" s="230"/>
      <c r="K482" s="230"/>
      <c r="L482" s="236"/>
      <c r="M482" s="237"/>
      <c r="N482" s="238"/>
      <c r="O482" s="238"/>
      <c r="P482" s="238"/>
      <c r="Q482" s="238"/>
      <c r="R482" s="238"/>
      <c r="S482" s="238"/>
      <c r="T482" s="239"/>
      <c r="AT482" s="240" t="s">
        <v>216</v>
      </c>
      <c r="AU482" s="240" t="s">
        <v>80</v>
      </c>
      <c r="AV482" s="12" t="s">
        <v>80</v>
      </c>
      <c r="AW482" s="12" t="s">
        <v>33</v>
      </c>
      <c r="AX482" s="12" t="s">
        <v>78</v>
      </c>
      <c r="AY482" s="240" t="s">
        <v>207</v>
      </c>
    </row>
    <row r="483" s="1" customFormat="1" ht="22.5" customHeight="1">
      <c r="B483" s="38"/>
      <c r="C483" s="273" t="s">
        <v>850</v>
      </c>
      <c r="D483" s="273" t="s">
        <v>281</v>
      </c>
      <c r="E483" s="274" t="s">
        <v>2654</v>
      </c>
      <c r="F483" s="275" t="s">
        <v>2655</v>
      </c>
      <c r="G483" s="276" t="s">
        <v>418</v>
      </c>
      <c r="H483" s="277">
        <v>2</v>
      </c>
      <c r="I483" s="278"/>
      <c r="J483" s="279">
        <f>ROUND(I483*H483,2)</f>
        <v>0</v>
      </c>
      <c r="K483" s="275" t="s">
        <v>943</v>
      </c>
      <c r="L483" s="280"/>
      <c r="M483" s="281" t="s">
        <v>1</v>
      </c>
      <c r="N483" s="282" t="s">
        <v>42</v>
      </c>
      <c r="O483" s="79"/>
      <c r="P483" s="226">
        <f>O483*H483</f>
        <v>0</v>
      </c>
      <c r="Q483" s="226">
        <v>0.028000000000000001</v>
      </c>
      <c r="R483" s="226">
        <f>Q483*H483</f>
        <v>0.056000000000000001</v>
      </c>
      <c r="S483" s="226">
        <v>0</v>
      </c>
      <c r="T483" s="227">
        <f>S483*H483</f>
        <v>0</v>
      </c>
      <c r="AR483" s="17" t="s">
        <v>397</v>
      </c>
      <c r="AT483" s="17" t="s">
        <v>281</v>
      </c>
      <c r="AU483" s="17" t="s">
        <v>80</v>
      </c>
      <c r="AY483" s="17" t="s">
        <v>207</v>
      </c>
      <c r="BE483" s="228">
        <f>IF(N483="základní",J483,0)</f>
        <v>0</v>
      </c>
      <c r="BF483" s="228">
        <f>IF(N483="snížená",J483,0)</f>
        <v>0</v>
      </c>
      <c r="BG483" s="228">
        <f>IF(N483="zákl. přenesená",J483,0)</f>
        <v>0</v>
      </c>
      <c r="BH483" s="228">
        <f>IF(N483="sníž. přenesená",J483,0)</f>
        <v>0</v>
      </c>
      <c r="BI483" s="228">
        <f>IF(N483="nulová",J483,0)</f>
        <v>0</v>
      </c>
      <c r="BJ483" s="17" t="s">
        <v>78</v>
      </c>
      <c r="BK483" s="228">
        <f>ROUND(I483*H483,2)</f>
        <v>0</v>
      </c>
      <c r="BL483" s="17" t="s">
        <v>303</v>
      </c>
      <c r="BM483" s="17" t="s">
        <v>2656</v>
      </c>
    </row>
    <row r="484" s="12" customFormat="1">
      <c r="B484" s="229"/>
      <c r="C484" s="230"/>
      <c r="D484" s="231" t="s">
        <v>216</v>
      </c>
      <c r="E484" s="232" t="s">
        <v>1</v>
      </c>
      <c r="F484" s="233" t="s">
        <v>2657</v>
      </c>
      <c r="G484" s="230"/>
      <c r="H484" s="234">
        <v>2</v>
      </c>
      <c r="I484" s="235"/>
      <c r="J484" s="230"/>
      <c r="K484" s="230"/>
      <c r="L484" s="236"/>
      <c r="M484" s="237"/>
      <c r="N484" s="238"/>
      <c r="O484" s="238"/>
      <c r="P484" s="238"/>
      <c r="Q484" s="238"/>
      <c r="R484" s="238"/>
      <c r="S484" s="238"/>
      <c r="T484" s="239"/>
      <c r="AT484" s="240" t="s">
        <v>216</v>
      </c>
      <c r="AU484" s="240" t="s">
        <v>80</v>
      </c>
      <c r="AV484" s="12" t="s">
        <v>80</v>
      </c>
      <c r="AW484" s="12" t="s">
        <v>33</v>
      </c>
      <c r="AX484" s="12" t="s">
        <v>78</v>
      </c>
      <c r="AY484" s="240" t="s">
        <v>207</v>
      </c>
    </row>
    <row r="485" s="1" customFormat="1" ht="22.5" customHeight="1">
      <c r="B485" s="38"/>
      <c r="C485" s="217" t="s">
        <v>855</v>
      </c>
      <c r="D485" s="217" t="s">
        <v>209</v>
      </c>
      <c r="E485" s="218" t="s">
        <v>2658</v>
      </c>
      <c r="F485" s="219" t="s">
        <v>2659</v>
      </c>
      <c r="G485" s="220" t="s">
        <v>418</v>
      </c>
      <c r="H485" s="221">
        <v>1</v>
      </c>
      <c r="I485" s="222"/>
      <c r="J485" s="223">
        <f>ROUND(I485*H485,2)</f>
        <v>0</v>
      </c>
      <c r="K485" s="219" t="s">
        <v>213</v>
      </c>
      <c r="L485" s="43"/>
      <c r="M485" s="224" t="s">
        <v>1</v>
      </c>
      <c r="N485" s="225" t="s">
        <v>42</v>
      </c>
      <c r="O485" s="79"/>
      <c r="P485" s="226">
        <f>O485*H485</f>
        <v>0</v>
      </c>
      <c r="Q485" s="226">
        <v>0.00024000000000000001</v>
      </c>
      <c r="R485" s="226">
        <f>Q485*H485</f>
        <v>0.00024000000000000001</v>
      </c>
      <c r="S485" s="226">
        <v>0</v>
      </c>
      <c r="T485" s="227">
        <f>S485*H485</f>
        <v>0</v>
      </c>
      <c r="AR485" s="17" t="s">
        <v>303</v>
      </c>
      <c r="AT485" s="17" t="s">
        <v>209</v>
      </c>
      <c r="AU485" s="17" t="s">
        <v>80</v>
      </c>
      <c r="AY485" s="17" t="s">
        <v>207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17" t="s">
        <v>78</v>
      </c>
      <c r="BK485" s="228">
        <f>ROUND(I485*H485,2)</f>
        <v>0</v>
      </c>
      <c r="BL485" s="17" t="s">
        <v>303</v>
      </c>
      <c r="BM485" s="17" t="s">
        <v>2660</v>
      </c>
    </row>
    <row r="486" s="12" customFormat="1">
      <c r="B486" s="229"/>
      <c r="C486" s="230"/>
      <c r="D486" s="231" t="s">
        <v>216</v>
      </c>
      <c r="E486" s="232" t="s">
        <v>1</v>
      </c>
      <c r="F486" s="233" t="s">
        <v>2661</v>
      </c>
      <c r="G486" s="230"/>
      <c r="H486" s="234">
        <v>1</v>
      </c>
      <c r="I486" s="235"/>
      <c r="J486" s="230"/>
      <c r="K486" s="230"/>
      <c r="L486" s="236"/>
      <c r="M486" s="237"/>
      <c r="N486" s="238"/>
      <c r="O486" s="238"/>
      <c r="P486" s="238"/>
      <c r="Q486" s="238"/>
      <c r="R486" s="238"/>
      <c r="S486" s="238"/>
      <c r="T486" s="239"/>
      <c r="AT486" s="240" t="s">
        <v>216</v>
      </c>
      <c r="AU486" s="240" t="s">
        <v>80</v>
      </c>
      <c r="AV486" s="12" t="s">
        <v>80</v>
      </c>
      <c r="AW486" s="12" t="s">
        <v>33</v>
      </c>
      <c r="AX486" s="12" t="s">
        <v>78</v>
      </c>
      <c r="AY486" s="240" t="s">
        <v>207</v>
      </c>
    </row>
    <row r="487" s="1" customFormat="1" ht="22.5" customHeight="1">
      <c r="B487" s="38"/>
      <c r="C487" s="273" t="s">
        <v>860</v>
      </c>
      <c r="D487" s="273" t="s">
        <v>281</v>
      </c>
      <c r="E487" s="274" t="s">
        <v>2662</v>
      </c>
      <c r="F487" s="275" t="s">
        <v>2663</v>
      </c>
      <c r="G487" s="276" t="s">
        <v>418</v>
      </c>
      <c r="H487" s="277">
        <v>1</v>
      </c>
      <c r="I487" s="278"/>
      <c r="J487" s="279">
        <f>ROUND(I487*H487,2)</f>
        <v>0</v>
      </c>
      <c r="K487" s="275" t="s">
        <v>943</v>
      </c>
      <c r="L487" s="280"/>
      <c r="M487" s="281" t="s">
        <v>1</v>
      </c>
      <c r="N487" s="282" t="s">
        <v>42</v>
      </c>
      <c r="O487" s="79"/>
      <c r="P487" s="226">
        <f>O487*H487</f>
        <v>0</v>
      </c>
      <c r="Q487" s="226">
        <v>0.16900000000000001</v>
      </c>
      <c r="R487" s="226">
        <f>Q487*H487</f>
        <v>0.16900000000000001</v>
      </c>
      <c r="S487" s="226">
        <v>0</v>
      </c>
      <c r="T487" s="227">
        <f>S487*H487</f>
        <v>0</v>
      </c>
      <c r="AR487" s="17" t="s">
        <v>397</v>
      </c>
      <c r="AT487" s="17" t="s">
        <v>281</v>
      </c>
      <c r="AU487" s="17" t="s">
        <v>80</v>
      </c>
      <c r="AY487" s="17" t="s">
        <v>207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17" t="s">
        <v>78</v>
      </c>
      <c r="BK487" s="228">
        <f>ROUND(I487*H487,2)</f>
        <v>0</v>
      </c>
      <c r="BL487" s="17" t="s">
        <v>303</v>
      </c>
      <c r="BM487" s="17" t="s">
        <v>2664</v>
      </c>
    </row>
    <row r="488" s="12" customFormat="1">
      <c r="B488" s="229"/>
      <c r="C488" s="230"/>
      <c r="D488" s="231" t="s">
        <v>216</v>
      </c>
      <c r="E488" s="232" t="s">
        <v>1</v>
      </c>
      <c r="F488" s="233" t="s">
        <v>2665</v>
      </c>
      <c r="G488" s="230"/>
      <c r="H488" s="234">
        <v>1</v>
      </c>
      <c r="I488" s="235"/>
      <c r="J488" s="230"/>
      <c r="K488" s="230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216</v>
      </c>
      <c r="AU488" s="240" t="s">
        <v>80</v>
      </c>
      <c r="AV488" s="12" t="s">
        <v>80</v>
      </c>
      <c r="AW488" s="12" t="s">
        <v>33</v>
      </c>
      <c r="AX488" s="12" t="s">
        <v>78</v>
      </c>
      <c r="AY488" s="240" t="s">
        <v>207</v>
      </c>
    </row>
    <row r="489" s="1" customFormat="1" ht="16.5" customHeight="1">
      <c r="B489" s="38"/>
      <c r="C489" s="217" t="s">
        <v>865</v>
      </c>
      <c r="D489" s="217" t="s">
        <v>209</v>
      </c>
      <c r="E489" s="218" t="s">
        <v>2666</v>
      </c>
      <c r="F489" s="219" t="s">
        <v>2667</v>
      </c>
      <c r="G489" s="220" t="s">
        <v>418</v>
      </c>
      <c r="H489" s="221">
        <v>1</v>
      </c>
      <c r="I489" s="222"/>
      <c r="J489" s="223">
        <f>ROUND(I489*H489,2)</f>
        <v>0</v>
      </c>
      <c r="K489" s="219" t="s">
        <v>213</v>
      </c>
      <c r="L489" s="43"/>
      <c r="M489" s="224" t="s">
        <v>1</v>
      </c>
      <c r="N489" s="225" t="s">
        <v>42</v>
      </c>
      <c r="O489" s="79"/>
      <c r="P489" s="226">
        <f>O489*H489</f>
        <v>0</v>
      </c>
      <c r="Q489" s="226">
        <v>0.00087000000000000001</v>
      </c>
      <c r="R489" s="226">
        <f>Q489*H489</f>
        <v>0.00087000000000000001</v>
      </c>
      <c r="S489" s="226">
        <v>0</v>
      </c>
      <c r="T489" s="227">
        <f>S489*H489</f>
        <v>0</v>
      </c>
      <c r="AR489" s="17" t="s">
        <v>303</v>
      </c>
      <c r="AT489" s="17" t="s">
        <v>209</v>
      </c>
      <c r="AU489" s="17" t="s">
        <v>80</v>
      </c>
      <c r="AY489" s="17" t="s">
        <v>207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17" t="s">
        <v>78</v>
      </c>
      <c r="BK489" s="228">
        <f>ROUND(I489*H489,2)</f>
        <v>0</v>
      </c>
      <c r="BL489" s="17" t="s">
        <v>303</v>
      </c>
      <c r="BM489" s="17" t="s">
        <v>2668</v>
      </c>
    </row>
    <row r="490" s="12" customFormat="1">
      <c r="B490" s="229"/>
      <c r="C490" s="230"/>
      <c r="D490" s="231" t="s">
        <v>216</v>
      </c>
      <c r="E490" s="232" t="s">
        <v>1</v>
      </c>
      <c r="F490" s="233" t="s">
        <v>2669</v>
      </c>
      <c r="G490" s="230"/>
      <c r="H490" s="234">
        <v>1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216</v>
      </c>
      <c r="AU490" s="240" t="s">
        <v>80</v>
      </c>
      <c r="AV490" s="12" t="s">
        <v>80</v>
      </c>
      <c r="AW490" s="12" t="s">
        <v>33</v>
      </c>
      <c r="AX490" s="12" t="s">
        <v>78</v>
      </c>
      <c r="AY490" s="240" t="s">
        <v>207</v>
      </c>
    </row>
    <row r="491" s="1" customFormat="1" ht="22.5" customHeight="1">
      <c r="B491" s="38"/>
      <c r="C491" s="273" t="s">
        <v>872</v>
      </c>
      <c r="D491" s="273" t="s">
        <v>281</v>
      </c>
      <c r="E491" s="274" t="s">
        <v>2670</v>
      </c>
      <c r="F491" s="275" t="s">
        <v>2671</v>
      </c>
      <c r="G491" s="276" t="s">
        <v>418</v>
      </c>
      <c r="H491" s="277">
        <v>1</v>
      </c>
      <c r="I491" s="278"/>
      <c r="J491" s="279">
        <f>ROUND(I491*H491,2)</f>
        <v>0</v>
      </c>
      <c r="K491" s="275" t="s">
        <v>943</v>
      </c>
      <c r="L491" s="280"/>
      <c r="M491" s="281" t="s">
        <v>1</v>
      </c>
      <c r="N491" s="282" t="s">
        <v>42</v>
      </c>
      <c r="O491" s="79"/>
      <c r="P491" s="226">
        <f>O491*H491</f>
        <v>0</v>
      </c>
      <c r="Q491" s="226">
        <v>0.036999999999999998</v>
      </c>
      <c r="R491" s="226">
        <f>Q491*H491</f>
        <v>0.036999999999999998</v>
      </c>
      <c r="S491" s="226">
        <v>0</v>
      </c>
      <c r="T491" s="227">
        <f>S491*H491</f>
        <v>0</v>
      </c>
      <c r="AR491" s="17" t="s">
        <v>397</v>
      </c>
      <c r="AT491" s="17" t="s">
        <v>281</v>
      </c>
      <c r="AU491" s="17" t="s">
        <v>80</v>
      </c>
      <c r="AY491" s="17" t="s">
        <v>207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78</v>
      </c>
      <c r="BK491" s="228">
        <f>ROUND(I491*H491,2)</f>
        <v>0</v>
      </c>
      <c r="BL491" s="17" t="s">
        <v>303</v>
      </c>
      <c r="BM491" s="17" t="s">
        <v>2672</v>
      </c>
    </row>
    <row r="492" s="12" customFormat="1">
      <c r="B492" s="229"/>
      <c r="C492" s="230"/>
      <c r="D492" s="231" t="s">
        <v>216</v>
      </c>
      <c r="E492" s="232" t="s">
        <v>1</v>
      </c>
      <c r="F492" s="233" t="s">
        <v>2673</v>
      </c>
      <c r="G492" s="230"/>
      <c r="H492" s="234">
        <v>1</v>
      </c>
      <c r="I492" s="235"/>
      <c r="J492" s="230"/>
      <c r="K492" s="230"/>
      <c r="L492" s="236"/>
      <c r="M492" s="237"/>
      <c r="N492" s="238"/>
      <c r="O492" s="238"/>
      <c r="P492" s="238"/>
      <c r="Q492" s="238"/>
      <c r="R492" s="238"/>
      <c r="S492" s="238"/>
      <c r="T492" s="239"/>
      <c r="AT492" s="240" t="s">
        <v>216</v>
      </c>
      <c r="AU492" s="240" t="s">
        <v>80</v>
      </c>
      <c r="AV492" s="12" t="s">
        <v>80</v>
      </c>
      <c r="AW492" s="12" t="s">
        <v>33</v>
      </c>
      <c r="AX492" s="12" t="s">
        <v>78</v>
      </c>
      <c r="AY492" s="240" t="s">
        <v>207</v>
      </c>
    </row>
    <row r="493" s="1" customFormat="1" ht="22.5" customHeight="1">
      <c r="B493" s="38"/>
      <c r="C493" s="217" t="s">
        <v>883</v>
      </c>
      <c r="D493" s="217" t="s">
        <v>209</v>
      </c>
      <c r="E493" s="218" t="s">
        <v>2674</v>
      </c>
      <c r="F493" s="219" t="s">
        <v>2675</v>
      </c>
      <c r="G493" s="220" t="s">
        <v>418</v>
      </c>
      <c r="H493" s="221">
        <v>1</v>
      </c>
      <c r="I493" s="222"/>
      <c r="J493" s="223">
        <f>ROUND(I493*H493,2)</f>
        <v>0</v>
      </c>
      <c r="K493" s="219" t="s">
        <v>213</v>
      </c>
      <c r="L493" s="43"/>
      <c r="M493" s="224" t="s">
        <v>1</v>
      </c>
      <c r="N493" s="225" t="s">
        <v>42</v>
      </c>
      <c r="O493" s="79"/>
      <c r="P493" s="226">
        <f>O493*H493</f>
        <v>0</v>
      </c>
      <c r="Q493" s="226">
        <v>0</v>
      </c>
      <c r="R493" s="226">
        <f>Q493*H493</f>
        <v>0</v>
      </c>
      <c r="S493" s="226">
        <v>0</v>
      </c>
      <c r="T493" s="227">
        <f>S493*H493</f>
        <v>0</v>
      </c>
      <c r="AR493" s="17" t="s">
        <v>303</v>
      </c>
      <c r="AT493" s="17" t="s">
        <v>209</v>
      </c>
      <c r="AU493" s="17" t="s">
        <v>80</v>
      </c>
      <c r="AY493" s="17" t="s">
        <v>207</v>
      </c>
      <c r="BE493" s="228">
        <f>IF(N493="základní",J493,0)</f>
        <v>0</v>
      </c>
      <c r="BF493" s="228">
        <f>IF(N493="snížená",J493,0)</f>
        <v>0</v>
      </c>
      <c r="BG493" s="228">
        <f>IF(N493="zákl. přenesená",J493,0)</f>
        <v>0</v>
      </c>
      <c r="BH493" s="228">
        <f>IF(N493="sníž. přenesená",J493,0)</f>
        <v>0</v>
      </c>
      <c r="BI493" s="228">
        <f>IF(N493="nulová",J493,0)</f>
        <v>0</v>
      </c>
      <c r="BJ493" s="17" t="s">
        <v>78</v>
      </c>
      <c r="BK493" s="228">
        <f>ROUND(I493*H493,2)</f>
        <v>0</v>
      </c>
      <c r="BL493" s="17" t="s">
        <v>303</v>
      </c>
      <c r="BM493" s="17" t="s">
        <v>2676</v>
      </c>
    </row>
    <row r="494" s="12" customFormat="1">
      <c r="B494" s="229"/>
      <c r="C494" s="230"/>
      <c r="D494" s="231" t="s">
        <v>216</v>
      </c>
      <c r="E494" s="232" t="s">
        <v>1</v>
      </c>
      <c r="F494" s="233" t="s">
        <v>2677</v>
      </c>
      <c r="G494" s="230"/>
      <c r="H494" s="234">
        <v>1</v>
      </c>
      <c r="I494" s="235"/>
      <c r="J494" s="230"/>
      <c r="K494" s="230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216</v>
      </c>
      <c r="AU494" s="240" t="s">
        <v>80</v>
      </c>
      <c r="AV494" s="12" t="s">
        <v>80</v>
      </c>
      <c r="AW494" s="12" t="s">
        <v>33</v>
      </c>
      <c r="AX494" s="12" t="s">
        <v>78</v>
      </c>
      <c r="AY494" s="240" t="s">
        <v>207</v>
      </c>
    </row>
    <row r="495" s="1" customFormat="1" ht="22.5" customHeight="1">
      <c r="B495" s="38"/>
      <c r="C495" s="273" t="s">
        <v>888</v>
      </c>
      <c r="D495" s="273" t="s">
        <v>281</v>
      </c>
      <c r="E495" s="274" t="s">
        <v>2678</v>
      </c>
      <c r="F495" s="275" t="s">
        <v>2679</v>
      </c>
      <c r="G495" s="276" t="s">
        <v>418</v>
      </c>
      <c r="H495" s="277">
        <v>1</v>
      </c>
      <c r="I495" s="278"/>
      <c r="J495" s="279">
        <f>ROUND(I495*H495,2)</f>
        <v>0</v>
      </c>
      <c r="K495" s="275" t="s">
        <v>943</v>
      </c>
      <c r="L495" s="280"/>
      <c r="M495" s="281" t="s">
        <v>1</v>
      </c>
      <c r="N495" s="282" t="s">
        <v>42</v>
      </c>
      <c r="O495" s="79"/>
      <c r="P495" s="226">
        <f>O495*H495</f>
        <v>0</v>
      </c>
      <c r="Q495" s="226">
        <v>0.028000000000000001</v>
      </c>
      <c r="R495" s="226">
        <f>Q495*H495</f>
        <v>0.028000000000000001</v>
      </c>
      <c r="S495" s="226">
        <v>0</v>
      </c>
      <c r="T495" s="227">
        <f>S495*H495</f>
        <v>0</v>
      </c>
      <c r="AR495" s="17" t="s">
        <v>397</v>
      </c>
      <c r="AT495" s="17" t="s">
        <v>281</v>
      </c>
      <c r="AU495" s="17" t="s">
        <v>80</v>
      </c>
      <c r="AY495" s="17" t="s">
        <v>207</v>
      </c>
      <c r="BE495" s="228">
        <f>IF(N495="základní",J495,0)</f>
        <v>0</v>
      </c>
      <c r="BF495" s="228">
        <f>IF(N495="snížená",J495,0)</f>
        <v>0</v>
      </c>
      <c r="BG495" s="228">
        <f>IF(N495="zákl. přenesená",J495,0)</f>
        <v>0</v>
      </c>
      <c r="BH495" s="228">
        <f>IF(N495="sníž. přenesená",J495,0)</f>
        <v>0</v>
      </c>
      <c r="BI495" s="228">
        <f>IF(N495="nulová",J495,0)</f>
        <v>0</v>
      </c>
      <c r="BJ495" s="17" t="s">
        <v>78</v>
      </c>
      <c r="BK495" s="228">
        <f>ROUND(I495*H495,2)</f>
        <v>0</v>
      </c>
      <c r="BL495" s="17" t="s">
        <v>303</v>
      </c>
      <c r="BM495" s="17" t="s">
        <v>2680</v>
      </c>
    </row>
    <row r="496" s="12" customFormat="1">
      <c r="B496" s="229"/>
      <c r="C496" s="230"/>
      <c r="D496" s="231" t="s">
        <v>216</v>
      </c>
      <c r="E496" s="232" t="s">
        <v>1</v>
      </c>
      <c r="F496" s="233" t="s">
        <v>2681</v>
      </c>
      <c r="G496" s="230"/>
      <c r="H496" s="234">
        <v>1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216</v>
      </c>
      <c r="AU496" s="240" t="s">
        <v>80</v>
      </c>
      <c r="AV496" s="12" t="s">
        <v>80</v>
      </c>
      <c r="AW496" s="12" t="s">
        <v>33</v>
      </c>
      <c r="AX496" s="12" t="s">
        <v>71</v>
      </c>
      <c r="AY496" s="240" t="s">
        <v>207</v>
      </c>
    </row>
    <row r="497" s="13" customFormat="1">
      <c r="B497" s="241"/>
      <c r="C497" s="242"/>
      <c r="D497" s="231" t="s">
        <v>216</v>
      </c>
      <c r="E497" s="243" t="s">
        <v>1</v>
      </c>
      <c r="F497" s="244" t="s">
        <v>223</v>
      </c>
      <c r="G497" s="242"/>
      <c r="H497" s="245">
        <v>1</v>
      </c>
      <c r="I497" s="246"/>
      <c r="J497" s="242"/>
      <c r="K497" s="242"/>
      <c r="L497" s="247"/>
      <c r="M497" s="248"/>
      <c r="N497" s="249"/>
      <c r="O497" s="249"/>
      <c r="P497" s="249"/>
      <c r="Q497" s="249"/>
      <c r="R497" s="249"/>
      <c r="S497" s="249"/>
      <c r="T497" s="250"/>
      <c r="AT497" s="251" t="s">
        <v>216</v>
      </c>
      <c r="AU497" s="251" t="s">
        <v>80</v>
      </c>
      <c r="AV497" s="13" t="s">
        <v>214</v>
      </c>
      <c r="AW497" s="13" t="s">
        <v>33</v>
      </c>
      <c r="AX497" s="13" t="s">
        <v>78</v>
      </c>
      <c r="AY497" s="251" t="s">
        <v>207</v>
      </c>
    </row>
    <row r="498" s="1" customFormat="1" ht="22.5" customHeight="1">
      <c r="B498" s="38"/>
      <c r="C498" s="217" t="s">
        <v>893</v>
      </c>
      <c r="D498" s="217" t="s">
        <v>209</v>
      </c>
      <c r="E498" s="218" t="s">
        <v>2682</v>
      </c>
      <c r="F498" s="219" t="s">
        <v>2683</v>
      </c>
      <c r="G498" s="220" t="s">
        <v>418</v>
      </c>
      <c r="H498" s="221">
        <v>1</v>
      </c>
      <c r="I498" s="222"/>
      <c r="J498" s="223">
        <f>ROUND(I498*H498,2)</f>
        <v>0</v>
      </c>
      <c r="K498" s="219" t="s">
        <v>213</v>
      </c>
      <c r="L498" s="43"/>
      <c r="M498" s="224" t="s">
        <v>1</v>
      </c>
      <c r="N498" s="225" t="s">
        <v>42</v>
      </c>
      <c r="O498" s="79"/>
      <c r="P498" s="226">
        <f>O498*H498</f>
        <v>0</v>
      </c>
      <c r="Q498" s="226">
        <v>0</v>
      </c>
      <c r="R498" s="226">
        <f>Q498*H498</f>
        <v>0</v>
      </c>
      <c r="S498" s="226">
        <v>0</v>
      </c>
      <c r="T498" s="227">
        <f>S498*H498</f>
        <v>0</v>
      </c>
      <c r="AR498" s="17" t="s">
        <v>303</v>
      </c>
      <c r="AT498" s="17" t="s">
        <v>209</v>
      </c>
      <c r="AU498" s="17" t="s">
        <v>80</v>
      </c>
      <c r="AY498" s="17" t="s">
        <v>207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78</v>
      </c>
      <c r="BK498" s="228">
        <f>ROUND(I498*H498,2)</f>
        <v>0</v>
      </c>
      <c r="BL498" s="17" t="s">
        <v>303</v>
      </c>
      <c r="BM498" s="17" t="s">
        <v>2684</v>
      </c>
    </row>
    <row r="499" s="12" customFormat="1">
      <c r="B499" s="229"/>
      <c r="C499" s="230"/>
      <c r="D499" s="231" t="s">
        <v>216</v>
      </c>
      <c r="E499" s="232" t="s">
        <v>1</v>
      </c>
      <c r="F499" s="233" t="s">
        <v>2685</v>
      </c>
      <c r="G499" s="230"/>
      <c r="H499" s="234">
        <v>1</v>
      </c>
      <c r="I499" s="235"/>
      <c r="J499" s="230"/>
      <c r="K499" s="230"/>
      <c r="L499" s="236"/>
      <c r="M499" s="237"/>
      <c r="N499" s="238"/>
      <c r="O499" s="238"/>
      <c r="P499" s="238"/>
      <c r="Q499" s="238"/>
      <c r="R499" s="238"/>
      <c r="S499" s="238"/>
      <c r="T499" s="239"/>
      <c r="AT499" s="240" t="s">
        <v>216</v>
      </c>
      <c r="AU499" s="240" t="s">
        <v>80</v>
      </c>
      <c r="AV499" s="12" t="s">
        <v>80</v>
      </c>
      <c r="AW499" s="12" t="s">
        <v>33</v>
      </c>
      <c r="AX499" s="12" t="s">
        <v>71</v>
      </c>
      <c r="AY499" s="240" t="s">
        <v>207</v>
      </c>
    </row>
    <row r="500" s="13" customFormat="1">
      <c r="B500" s="241"/>
      <c r="C500" s="242"/>
      <c r="D500" s="231" t="s">
        <v>216</v>
      </c>
      <c r="E500" s="243" t="s">
        <v>1</v>
      </c>
      <c r="F500" s="244" t="s">
        <v>223</v>
      </c>
      <c r="G500" s="242"/>
      <c r="H500" s="245">
        <v>1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AT500" s="251" t="s">
        <v>216</v>
      </c>
      <c r="AU500" s="251" t="s">
        <v>80</v>
      </c>
      <c r="AV500" s="13" t="s">
        <v>214</v>
      </c>
      <c r="AW500" s="13" t="s">
        <v>33</v>
      </c>
      <c r="AX500" s="13" t="s">
        <v>78</v>
      </c>
      <c r="AY500" s="251" t="s">
        <v>207</v>
      </c>
    </row>
    <row r="501" s="1" customFormat="1" ht="22.5" customHeight="1">
      <c r="B501" s="38"/>
      <c r="C501" s="273" t="s">
        <v>898</v>
      </c>
      <c r="D501" s="273" t="s">
        <v>281</v>
      </c>
      <c r="E501" s="274" t="s">
        <v>2686</v>
      </c>
      <c r="F501" s="275" t="s">
        <v>2687</v>
      </c>
      <c r="G501" s="276" t="s">
        <v>418</v>
      </c>
      <c r="H501" s="277">
        <v>1</v>
      </c>
      <c r="I501" s="278"/>
      <c r="J501" s="279">
        <f>ROUND(I501*H501,2)</f>
        <v>0</v>
      </c>
      <c r="K501" s="275" t="s">
        <v>943</v>
      </c>
      <c r="L501" s="280"/>
      <c r="M501" s="281" t="s">
        <v>1</v>
      </c>
      <c r="N501" s="282" t="s">
        <v>42</v>
      </c>
      <c r="O501" s="79"/>
      <c r="P501" s="226">
        <f>O501*H501</f>
        <v>0</v>
      </c>
      <c r="Q501" s="226">
        <v>0.017500000000000002</v>
      </c>
      <c r="R501" s="226">
        <f>Q501*H501</f>
        <v>0.017500000000000002</v>
      </c>
      <c r="S501" s="226">
        <v>0</v>
      </c>
      <c r="T501" s="227">
        <f>S501*H501</f>
        <v>0</v>
      </c>
      <c r="AR501" s="17" t="s">
        <v>397</v>
      </c>
      <c r="AT501" s="17" t="s">
        <v>281</v>
      </c>
      <c r="AU501" s="17" t="s">
        <v>80</v>
      </c>
      <c r="AY501" s="17" t="s">
        <v>207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7" t="s">
        <v>78</v>
      </c>
      <c r="BK501" s="228">
        <f>ROUND(I501*H501,2)</f>
        <v>0</v>
      </c>
      <c r="BL501" s="17" t="s">
        <v>303</v>
      </c>
      <c r="BM501" s="17" t="s">
        <v>2688</v>
      </c>
    </row>
    <row r="502" s="12" customFormat="1">
      <c r="B502" s="229"/>
      <c r="C502" s="230"/>
      <c r="D502" s="231" t="s">
        <v>216</v>
      </c>
      <c r="E502" s="232" t="s">
        <v>1</v>
      </c>
      <c r="F502" s="233" t="s">
        <v>2685</v>
      </c>
      <c r="G502" s="230"/>
      <c r="H502" s="234">
        <v>1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216</v>
      </c>
      <c r="AU502" s="240" t="s">
        <v>80</v>
      </c>
      <c r="AV502" s="12" t="s">
        <v>80</v>
      </c>
      <c r="AW502" s="12" t="s">
        <v>33</v>
      </c>
      <c r="AX502" s="12" t="s">
        <v>71</v>
      </c>
      <c r="AY502" s="240" t="s">
        <v>207</v>
      </c>
    </row>
    <row r="503" s="13" customFormat="1">
      <c r="B503" s="241"/>
      <c r="C503" s="242"/>
      <c r="D503" s="231" t="s">
        <v>216</v>
      </c>
      <c r="E503" s="243" t="s">
        <v>1</v>
      </c>
      <c r="F503" s="244" t="s">
        <v>223</v>
      </c>
      <c r="G503" s="242"/>
      <c r="H503" s="245">
        <v>1</v>
      </c>
      <c r="I503" s="246"/>
      <c r="J503" s="242"/>
      <c r="K503" s="242"/>
      <c r="L503" s="247"/>
      <c r="M503" s="248"/>
      <c r="N503" s="249"/>
      <c r="O503" s="249"/>
      <c r="P503" s="249"/>
      <c r="Q503" s="249"/>
      <c r="R503" s="249"/>
      <c r="S503" s="249"/>
      <c r="T503" s="250"/>
      <c r="AT503" s="251" t="s">
        <v>216</v>
      </c>
      <c r="AU503" s="251" t="s">
        <v>80</v>
      </c>
      <c r="AV503" s="13" t="s">
        <v>214</v>
      </c>
      <c r="AW503" s="13" t="s">
        <v>33</v>
      </c>
      <c r="AX503" s="13" t="s">
        <v>78</v>
      </c>
      <c r="AY503" s="251" t="s">
        <v>207</v>
      </c>
    </row>
    <row r="504" s="1" customFormat="1" ht="22.5" customHeight="1">
      <c r="B504" s="38"/>
      <c r="C504" s="217" t="s">
        <v>904</v>
      </c>
      <c r="D504" s="217" t="s">
        <v>209</v>
      </c>
      <c r="E504" s="218" t="s">
        <v>2689</v>
      </c>
      <c r="F504" s="219" t="s">
        <v>2690</v>
      </c>
      <c r="G504" s="220" t="s">
        <v>418</v>
      </c>
      <c r="H504" s="221">
        <v>1</v>
      </c>
      <c r="I504" s="222"/>
      <c r="J504" s="223">
        <f>ROUND(I504*H504,2)</f>
        <v>0</v>
      </c>
      <c r="K504" s="219" t="s">
        <v>213</v>
      </c>
      <c r="L504" s="43"/>
      <c r="M504" s="224" t="s">
        <v>1</v>
      </c>
      <c r="N504" s="225" t="s">
        <v>42</v>
      </c>
      <c r="O504" s="79"/>
      <c r="P504" s="226">
        <f>O504*H504</f>
        <v>0</v>
      </c>
      <c r="Q504" s="226">
        <v>0</v>
      </c>
      <c r="R504" s="226">
        <f>Q504*H504</f>
        <v>0</v>
      </c>
      <c r="S504" s="226">
        <v>0</v>
      </c>
      <c r="T504" s="227">
        <f>S504*H504</f>
        <v>0</v>
      </c>
      <c r="AR504" s="17" t="s">
        <v>303</v>
      </c>
      <c r="AT504" s="17" t="s">
        <v>209</v>
      </c>
      <c r="AU504" s="17" t="s">
        <v>80</v>
      </c>
      <c r="AY504" s="17" t="s">
        <v>207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78</v>
      </c>
      <c r="BK504" s="228">
        <f>ROUND(I504*H504,2)</f>
        <v>0</v>
      </c>
      <c r="BL504" s="17" t="s">
        <v>303</v>
      </c>
      <c r="BM504" s="17" t="s">
        <v>2691</v>
      </c>
    </row>
    <row r="505" s="12" customFormat="1">
      <c r="B505" s="229"/>
      <c r="C505" s="230"/>
      <c r="D505" s="231" t="s">
        <v>216</v>
      </c>
      <c r="E505" s="232" t="s">
        <v>1</v>
      </c>
      <c r="F505" s="233" t="s">
        <v>2692</v>
      </c>
      <c r="G505" s="230"/>
      <c r="H505" s="234">
        <v>1</v>
      </c>
      <c r="I505" s="235"/>
      <c r="J505" s="230"/>
      <c r="K505" s="230"/>
      <c r="L505" s="236"/>
      <c r="M505" s="237"/>
      <c r="N505" s="238"/>
      <c r="O505" s="238"/>
      <c r="P505" s="238"/>
      <c r="Q505" s="238"/>
      <c r="R505" s="238"/>
      <c r="S505" s="238"/>
      <c r="T505" s="239"/>
      <c r="AT505" s="240" t="s">
        <v>216</v>
      </c>
      <c r="AU505" s="240" t="s">
        <v>80</v>
      </c>
      <c r="AV505" s="12" t="s">
        <v>80</v>
      </c>
      <c r="AW505" s="12" t="s">
        <v>33</v>
      </c>
      <c r="AX505" s="12" t="s">
        <v>71</v>
      </c>
      <c r="AY505" s="240" t="s">
        <v>207</v>
      </c>
    </row>
    <row r="506" s="13" customFormat="1">
      <c r="B506" s="241"/>
      <c r="C506" s="242"/>
      <c r="D506" s="231" t="s">
        <v>216</v>
      </c>
      <c r="E506" s="243" t="s">
        <v>1</v>
      </c>
      <c r="F506" s="244" t="s">
        <v>223</v>
      </c>
      <c r="G506" s="242"/>
      <c r="H506" s="245">
        <v>1</v>
      </c>
      <c r="I506" s="246"/>
      <c r="J506" s="242"/>
      <c r="K506" s="242"/>
      <c r="L506" s="247"/>
      <c r="M506" s="248"/>
      <c r="N506" s="249"/>
      <c r="O506" s="249"/>
      <c r="P506" s="249"/>
      <c r="Q506" s="249"/>
      <c r="R506" s="249"/>
      <c r="S506" s="249"/>
      <c r="T506" s="250"/>
      <c r="AT506" s="251" t="s">
        <v>216</v>
      </c>
      <c r="AU506" s="251" t="s">
        <v>80</v>
      </c>
      <c r="AV506" s="13" t="s">
        <v>214</v>
      </c>
      <c r="AW506" s="13" t="s">
        <v>33</v>
      </c>
      <c r="AX506" s="13" t="s">
        <v>78</v>
      </c>
      <c r="AY506" s="251" t="s">
        <v>207</v>
      </c>
    </row>
    <row r="507" s="1" customFormat="1" ht="22.5" customHeight="1">
      <c r="B507" s="38"/>
      <c r="C507" s="273" t="s">
        <v>909</v>
      </c>
      <c r="D507" s="273" t="s">
        <v>281</v>
      </c>
      <c r="E507" s="274" t="s">
        <v>2693</v>
      </c>
      <c r="F507" s="275" t="s">
        <v>2694</v>
      </c>
      <c r="G507" s="276" t="s">
        <v>418</v>
      </c>
      <c r="H507" s="277">
        <v>1</v>
      </c>
      <c r="I507" s="278"/>
      <c r="J507" s="279">
        <f>ROUND(I507*H507,2)</f>
        <v>0</v>
      </c>
      <c r="K507" s="275" t="s">
        <v>943</v>
      </c>
      <c r="L507" s="280"/>
      <c r="M507" s="281" t="s">
        <v>1</v>
      </c>
      <c r="N507" s="282" t="s">
        <v>42</v>
      </c>
      <c r="O507" s="79"/>
      <c r="P507" s="226">
        <f>O507*H507</f>
        <v>0</v>
      </c>
      <c r="Q507" s="226">
        <v>0.017500000000000002</v>
      </c>
      <c r="R507" s="226">
        <f>Q507*H507</f>
        <v>0.017500000000000002</v>
      </c>
      <c r="S507" s="226">
        <v>0</v>
      </c>
      <c r="T507" s="227">
        <f>S507*H507</f>
        <v>0</v>
      </c>
      <c r="AR507" s="17" t="s">
        <v>397</v>
      </c>
      <c r="AT507" s="17" t="s">
        <v>281</v>
      </c>
      <c r="AU507" s="17" t="s">
        <v>80</v>
      </c>
      <c r="AY507" s="17" t="s">
        <v>207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17" t="s">
        <v>78</v>
      </c>
      <c r="BK507" s="228">
        <f>ROUND(I507*H507,2)</f>
        <v>0</v>
      </c>
      <c r="BL507" s="17" t="s">
        <v>303</v>
      </c>
      <c r="BM507" s="17" t="s">
        <v>2695</v>
      </c>
    </row>
    <row r="508" s="12" customFormat="1">
      <c r="B508" s="229"/>
      <c r="C508" s="230"/>
      <c r="D508" s="231" t="s">
        <v>216</v>
      </c>
      <c r="E508" s="232" t="s">
        <v>1</v>
      </c>
      <c r="F508" s="233" t="s">
        <v>2696</v>
      </c>
      <c r="G508" s="230"/>
      <c r="H508" s="234">
        <v>1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216</v>
      </c>
      <c r="AU508" s="240" t="s">
        <v>80</v>
      </c>
      <c r="AV508" s="12" t="s">
        <v>80</v>
      </c>
      <c r="AW508" s="12" t="s">
        <v>33</v>
      </c>
      <c r="AX508" s="12" t="s">
        <v>71</v>
      </c>
      <c r="AY508" s="240" t="s">
        <v>207</v>
      </c>
    </row>
    <row r="509" s="13" customFormat="1">
      <c r="B509" s="241"/>
      <c r="C509" s="242"/>
      <c r="D509" s="231" t="s">
        <v>216</v>
      </c>
      <c r="E509" s="243" t="s">
        <v>1</v>
      </c>
      <c r="F509" s="244" t="s">
        <v>223</v>
      </c>
      <c r="G509" s="242"/>
      <c r="H509" s="245">
        <v>1</v>
      </c>
      <c r="I509" s="246"/>
      <c r="J509" s="242"/>
      <c r="K509" s="242"/>
      <c r="L509" s="247"/>
      <c r="M509" s="248"/>
      <c r="N509" s="249"/>
      <c r="O509" s="249"/>
      <c r="P509" s="249"/>
      <c r="Q509" s="249"/>
      <c r="R509" s="249"/>
      <c r="S509" s="249"/>
      <c r="T509" s="250"/>
      <c r="AT509" s="251" t="s">
        <v>216</v>
      </c>
      <c r="AU509" s="251" t="s">
        <v>80</v>
      </c>
      <c r="AV509" s="13" t="s">
        <v>214</v>
      </c>
      <c r="AW509" s="13" t="s">
        <v>33</v>
      </c>
      <c r="AX509" s="13" t="s">
        <v>78</v>
      </c>
      <c r="AY509" s="251" t="s">
        <v>207</v>
      </c>
    </row>
    <row r="510" s="1" customFormat="1" ht="16.5" customHeight="1">
      <c r="B510" s="38"/>
      <c r="C510" s="217" t="s">
        <v>914</v>
      </c>
      <c r="D510" s="217" t="s">
        <v>209</v>
      </c>
      <c r="E510" s="218" t="s">
        <v>983</v>
      </c>
      <c r="F510" s="219" t="s">
        <v>984</v>
      </c>
      <c r="G510" s="220" t="s">
        <v>418</v>
      </c>
      <c r="H510" s="221">
        <v>1</v>
      </c>
      <c r="I510" s="222"/>
      <c r="J510" s="223">
        <f>ROUND(I510*H510,2)</f>
        <v>0</v>
      </c>
      <c r="K510" s="219" t="s">
        <v>213</v>
      </c>
      <c r="L510" s="43"/>
      <c r="M510" s="224" t="s">
        <v>1</v>
      </c>
      <c r="N510" s="225" t="s">
        <v>42</v>
      </c>
      <c r="O510" s="79"/>
      <c r="P510" s="226">
        <f>O510*H510</f>
        <v>0</v>
      </c>
      <c r="Q510" s="226">
        <v>0.00044999999999999999</v>
      </c>
      <c r="R510" s="226">
        <f>Q510*H510</f>
        <v>0.00044999999999999999</v>
      </c>
      <c r="S510" s="226">
        <v>0</v>
      </c>
      <c r="T510" s="227">
        <f>S510*H510</f>
        <v>0</v>
      </c>
      <c r="AR510" s="17" t="s">
        <v>303</v>
      </c>
      <c r="AT510" s="17" t="s">
        <v>209</v>
      </c>
      <c r="AU510" s="17" t="s">
        <v>80</v>
      </c>
      <c r="AY510" s="17" t="s">
        <v>207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78</v>
      </c>
      <c r="BK510" s="228">
        <f>ROUND(I510*H510,2)</f>
        <v>0</v>
      </c>
      <c r="BL510" s="17" t="s">
        <v>303</v>
      </c>
      <c r="BM510" s="17" t="s">
        <v>2697</v>
      </c>
    </row>
    <row r="511" s="12" customFormat="1">
      <c r="B511" s="229"/>
      <c r="C511" s="230"/>
      <c r="D511" s="231" t="s">
        <v>216</v>
      </c>
      <c r="E511" s="232" t="s">
        <v>1</v>
      </c>
      <c r="F511" s="233" t="s">
        <v>78</v>
      </c>
      <c r="G511" s="230"/>
      <c r="H511" s="234">
        <v>1</v>
      </c>
      <c r="I511" s="235"/>
      <c r="J511" s="230"/>
      <c r="K511" s="230"/>
      <c r="L511" s="236"/>
      <c r="M511" s="237"/>
      <c r="N511" s="238"/>
      <c r="O511" s="238"/>
      <c r="P511" s="238"/>
      <c r="Q511" s="238"/>
      <c r="R511" s="238"/>
      <c r="S511" s="238"/>
      <c r="T511" s="239"/>
      <c r="AT511" s="240" t="s">
        <v>216</v>
      </c>
      <c r="AU511" s="240" t="s">
        <v>80</v>
      </c>
      <c r="AV511" s="12" t="s">
        <v>80</v>
      </c>
      <c r="AW511" s="12" t="s">
        <v>33</v>
      </c>
      <c r="AX511" s="12" t="s">
        <v>78</v>
      </c>
      <c r="AY511" s="240" t="s">
        <v>207</v>
      </c>
    </row>
    <row r="512" s="1" customFormat="1" ht="22.5" customHeight="1">
      <c r="B512" s="38"/>
      <c r="C512" s="217" t="s">
        <v>920</v>
      </c>
      <c r="D512" s="217" t="s">
        <v>209</v>
      </c>
      <c r="E512" s="218" t="s">
        <v>2698</v>
      </c>
      <c r="F512" s="219" t="s">
        <v>2699</v>
      </c>
      <c r="G512" s="220" t="s">
        <v>418</v>
      </c>
      <c r="H512" s="221">
        <v>1</v>
      </c>
      <c r="I512" s="222"/>
      <c r="J512" s="223">
        <f>ROUND(I512*H512,2)</f>
        <v>0</v>
      </c>
      <c r="K512" s="219" t="s">
        <v>2449</v>
      </c>
      <c r="L512" s="43"/>
      <c r="M512" s="224" t="s">
        <v>1</v>
      </c>
      <c r="N512" s="225" t="s">
        <v>42</v>
      </c>
      <c r="O512" s="79"/>
      <c r="P512" s="226">
        <f>O512*H512</f>
        <v>0</v>
      </c>
      <c r="Q512" s="226">
        <v>0.00040000000000000002</v>
      </c>
      <c r="R512" s="226">
        <f>Q512*H512</f>
        <v>0.00040000000000000002</v>
      </c>
      <c r="S512" s="226">
        <v>0</v>
      </c>
      <c r="T512" s="227">
        <f>S512*H512</f>
        <v>0</v>
      </c>
      <c r="AR512" s="17" t="s">
        <v>303</v>
      </c>
      <c r="AT512" s="17" t="s">
        <v>209</v>
      </c>
      <c r="AU512" s="17" t="s">
        <v>80</v>
      </c>
      <c r="AY512" s="17" t="s">
        <v>207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78</v>
      </c>
      <c r="BK512" s="228">
        <f>ROUND(I512*H512,2)</f>
        <v>0</v>
      </c>
      <c r="BL512" s="17" t="s">
        <v>303</v>
      </c>
      <c r="BM512" s="17" t="s">
        <v>2700</v>
      </c>
    </row>
    <row r="513" s="12" customFormat="1">
      <c r="B513" s="229"/>
      <c r="C513" s="230"/>
      <c r="D513" s="231" t="s">
        <v>216</v>
      </c>
      <c r="E513" s="232" t="s">
        <v>1</v>
      </c>
      <c r="F513" s="233" t="s">
        <v>2701</v>
      </c>
      <c r="G513" s="230"/>
      <c r="H513" s="234">
        <v>1</v>
      </c>
      <c r="I513" s="235"/>
      <c r="J513" s="230"/>
      <c r="K513" s="230"/>
      <c r="L513" s="236"/>
      <c r="M513" s="237"/>
      <c r="N513" s="238"/>
      <c r="O513" s="238"/>
      <c r="P513" s="238"/>
      <c r="Q513" s="238"/>
      <c r="R513" s="238"/>
      <c r="S513" s="238"/>
      <c r="T513" s="239"/>
      <c r="AT513" s="240" t="s">
        <v>216</v>
      </c>
      <c r="AU513" s="240" t="s">
        <v>80</v>
      </c>
      <c r="AV513" s="12" t="s">
        <v>80</v>
      </c>
      <c r="AW513" s="12" t="s">
        <v>33</v>
      </c>
      <c r="AX513" s="12" t="s">
        <v>71</v>
      </c>
      <c r="AY513" s="240" t="s">
        <v>207</v>
      </c>
    </row>
    <row r="514" s="13" customFormat="1">
      <c r="B514" s="241"/>
      <c r="C514" s="242"/>
      <c r="D514" s="231" t="s">
        <v>216</v>
      </c>
      <c r="E514" s="243" t="s">
        <v>1</v>
      </c>
      <c r="F514" s="244" t="s">
        <v>223</v>
      </c>
      <c r="G514" s="242"/>
      <c r="H514" s="245">
        <v>1</v>
      </c>
      <c r="I514" s="246"/>
      <c r="J514" s="242"/>
      <c r="K514" s="242"/>
      <c r="L514" s="247"/>
      <c r="M514" s="248"/>
      <c r="N514" s="249"/>
      <c r="O514" s="249"/>
      <c r="P514" s="249"/>
      <c r="Q514" s="249"/>
      <c r="R514" s="249"/>
      <c r="S514" s="249"/>
      <c r="T514" s="250"/>
      <c r="AT514" s="251" t="s">
        <v>216</v>
      </c>
      <c r="AU514" s="251" t="s">
        <v>80</v>
      </c>
      <c r="AV514" s="13" t="s">
        <v>214</v>
      </c>
      <c r="AW514" s="13" t="s">
        <v>33</v>
      </c>
      <c r="AX514" s="13" t="s">
        <v>78</v>
      </c>
      <c r="AY514" s="251" t="s">
        <v>207</v>
      </c>
    </row>
    <row r="515" s="1" customFormat="1" ht="22.5" customHeight="1">
      <c r="B515" s="38"/>
      <c r="C515" s="273" t="s">
        <v>925</v>
      </c>
      <c r="D515" s="273" t="s">
        <v>281</v>
      </c>
      <c r="E515" s="274" t="s">
        <v>2702</v>
      </c>
      <c r="F515" s="275" t="s">
        <v>2703</v>
      </c>
      <c r="G515" s="276" t="s">
        <v>418</v>
      </c>
      <c r="H515" s="277">
        <v>1</v>
      </c>
      <c r="I515" s="278"/>
      <c r="J515" s="279">
        <f>ROUND(I515*H515,2)</f>
        <v>0</v>
      </c>
      <c r="K515" s="275" t="s">
        <v>213</v>
      </c>
      <c r="L515" s="280"/>
      <c r="M515" s="281" t="s">
        <v>1</v>
      </c>
      <c r="N515" s="282" t="s">
        <v>42</v>
      </c>
      <c r="O515" s="79"/>
      <c r="P515" s="226">
        <f>O515*H515</f>
        <v>0</v>
      </c>
      <c r="Q515" s="226">
        <v>0.017000000000000001</v>
      </c>
      <c r="R515" s="226">
        <f>Q515*H515</f>
        <v>0.017000000000000001</v>
      </c>
      <c r="S515" s="226">
        <v>0</v>
      </c>
      <c r="T515" s="227">
        <f>S515*H515</f>
        <v>0</v>
      </c>
      <c r="AR515" s="17" t="s">
        <v>397</v>
      </c>
      <c r="AT515" s="17" t="s">
        <v>281</v>
      </c>
      <c r="AU515" s="17" t="s">
        <v>80</v>
      </c>
      <c r="AY515" s="17" t="s">
        <v>207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78</v>
      </c>
      <c r="BK515" s="228">
        <f>ROUND(I515*H515,2)</f>
        <v>0</v>
      </c>
      <c r="BL515" s="17" t="s">
        <v>303</v>
      </c>
      <c r="BM515" s="17" t="s">
        <v>2704</v>
      </c>
    </row>
    <row r="516" s="12" customFormat="1">
      <c r="B516" s="229"/>
      <c r="C516" s="230"/>
      <c r="D516" s="231" t="s">
        <v>216</v>
      </c>
      <c r="E516" s="232" t="s">
        <v>1</v>
      </c>
      <c r="F516" s="233" t="s">
        <v>78</v>
      </c>
      <c r="G516" s="230"/>
      <c r="H516" s="234">
        <v>1</v>
      </c>
      <c r="I516" s="235"/>
      <c r="J516" s="230"/>
      <c r="K516" s="230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216</v>
      </c>
      <c r="AU516" s="240" t="s">
        <v>80</v>
      </c>
      <c r="AV516" s="12" t="s">
        <v>80</v>
      </c>
      <c r="AW516" s="12" t="s">
        <v>33</v>
      </c>
      <c r="AX516" s="12" t="s">
        <v>78</v>
      </c>
      <c r="AY516" s="240" t="s">
        <v>207</v>
      </c>
    </row>
    <row r="517" s="1" customFormat="1" ht="22.5" customHeight="1">
      <c r="B517" s="38"/>
      <c r="C517" s="217" t="s">
        <v>930</v>
      </c>
      <c r="D517" s="217" t="s">
        <v>209</v>
      </c>
      <c r="E517" s="218" t="s">
        <v>2705</v>
      </c>
      <c r="F517" s="219" t="s">
        <v>2706</v>
      </c>
      <c r="G517" s="220" t="s">
        <v>418</v>
      </c>
      <c r="H517" s="221">
        <v>1</v>
      </c>
      <c r="I517" s="222"/>
      <c r="J517" s="223">
        <f>ROUND(I517*H517,2)</f>
        <v>0</v>
      </c>
      <c r="K517" s="219" t="s">
        <v>213</v>
      </c>
      <c r="L517" s="43"/>
      <c r="M517" s="224" t="s">
        <v>1</v>
      </c>
      <c r="N517" s="225" t="s">
        <v>42</v>
      </c>
      <c r="O517" s="79"/>
      <c r="P517" s="226">
        <f>O517*H517</f>
        <v>0</v>
      </c>
      <c r="Q517" s="226">
        <v>0.00046000000000000001</v>
      </c>
      <c r="R517" s="226">
        <f>Q517*H517</f>
        <v>0.00046000000000000001</v>
      </c>
      <c r="S517" s="226">
        <v>0</v>
      </c>
      <c r="T517" s="227">
        <f>S517*H517</f>
        <v>0</v>
      </c>
      <c r="AR517" s="17" t="s">
        <v>303</v>
      </c>
      <c r="AT517" s="17" t="s">
        <v>209</v>
      </c>
      <c r="AU517" s="17" t="s">
        <v>80</v>
      </c>
      <c r="AY517" s="17" t="s">
        <v>207</v>
      </c>
      <c r="BE517" s="228">
        <f>IF(N517="základní",J517,0)</f>
        <v>0</v>
      </c>
      <c r="BF517" s="228">
        <f>IF(N517="snížená",J517,0)</f>
        <v>0</v>
      </c>
      <c r="BG517" s="228">
        <f>IF(N517="zákl. přenesená",J517,0)</f>
        <v>0</v>
      </c>
      <c r="BH517" s="228">
        <f>IF(N517="sníž. přenesená",J517,0)</f>
        <v>0</v>
      </c>
      <c r="BI517" s="228">
        <f>IF(N517="nulová",J517,0)</f>
        <v>0</v>
      </c>
      <c r="BJ517" s="17" t="s">
        <v>78</v>
      </c>
      <c r="BK517" s="228">
        <f>ROUND(I517*H517,2)</f>
        <v>0</v>
      </c>
      <c r="BL517" s="17" t="s">
        <v>303</v>
      </c>
      <c r="BM517" s="17" t="s">
        <v>2707</v>
      </c>
    </row>
    <row r="518" s="12" customFormat="1">
      <c r="B518" s="229"/>
      <c r="C518" s="230"/>
      <c r="D518" s="231" t="s">
        <v>216</v>
      </c>
      <c r="E518" s="232" t="s">
        <v>1</v>
      </c>
      <c r="F518" s="233" t="s">
        <v>2677</v>
      </c>
      <c r="G518" s="230"/>
      <c r="H518" s="234">
        <v>1</v>
      </c>
      <c r="I518" s="235"/>
      <c r="J518" s="230"/>
      <c r="K518" s="230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216</v>
      </c>
      <c r="AU518" s="240" t="s">
        <v>80</v>
      </c>
      <c r="AV518" s="12" t="s">
        <v>80</v>
      </c>
      <c r="AW518" s="12" t="s">
        <v>33</v>
      </c>
      <c r="AX518" s="12" t="s">
        <v>78</v>
      </c>
      <c r="AY518" s="240" t="s">
        <v>207</v>
      </c>
    </row>
    <row r="519" s="1" customFormat="1" ht="16.5" customHeight="1">
      <c r="B519" s="38"/>
      <c r="C519" s="273" t="s">
        <v>936</v>
      </c>
      <c r="D519" s="273" t="s">
        <v>281</v>
      </c>
      <c r="E519" s="274" t="s">
        <v>2708</v>
      </c>
      <c r="F519" s="275" t="s">
        <v>2709</v>
      </c>
      <c r="G519" s="276" t="s">
        <v>418</v>
      </c>
      <c r="H519" s="277">
        <v>1</v>
      </c>
      <c r="I519" s="278"/>
      <c r="J519" s="279">
        <f>ROUND(I519*H519,2)</f>
        <v>0</v>
      </c>
      <c r="K519" s="275" t="s">
        <v>213</v>
      </c>
      <c r="L519" s="280"/>
      <c r="M519" s="281" t="s">
        <v>1</v>
      </c>
      <c r="N519" s="282" t="s">
        <v>42</v>
      </c>
      <c r="O519" s="79"/>
      <c r="P519" s="226">
        <f>O519*H519</f>
        <v>0</v>
      </c>
      <c r="Q519" s="226">
        <v>0.035000000000000003</v>
      </c>
      <c r="R519" s="226">
        <f>Q519*H519</f>
        <v>0.035000000000000003</v>
      </c>
      <c r="S519" s="226">
        <v>0</v>
      </c>
      <c r="T519" s="227">
        <f>S519*H519</f>
        <v>0</v>
      </c>
      <c r="AR519" s="17" t="s">
        <v>397</v>
      </c>
      <c r="AT519" s="17" t="s">
        <v>281</v>
      </c>
      <c r="AU519" s="17" t="s">
        <v>80</v>
      </c>
      <c r="AY519" s="17" t="s">
        <v>207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78</v>
      </c>
      <c r="BK519" s="228">
        <f>ROUND(I519*H519,2)</f>
        <v>0</v>
      </c>
      <c r="BL519" s="17" t="s">
        <v>303</v>
      </c>
      <c r="BM519" s="17" t="s">
        <v>2710</v>
      </c>
    </row>
    <row r="520" s="12" customFormat="1">
      <c r="B520" s="229"/>
      <c r="C520" s="230"/>
      <c r="D520" s="231" t="s">
        <v>216</v>
      </c>
      <c r="E520" s="232" t="s">
        <v>1</v>
      </c>
      <c r="F520" s="233" t="s">
        <v>78</v>
      </c>
      <c r="G520" s="230"/>
      <c r="H520" s="234">
        <v>1</v>
      </c>
      <c r="I520" s="235"/>
      <c r="J520" s="230"/>
      <c r="K520" s="230"/>
      <c r="L520" s="236"/>
      <c r="M520" s="237"/>
      <c r="N520" s="238"/>
      <c r="O520" s="238"/>
      <c r="P520" s="238"/>
      <c r="Q520" s="238"/>
      <c r="R520" s="238"/>
      <c r="S520" s="238"/>
      <c r="T520" s="239"/>
      <c r="AT520" s="240" t="s">
        <v>216</v>
      </c>
      <c r="AU520" s="240" t="s">
        <v>80</v>
      </c>
      <c r="AV520" s="12" t="s">
        <v>80</v>
      </c>
      <c r="AW520" s="12" t="s">
        <v>33</v>
      </c>
      <c r="AX520" s="12" t="s">
        <v>78</v>
      </c>
      <c r="AY520" s="240" t="s">
        <v>207</v>
      </c>
    </row>
    <row r="521" s="1" customFormat="1" ht="22.5" customHeight="1">
      <c r="B521" s="38"/>
      <c r="C521" s="217" t="s">
        <v>940</v>
      </c>
      <c r="D521" s="217" t="s">
        <v>209</v>
      </c>
      <c r="E521" s="218" t="s">
        <v>2711</v>
      </c>
      <c r="F521" s="219" t="s">
        <v>2712</v>
      </c>
      <c r="G521" s="220" t="s">
        <v>418</v>
      </c>
      <c r="H521" s="221">
        <v>1</v>
      </c>
      <c r="I521" s="222"/>
      <c r="J521" s="223">
        <f>ROUND(I521*H521,2)</f>
        <v>0</v>
      </c>
      <c r="K521" s="219" t="s">
        <v>213</v>
      </c>
      <c r="L521" s="43"/>
      <c r="M521" s="224" t="s">
        <v>1</v>
      </c>
      <c r="N521" s="225" t="s">
        <v>42</v>
      </c>
      <c r="O521" s="79"/>
      <c r="P521" s="226">
        <f>O521*H521</f>
        <v>0</v>
      </c>
      <c r="Q521" s="226">
        <v>0.00040999999999999999</v>
      </c>
      <c r="R521" s="226">
        <f>Q521*H521</f>
        <v>0.00040999999999999999</v>
      </c>
      <c r="S521" s="226">
        <v>0</v>
      </c>
      <c r="T521" s="227">
        <f>S521*H521</f>
        <v>0</v>
      </c>
      <c r="AR521" s="17" t="s">
        <v>303</v>
      </c>
      <c r="AT521" s="17" t="s">
        <v>209</v>
      </c>
      <c r="AU521" s="17" t="s">
        <v>80</v>
      </c>
      <c r="AY521" s="17" t="s">
        <v>207</v>
      </c>
      <c r="BE521" s="228">
        <f>IF(N521="základní",J521,0)</f>
        <v>0</v>
      </c>
      <c r="BF521" s="228">
        <f>IF(N521="snížená",J521,0)</f>
        <v>0</v>
      </c>
      <c r="BG521" s="228">
        <f>IF(N521="zákl. přenesená",J521,0)</f>
        <v>0</v>
      </c>
      <c r="BH521" s="228">
        <f>IF(N521="sníž. přenesená",J521,0)</f>
        <v>0</v>
      </c>
      <c r="BI521" s="228">
        <f>IF(N521="nulová",J521,0)</f>
        <v>0</v>
      </c>
      <c r="BJ521" s="17" t="s">
        <v>78</v>
      </c>
      <c r="BK521" s="228">
        <f>ROUND(I521*H521,2)</f>
        <v>0</v>
      </c>
      <c r="BL521" s="17" t="s">
        <v>303</v>
      </c>
      <c r="BM521" s="17" t="s">
        <v>2713</v>
      </c>
    </row>
    <row r="522" s="12" customFormat="1">
      <c r="B522" s="229"/>
      <c r="C522" s="230"/>
      <c r="D522" s="231" t="s">
        <v>216</v>
      </c>
      <c r="E522" s="232" t="s">
        <v>1</v>
      </c>
      <c r="F522" s="233" t="s">
        <v>78</v>
      </c>
      <c r="G522" s="230"/>
      <c r="H522" s="234">
        <v>1</v>
      </c>
      <c r="I522" s="235"/>
      <c r="J522" s="230"/>
      <c r="K522" s="230"/>
      <c r="L522" s="236"/>
      <c r="M522" s="237"/>
      <c r="N522" s="238"/>
      <c r="O522" s="238"/>
      <c r="P522" s="238"/>
      <c r="Q522" s="238"/>
      <c r="R522" s="238"/>
      <c r="S522" s="238"/>
      <c r="T522" s="239"/>
      <c r="AT522" s="240" t="s">
        <v>216</v>
      </c>
      <c r="AU522" s="240" t="s">
        <v>80</v>
      </c>
      <c r="AV522" s="12" t="s">
        <v>80</v>
      </c>
      <c r="AW522" s="12" t="s">
        <v>33</v>
      </c>
      <c r="AX522" s="12" t="s">
        <v>78</v>
      </c>
      <c r="AY522" s="240" t="s">
        <v>207</v>
      </c>
    </row>
    <row r="523" s="1" customFormat="1" ht="22.5" customHeight="1">
      <c r="B523" s="38"/>
      <c r="C523" s="273" t="s">
        <v>946</v>
      </c>
      <c r="D523" s="273" t="s">
        <v>281</v>
      </c>
      <c r="E523" s="274" t="s">
        <v>2714</v>
      </c>
      <c r="F523" s="275" t="s">
        <v>2715</v>
      </c>
      <c r="G523" s="276" t="s">
        <v>418</v>
      </c>
      <c r="H523" s="277">
        <v>1</v>
      </c>
      <c r="I523" s="278"/>
      <c r="J523" s="279">
        <f>ROUND(I523*H523,2)</f>
        <v>0</v>
      </c>
      <c r="K523" s="275" t="s">
        <v>213</v>
      </c>
      <c r="L523" s="280"/>
      <c r="M523" s="281" t="s">
        <v>1</v>
      </c>
      <c r="N523" s="282" t="s">
        <v>42</v>
      </c>
      <c r="O523" s="79"/>
      <c r="P523" s="226">
        <f>O523*H523</f>
        <v>0</v>
      </c>
      <c r="Q523" s="226">
        <v>0.019</v>
      </c>
      <c r="R523" s="226">
        <f>Q523*H523</f>
        <v>0.019</v>
      </c>
      <c r="S523" s="226">
        <v>0</v>
      </c>
      <c r="T523" s="227">
        <f>S523*H523</f>
        <v>0</v>
      </c>
      <c r="AR523" s="17" t="s">
        <v>397</v>
      </c>
      <c r="AT523" s="17" t="s">
        <v>281</v>
      </c>
      <c r="AU523" s="17" t="s">
        <v>80</v>
      </c>
      <c r="AY523" s="17" t="s">
        <v>207</v>
      </c>
      <c r="BE523" s="228">
        <f>IF(N523="základní",J523,0)</f>
        <v>0</v>
      </c>
      <c r="BF523" s="228">
        <f>IF(N523="snížená",J523,0)</f>
        <v>0</v>
      </c>
      <c r="BG523" s="228">
        <f>IF(N523="zákl. přenesená",J523,0)</f>
        <v>0</v>
      </c>
      <c r="BH523" s="228">
        <f>IF(N523="sníž. přenesená",J523,0)</f>
        <v>0</v>
      </c>
      <c r="BI523" s="228">
        <f>IF(N523="nulová",J523,0)</f>
        <v>0</v>
      </c>
      <c r="BJ523" s="17" t="s">
        <v>78</v>
      </c>
      <c r="BK523" s="228">
        <f>ROUND(I523*H523,2)</f>
        <v>0</v>
      </c>
      <c r="BL523" s="17" t="s">
        <v>303</v>
      </c>
      <c r="BM523" s="17" t="s">
        <v>2716</v>
      </c>
    </row>
    <row r="524" s="12" customFormat="1">
      <c r="B524" s="229"/>
      <c r="C524" s="230"/>
      <c r="D524" s="231" t="s">
        <v>216</v>
      </c>
      <c r="E524" s="232" t="s">
        <v>1</v>
      </c>
      <c r="F524" s="233" t="s">
        <v>78</v>
      </c>
      <c r="G524" s="230"/>
      <c r="H524" s="234">
        <v>1</v>
      </c>
      <c r="I524" s="235"/>
      <c r="J524" s="230"/>
      <c r="K524" s="230"/>
      <c r="L524" s="236"/>
      <c r="M524" s="237"/>
      <c r="N524" s="238"/>
      <c r="O524" s="238"/>
      <c r="P524" s="238"/>
      <c r="Q524" s="238"/>
      <c r="R524" s="238"/>
      <c r="S524" s="238"/>
      <c r="T524" s="239"/>
      <c r="AT524" s="240" t="s">
        <v>216</v>
      </c>
      <c r="AU524" s="240" t="s">
        <v>80</v>
      </c>
      <c r="AV524" s="12" t="s">
        <v>80</v>
      </c>
      <c r="AW524" s="12" t="s">
        <v>33</v>
      </c>
      <c r="AX524" s="12" t="s">
        <v>78</v>
      </c>
      <c r="AY524" s="240" t="s">
        <v>207</v>
      </c>
    </row>
    <row r="525" s="1" customFormat="1" ht="22.5" customHeight="1">
      <c r="B525" s="38"/>
      <c r="C525" s="217" t="s">
        <v>952</v>
      </c>
      <c r="D525" s="217" t="s">
        <v>209</v>
      </c>
      <c r="E525" s="218" t="s">
        <v>2717</v>
      </c>
      <c r="F525" s="219" t="s">
        <v>2718</v>
      </c>
      <c r="G525" s="220" t="s">
        <v>418</v>
      </c>
      <c r="H525" s="221">
        <v>1</v>
      </c>
      <c r="I525" s="222"/>
      <c r="J525" s="223">
        <f>ROUND(I525*H525,2)</f>
        <v>0</v>
      </c>
      <c r="K525" s="219" t="s">
        <v>213</v>
      </c>
      <c r="L525" s="43"/>
      <c r="M525" s="224" t="s">
        <v>1</v>
      </c>
      <c r="N525" s="225" t="s">
        <v>42</v>
      </c>
      <c r="O525" s="79"/>
      <c r="P525" s="226">
        <f>O525*H525</f>
        <v>0</v>
      </c>
      <c r="Q525" s="226">
        <v>0</v>
      </c>
      <c r="R525" s="226">
        <f>Q525*H525</f>
        <v>0</v>
      </c>
      <c r="S525" s="226">
        <v>0</v>
      </c>
      <c r="T525" s="227">
        <f>S525*H525</f>
        <v>0</v>
      </c>
      <c r="AR525" s="17" t="s">
        <v>303</v>
      </c>
      <c r="AT525" s="17" t="s">
        <v>209</v>
      </c>
      <c r="AU525" s="17" t="s">
        <v>80</v>
      </c>
      <c r="AY525" s="17" t="s">
        <v>207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78</v>
      </c>
      <c r="BK525" s="228">
        <f>ROUND(I525*H525,2)</f>
        <v>0</v>
      </c>
      <c r="BL525" s="17" t="s">
        <v>303</v>
      </c>
      <c r="BM525" s="17" t="s">
        <v>2719</v>
      </c>
    </row>
    <row r="526" s="12" customFormat="1">
      <c r="B526" s="229"/>
      <c r="C526" s="230"/>
      <c r="D526" s="231" t="s">
        <v>216</v>
      </c>
      <c r="E526" s="232" t="s">
        <v>1</v>
      </c>
      <c r="F526" s="233" t="s">
        <v>78</v>
      </c>
      <c r="G526" s="230"/>
      <c r="H526" s="234">
        <v>1</v>
      </c>
      <c r="I526" s="235"/>
      <c r="J526" s="230"/>
      <c r="K526" s="230"/>
      <c r="L526" s="236"/>
      <c r="M526" s="237"/>
      <c r="N526" s="238"/>
      <c r="O526" s="238"/>
      <c r="P526" s="238"/>
      <c r="Q526" s="238"/>
      <c r="R526" s="238"/>
      <c r="S526" s="238"/>
      <c r="T526" s="239"/>
      <c r="AT526" s="240" t="s">
        <v>216</v>
      </c>
      <c r="AU526" s="240" t="s">
        <v>80</v>
      </c>
      <c r="AV526" s="12" t="s">
        <v>80</v>
      </c>
      <c r="AW526" s="12" t="s">
        <v>33</v>
      </c>
      <c r="AX526" s="12" t="s">
        <v>78</v>
      </c>
      <c r="AY526" s="240" t="s">
        <v>207</v>
      </c>
    </row>
    <row r="527" s="1" customFormat="1" ht="22.5" customHeight="1">
      <c r="B527" s="38"/>
      <c r="C527" s="217" t="s">
        <v>958</v>
      </c>
      <c r="D527" s="217" t="s">
        <v>209</v>
      </c>
      <c r="E527" s="218" t="s">
        <v>991</v>
      </c>
      <c r="F527" s="219" t="s">
        <v>992</v>
      </c>
      <c r="G527" s="220" t="s">
        <v>418</v>
      </c>
      <c r="H527" s="221">
        <v>4</v>
      </c>
      <c r="I527" s="222"/>
      <c r="J527" s="223">
        <f>ROUND(I527*H527,2)</f>
        <v>0</v>
      </c>
      <c r="K527" s="219" t="s">
        <v>213</v>
      </c>
      <c r="L527" s="43"/>
      <c r="M527" s="224" t="s">
        <v>1</v>
      </c>
      <c r="N527" s="225" t="s">
        <v>42</v>
      </c>
      <c r="O527" s="79"/>
      <c r="P527" s="226">
        <f>O527*H527</f>
        <v>0</v>
      </c>
      <c r="Q527" s="226">
        <v>0</v>
      </c>
      <c r="R527" s="226">
        <f>Q527*H527</f>
        <v>0</v>
      </c>
      <c r="S527" s="226">
        <v>0</v>
      </c>
      <c r="T527" s="227">
        <f>S527*H527</f>
        <v>0</v>
      </c>
      <c r="AR527" s="17" t="s">
        <v>303</v>
      </c>
      <c r="AT527" s="17" t="s">
        <v>209</v>
      </c>
      <c r="AU527" s="17" t="s">
        <v>80</v>
      </c>
      <c r="AY527" s="17" t="s">
        <v>207</v>
      </c>
      <c r="BE527" s="228">
        <f>IF(N527="základní",J527,0)</f>
        <v>0</v>
      </c>
      <c r="BF527" s="228">
        <f>IF(N527="snížená",J527,0)</f>
        <v>0</v>
      </c>
      <c r="BG527" s="228">
        <f>IF(N527="zákl. přenesená",J527,0)</f>
        <v>0</v>
      </c>
      <c r="BH527" s="228">
        <f>IF(N527="sníž. přenesená",J527,0)</f>
        <v>0</v>
      </c>
      <c r="BI527" s="228">
        <f>IF(N527="nulová",J527,0)</f>
        <v>0</v>
      </c>
      <c r="BJ527" s="17" t="s">
        <v>78</v>
      </c>
      <c r="BK527" s="228">
        <f>ROUND(I527*H527,2)</f>
        <v>0</v>
      </c>
      <c r="BL527" s="17" t="s">
        <v>303</v>
      </c>
      <c r="BM527" s="17" t="s">
        <v>2720</v>
      </c>
    </row>
    <row r="528" s="12" customFormat="1">
      <c r="B528" s="229"/>
      <c r="C528" s="230"/>
      <c r="D528" s="231" t="s">
        <v>216</v>
      </c>
      <c r="E528" s="232" t="s">
        <v>1</v>
      </c>
      <c r="F528" s="233" t="s">
        <v>2721</v>
      </c>
      <c r="G528" s="230"/>
      <c r="H528" s="234">
        <v>4</v>
      </c>
      <c r="I528" s="235"/>
      <c r="J528" s="230"/>
      <c r="K528" s="230"/>
      <c r="L528" s="236"/>
      <c r="M528" s="237"/>
      <c r="N528" s="238"/>
      <c r="O528" s="238"/>
      <c r="P528" s="238"/>
      <c r="Q528" s="238"/>
      <c r="R528" s="238"/>
      <c r="S528" s="238"/>
      <c r="T528" s="239"/>
      <c r="AT528" s="240" t="s">
        <v>216</v>
      </c>
      <c r="AU528" s="240" t="s">
        <v>80</v>
      </c>
      <c r="AV528" s="12" t="s">
        <v>80</v>
      </c>
      <c r="AW528" s="12" t="s">
        <v>33</v>
      </c>
      <c r="AX528" s="12" t="s">
        <v>78</v>
      </c>
      <c r="AY528" s="240" t="s">
        <v>207</v>
      </c>
    </row>
    <row r="529" s="1" customFormat="1" ht="16.5" customHeight="1">
      <c r="B529" s="38"/>
      <c r="C529" s="217" t="s">
        <v>966</v>
      </c>
      <c r="D529" s="217" t="s">
        <v>209</v>
      </c>
      <c r="E529" s="218" t="s">
        <v>995</v>
      </c>
      <c r="F529" s="219" t="s">
        <v>2722</v>
      </c>
      <c r="G529" s="220" t="s">
        <v>290</v>
      </c>
      <c r="H529" s="221">
        <v>5.9500000000000002</v>
      </c>
      <c r="I529" s="222"/>
      <c r="J529" s="223">
        <f>ROUND(I529*H529,2)</f>
        <v>0</v>
      </c>
      <c r="K529" s="219" t="s">
        <v>2723</v>
      </c>
      <c r="L529" s="43"/>
      <c r="M529" s="224" t="s">
        <v>1</v>
      </c>
      <c r="N529" s="225" t="s">
        <v>42</v>
      </c>
      <c r="O529" s="79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AR529" s="17" t="s">
        <v>303</v>
      </c>
      <c r="AT529" s="17" t="s">
        <v>209</v>
      </c>
      <c r="AU529" s="17" t="s">
        <v>80</v>
      </c>
      <c r="AY529" s="17" t="s">
        <v>207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78</v>
      </c>
      <c r="BK529" s="228">
        <f>ROUND(I529*H529,2)</f>
        <v>0</v>
      </c>
      <c r="BL529" s="17" t="s">
        <v>303</v>
      </c>
      <c r="BM529" s="17" t="s">
        <v>2724</v>
      </c>
    </row>
    <row r="530" s="12" customFormat="1">
      <c r="B530" s="229"/>
      <c r="C530" s="230"/>
      <c r="D530" s="231" t="s">
        <v>216</v>
      </c>
      <c r="E530" s="232" t="s">
        <v>1</v>
      </c>
      <c r="F530" s="233" t="s">
        <v>2725</v>
      </c>
      <c r="G530" s="230"/>
      <c r="H530" s="234">
        <v>0.94999999999999996</v>
      </c>
      <c r="I530" s="235"/>
      <c r="J530" s="230"/>
      <c r="K530" s="230"/>
      <c r="L530" s="236"/>
      <c r="M530" s="237"/>
      <c r="N530" s="238"/>
      <c r="O530" s="238"/>
      <c r="P530" s="238"/>
      <c r="Q530" s="238"/>
      <c r="R530" s="238"/>
      <c r="S530" s="238"/>
      <c r="T530" s="239"/>
      <c r="AT530" s="240" t="s">
        <v>216</v>
      </c>
      <c r="AU530" s="240" t="s">
        <v>80</v>
      </c>
      <c r="AV530" s="12" t="s">
        <v>80</v>
      </c>
      <c r="AW530" s="12" t="s">
        <v>33</v>
      </c>
      <c r="AX530" s="12" t="s">
        <v>71</v>
      </c>
      <c r="AY530" s="240" t="s">
        <v>207</v>
      </c>
    </row>
    <row r="531" s="12" customFormat="1">
      <c r="B531" s="229"/>
      <c r="C531" s="230"/>
      <c r="D531" s="231" t="s">
        <v>216</v>
      </c>
      <c r="E531" s="232" t="s">
        <v>1</v>
      </c>
      <c r="F531" s="233" t="s">
        <v>2726</v>
      </c>
      <c r="G531" s="230"/>
      <c r="H531" s="234">
        <v>2.2999999999999998</v>
      </c>
      <c r="I531" s="235"/>
      <c r="J531" s="230"/>
      <c r="K531" s="230"/>
      <c r="L531" s="236"/>
      <c r="M531" s="237"/>
      <c r="N531" s="238"/>
      <c r="O531" s="238"/>
      <c r="P531" s="238"/>
      <c r="Q531" s="238"/>
      <c r="R531" s="238"/>
      <c r="S531" s="238"/>
      <c r="T531" s="239"/>
      <c r="AT531" s="240" t="s">
        <v>216</v>
      </c>
      <c r="AU531" s="240" t="s">
        <v>80</v>
      </c>
      <c r="AV531" s="12" t="s">
        <v>80</v>
      </c>
      <c r="AW531" s="12" t="s">
        <v>33</v>
      </c>
      <c r="AX531" s="12" t="s">
        <v>71</v>
      </c>
      <c r="AY531" s="240" t="s">
        <v>207</v>
      </c>
    </row>
    <row r="532" s="12" customFormat="1">
      <c r="B532" s="229"/>
      <c r="C532" s="230"/>
      <c r="D532" s="231" t="s">
        <v>216</v>
      </c>
      <c r="E532" s="232" t="s">
        <v>1</v>
      </c>
      <c r="F532" s="233" t="s">
        <v>2727</v>
      </c>
      <c r="G532" s="230"/>
      <c r="H532" s="234">
        <v>2.7000000000000002</v>
      </c>
      <c r="I532" s="235"/>
      <c r="J532" s="230"/>
      <c r="K532" s="230"/>
      <c r="L532" s="236"/>
      <c r="M532" s="237"/>
      <c r="N532" s="238"/>
      <c r="O532" s="238"/>
      <c r="P532" s="238"/>
      <c r="Q532" s="238"/>
      <c r="R532" s="238"/>
      <c r="S532" s="238"/>
      <c r="T532" s="239"/>
      <c r="AT532" s="240" t="s">
        <v>216</v>
      </c>
      <c r="AU532" s="240" t="s">
        <v>80</v>
      </c>
      <c r="AV532" s="12" t="s">
        <v>80</v>
      </c>
      <c r="AW532" s="12" t="s">
        <v>33</v>
      </c>
      <c r="AX532" s="12" t="s">
        <v>71</v>
      </c>
      <c r="AY532" s="240" t="s">
        <v>207</v>
      </c>
    </row>
    <row r="533" s="13" customFormat="1">
      <c r="B533" s="241"/>
      <c r="C533" s="242"/>
      <c r="D533" s="231" t="s">
        <v>216</v>
      </c>
      <c r="E533" s="243" t="s">
        <v>1</v>
      </c>
      <c r="F533" s="244" t="s">
        <v>223</v>
      </c>
      <c r="G533" s="242"/>
      <c r="H533" s="245">
        <v>5.9500000000000002</v>
      </c>
      <c r="I533" s="246"/>
      <c r="J533" s="242"/>
      <c r="K533" s="242"/>
      <c r="L533" s="247"/>
      <c r="M533" s="248"/>
      <c r="N533" s="249"/>
      <c r="O533" s="249"/>
      <c r="P533" s="249"/>
      <c r="Q533" s="249"/>
      <c r="R533" s="249"/>
      <c r="S533" s="249"/>
      <c r="T533" s="250"/>
      <c r="AT533" s="251" t="s">
        <v>216</v>
      </c>
      <c r="AU533" s="251" t="s">
        <v>80</v>
      </c>
      <c r="AV533" s="13" t="s">
        <v>214</v>
      </c>
      <c r="AW533" s="13" t="s">
        <v>33</v>
      </c>
      <c r="AX533" s="13" t="s">
        <v>78</v>
      </c>
      <c r="AY533" s="251" t="s">
        <v>207</v>
      </c>
    </row>
    <row r="534" s="1" customFormat="1" ht="16.5" customHeight="1">
      <c r="B534" s="38"/>
      <c r="C534" s="217" t="s">
        <v>973</v>
      </c>
      <c r="D534" s="217" t="s">
        <v>209</v>
      </c>
      <c r="E534" s="218" t="s">
        <v>2728</v>
      </c>
      <c r="F534" s="219" t="s">
        <v>2729</v>
      </c>
      <c r="G534" s="220" t="s">
        <v>1002</v>
      </c>
      <c r="H534" s="221">
        <v>1</v>
      </c>
      <c r="I534" s="222"/>
      <c r="J534" s="223">
        <f>ROUND(I534*H534,2)</f>
        <v>0</v>
      </c>
      <c r="K534" s="219" t="s">
        <v>943</v>
      </c>
      <c r="L534" s="43"/>
      <c r="M534" s="224" t="s">
        <v>1</v>
      </c>
      <c r="N534" s="225" t="s">
        <v>42</v>
      </c>
      <c r="O534" s="79"/>
      <c r="P534" s="226">
        <f>O534*H534</f>
        <v>0</v>
      </c>
      <c r="Q534" s="226">
        <v>0</v>
      </c>
      <c r="R534" s="226">
        <f>Q534*H534</f>
        <v>0</v>
      </c>
      <c r="S534" s="226">
        <v>0</v>
      </c>
      <c r="T534" s="227">
        <f>S534*H534</f>
        <v>0</v>
      </c>
      <c r="AR534" s="17" t="s">
        <v>303</v>
      </c>
      <c r="AT534" s="17" t="s">
        <v>209</v>
      </c>
      <c r="AU534" s="17" t="s">
        <v>80</v>
      </c>
      <c r="AY534" s="17" t="s">
        <v>207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78</v>
      </c>
      <c r="BK534" s="228">
        <f>ROUND(I534*H534,2)</f>
        <v>0</v>
      </c>
      <c r="BL534" s="17" t="s">
        <v>303</v>
      </c>
      <c r="BM534" s="17" t="s">
        <v>2730</v>
      </c>
    </row>
    <row r="535" s="12" customFormat="1">
      <c r="B535" s="229"/>
      <c r="C535" s="230"/>
      <c r="D535" s="231" t="s">
        <v>216</v>
      </c>
      <c r="E535" s="232" t="s">
        <v>1</v>
      </c>
      <c r="F535" s="233" t="s">
        <v>78</v>
      </c>
      <c r="G535" s="230"/>
      <c r="H535" s="234">
        <v>1</v>
      </c>
      <c r="I535" s="235"/>
      <c r="J535" s="230"/>
      <c r="K535" s="230"/>
      <c r="L535" s="236"/>
      <c r="M535" s="237"/>
      <c r="N535" s="238"/>
      <c r="O535" s="238"/>
      <c r="P535" s="238"/>
      <c r="Q535" s="238"/>
      <c r="R535" s="238"/>
      <c r="S535" s="238"/>
      <c r="T535" s="239"/>
      <c r="AT535" s="240" t="s">
        <v>216</v>
      </c>
      <c r="AU535" s="240" t="s">
        <v>80</v>
      </c>
      <c r="AV535" s="12" t="s">
        <v>80</v>
      </c>
      <c r="AW535" s="12" t="s">
        <v>33</v>
      </c>
      <c r="AX535" s="12" t="s">
        <v>71</v>
      </c>
      <c r="AY535" s="240" t="s">
        <v>207</v>
      </c>
    </row>
    <row r="536" s="13" customFormat="1">
      <c r="B536" s="241"/>
      <c r="C536" s="242"/>
      <c r="D536" s="231" t="s">
        <v>216</v>
      </c>
      <c r="E536" s="243" t="s">
        <v>1</v>
      </c>
      <c r="F536" s="244" t="s">
        <v>223</v>
      </c>
      <c r="G536" s="242"/>
      <c r="H536" s="245">
        <v>1</v>
      </c>
      <c r="I536" s="246"/>
      <c r="J536" s="242"/>
      <c r="K536" s="242"/>
      <c r="L536" s="247"/>
      <c r="M536" s="248"/>
      <c r="N536" s="249"/>
      <c r="O536" s="249"/>
      <c r="P536" s="249"/>
      <c r="Q536" s="249"/>
      <c r="R536" s="249"/>
      <c r="S536" s="249"/>
      <c r="T536" s="250"/>
      <c r="AT536" s="251" t="s">
        <v>216</v>
      </c>
      <c r="AU536" s="251" t="s">
        <v>80</v>
      </c>
      <c r="AV536" s="13" t="s">
        <v>214</v>
      </c>
      <c r="AW536" s="13" t="s">
        <v>33</v>
      </c>
      <c r="AX536" s="13" t="s">
        <v>78</v>
      </c>
      <c r="AY536" s="251" t="s">
        <v>207</v>
      </c>
    </row>
    <row r="537" s="1" customFormat="1" ht="16.5" customHeight="1">
      <c r="B537" s="38"/>
      <c r="C537" s="217" t="s">
        <v>978</v>
      </c>
      <c r="D537" s="217" t="s">
        <v>209</v>
      </c>
      <c r="E537" s="218" t="s">
        <v>2731</v>
      </c>
      <c r="F537" s="219" t="s">
        <v>2732</v>
      </c>
      <c r="G537" s="220" t="s">
        <v>1002</v>
      </c>
      <c r="H537" s="221">
        <v>1</v>
      </c>
      <c r="I537" s="222"/>
      <c r="J537" s="223">
        <f>ROUND(I537*H537,2)</f>
        <v>0</v>
      </c>
      <c r="K537" s="219" t="s">
        <v>943</v>
      </c>
      <c r="L537" s="43"/>
      <c r="M537" s="224" t="s">
        <v>1</v>
      </c>
      <c r="N537" s="225" t="s">
        <v>42</v>
      </c>
      <c r="O537" s="79"/>
      <c r="P537" s="226">
        <f>O537*H537</f>
        <v>0</v>
      </c>
      <c r="Q537" s="226">
        <v>0</v>
      </c>
      <c r="R537" s="226">
        <f>Q537*H537</f>
        <v>0</v>
      </c>
      <c r="S537" s="226">
        <v>0</v>
      </c>
      <c r="T537" s="227">
        <f>S537*H537</f>
        <v>0</v>
      </c>
      <c r="AR537" s="17" t="s">
        <v>303</v>
      </c>
      <c r="AT537" s="17" t="s">
        <v>209</v>
      </c>
      <c r="AU537" s="17" t="s">
        <v>80</v>
      </c>
      <c r="AY537" s="17" t="s">
        <v>207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78</v>
      </c>
      <c r="BK537" s="228">
        <f>ROUND(I537*H537,2)</f>
        <v>0</v>
      </c>
      <c r="BL537" s="17" t="s">
        <v>303</v>
      </c>
      <c r="BM537" s="17" t="s">
        <v>2733</v>
      </c>
    </row>
    <row r="538" s="12" customFormat="1">
      <c r="B538" s="229"/>
      <c r="C538" s="230"/>
      <c r="D538" s="231" t="s">
        <v>216</v>
      </c>
      <c r="E538" s="232" t="s">
        <v>1</v>
      </c>
      <c r="F538" s="233" t="s">
        <v>78</v>
      </c>
      <c r="G538" s="230"/>
      <c r="H538" s="234">
        <v>1</v>
      </c>
      <c r="I538" s="235"/>
      <c r="J538" s="230"/>
      <c r="K538" s="230"/>
      <c r="L538" s="236"/>
      <c r="M538" s="237"/>
      <c r="N538" s="238"/>
      <c r="O538" s="238"/>
      <c r="P538" s="238"/>
      <c r="Q538" s="238"/>
      <c r="R538" s="238"/>
      <c r="S538" s="238"/>
      <c r="T538" s="239"/>
      <c r="AT538" s="240" t="s">
        <v>216</v>
      </c>
      <c r="AU538" s="240" t="s">
        <v>80</v>
      </c>
      <c r="AV538" s="12" t="s">
        <v>80</v>
      </c>
      <c r="AW538" s="12" t="s">
        <v>33</v>
      </c>
      <c r="AX538" s="12" t="s">
        <v>71</v>
      </c>
      <c r="AY538" s="240" t="s">
        <v>207</v>
      </c>
    </row>
    <row r="539" s="13" customFormat="1">
      <c r="B539" s="241"/>
      <c r="C539" s="242"/>
      <c r="D539" s="231" t="s">
        <v>216</v>
      </c>
      <c r="E539" s="243" t="s">
        <v>1</v>
      </c>
      <c r="F539" s="244" t="s">
        <v>223</v>
      </c>
      <c r="G539" s="242"/>
      <c r="H539" s="245">
        <v>1</v>
      </c>
      <c r="I539" s="246"/>
      <c r="J539" s="242"/>
      <c r="K539" s="242"/>
      <c r="L539" s="247"/>
      <c r="M539" s="248"/>
      <c r="N539" s="249"/>
      <c r="O539" s="249"/>
      <c r="P539" s="249"/>
      <c r="Q539" s="249"/>
      <c r="R539" s="249"/>
      <c r="S539" s="249"/>
      <c r="T539" s="250"/>
      <c r="AT539" s="251" t="s">
        <v>216</v>
      </c>
      <c r="AU539" s="251" t="s">
        <v>80</v>
      </c>
      <c r="AV539" s="13" t="s">
        <v>214</v>
      </c>
      <c r="AW539" s="13" t="s">
        <v>33</v>
      </c>
      <c r="AX539" s="13" t="s">
        <v>78</v>
      </c>
      <c r="AY539" s="251" t="s">
        <v>207</v>
      </c>
    </row>
    <row r="540" s="1" customFormat="1" ht="22.5" customHeight="1">
      <c r="B540" s="38"/>
      <c r="C540" s="273" t="s">
        <v>982</v>
      </c>
      <c r="D540" s="273" t="s">
        <v>281</v>
      </c>
      <c r="E540" s="274" t="s">
        <v>1013</v>
      </c>
      <c r="F540" s="275" t="s">
        <v>2734</v>
      </c>
      <c r="G540" s="276" t="s">
        <v>418</v>
      </c>
      <c r="H540" s="277">
        <v>1</v>
      </c>
      <c r="I540" s="278"/>
      <c r="J540" s="279">
        <f>ROUND(I540*H540,2)</f>
        <v>0</v>
      </c>
      <c r="K540" s="275" t="s">
        <v>943</v>
      </c>
      <c r="L540" s="280"/>
      <c r="M540" s="281" t="s">
        <v>1</v>
      </c>
      <c r="N540" s="282" t="s">
        <v>42</v>
      </c>
      <c r="O540" s="79"/>
      <c r="P540" s="226">
        <f>O540*H540</f>
        <v>0</v>
      </c>
      <c r="Q540" s="226">
        <v>0.028000000000000001</v>
      </c>
      <c r="R540" s="226">
        <f>Q540*H540</f>
        <v>0.028000000000000001</v>
      </c>
      <c r="S540" s="226">
        <v>0</v>
      </c>
      <c r="T540" s="227">
        <f>S540*H540</f>
        <v>0</v>
      </c>
      <c r="AR540" s="17" t="s">
        <v>397</v>
      </c>
      <c r="AT540" s="17" t="s">
        <v>281</v>
      </c>
      <c r="AU540" s="17" t="s">
        <v>80</v>
      </c>
      <c r="AY540" s="17" t="s">
        <v>207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78</v>
      </c>
      <c r="BK540" s="228">
        <f>ROUND(I540*H540,2)</f>
        <v>0</v>
      </c>
      <c r="BL540" s="17" t="s">
        <v>303</v>
      </c>
      <c r="BM540" s="17" t="s">
        <v>2735</v>
      </c>
    </row>
    <row r="541" s="12" customFormat="1">
      <c r="B541" s="229"/>
      <c r="C541" s="230"/>
      <c r="D541" s="231" t="s">
        <v>216</v>
      </c>
      <c r="E541" s="232" t="s">
        <v>1</v>
      </c>
      <c r="F541" s="233" t="s">
        <v>78</v>
      </c>
      <c r="G541" s="230"/>
      <c r="H541" s="234">
        <v>1</v>
      </c>
      <c r="I541" s="235"/>
      <c r="J541" s="230"/>
      <c r="K541" s="230"/>
      <c r="L541" s="236"/>
      <c r="M541" s="237"/>
      <c r="N541" s="238"/>
      <c r="O541" s="238"/>
      <c r="P541" s="238"/>
      <c r="Q541" s="238"/>
      <c r="R541" s="238"/>
      <c r="S541" s="238"/>
      <c r="T541" s="239"/>
      <c r="AT541" s="240" t="s">
        <v>216</v>
      </c>
      <c r="AU541" s="240" t="s">
        <v>80</v>
      </c>
      <c r="AV541" s="12" t="s">
        <v>80</v>
      </c>
      <c r="AW541" s="12" t="s">
        <v>33</v>
      </c>
      <c r="AX541" s="12" t="s">
        <v>78</v>
      </c>
      <c r="AY541" s="240" t="s">
        <v>207</v>
      </c>
    </row>
    <row r="542" s="1" customFormat="1" ht="22.5" customHeight="1">
      <c r="B542" s="38"/>
      <c r="C542" s="217" t="s">
        <v>986</v>
      </c>
      <c r="D542" s="217" t="s">
        <v>209</v>
      </c>
      <c r="E542" s="218" t="s">
        <v>1041</v>
      </c>
      <c r="F542" s="219" t="s">
        <v>1042</v>
      </c>
      <c r="G542" s="220" t="s">
        <v>868</v>
      </c>
      <c r="H542" s="283"/>
      <c r="I542" s="222"/>
      <c r="J542" s="223">
        <f>ROUND(I542*H542,2)</f>
        <v>0</v>
      </c>
      <c r="K542" s="219" t="s">
        <v>213</v>
      </c>
      <c r="L542" s="43"/>
      <c r="M542" s="224" t="s">
        <v>1</v>
      </c>
      <c r="N542" s="225" t="s">
        <v>42</v>
      </c>
      <c r="O542" s="79"/>
      <c r="P542" s="226">
        <f>O542*H542</f>
        <v>0</v>
      </c>
      <c r="Q542" s="226">
        <v>0</v>
      </c>
      <c r="R542" s="226">
        <f>Q542*H542</f>
        <v>0</v>
      </c>
      <c r="S542" s="226">
        <v>0</v>
      </c>
      <c r="T542" s="227">
        <f>S542*H542</f>
        <v>0</v>
      </c>
      <c r="AR542" s="17" t="s">
        <v>303</v>
      </c>
      <c r="AT542" s="17" t="s">
        <v>209</v>
      </c>
      <c r="AU542" s="17" t="s">
        <v>80</v>
      </c>
      <c r="AY542" s="17" t="s">
        <v>207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78</v>
      </c>
      <c r="BK542" s="228">
        <f>ROUND(I542*H542,2)</f>
        <v>0</v>
      </c>
      <c r="BL542" s="17" t="s">
        <v>303</v>
      </c>
      <c r="BM542" s="17" t="s">
        <v>2736</v>
      </c>
    </row>
    <row r="543" s="11" customFormat="1" ht="22.8" customHeight="1">
      <c r="B543" s="201"/>
      <c r="C543" s="202"/>
      <c r="D543" s="203" t="s">
        <v>70</v>
      </c>
      <c r="E543" s="215" t="s">
        <v>2737</v>
      </c>
      <c r="F543" s="215" t="s">
        <v>2738</v>
      </c>
      <c r="G543" s="202"/>
      <c r="H543" s="202"/>
      <c r="I543" s="205"/>
      <c r="J543" s="216">
        <f>BK543</f>
        <v>0</v>
      </c>
      <c r="K543" s="202"/>
      <c r="L543" s="207"/>
      <c r="M543" s="208"/>
      <c r="N543" s="209"/>
      <c r="O543" s="209"/>
      <c r="P543" s="210">
        <f>SUM(P544:P551)</f>
        <v>0</v>
      </c>
      <c r="Q543" s="209"/>
      <c r="R543" s="210">
        <f>SUM(R544:R551)</f>
        <v>0.018094000000000002</v>
      </c>
      <c r="S543" s="209"/>
      <c r="T543" s="211">
        <f>SUM(T544:T551)</f>
        <v>0</v>
      </c>
      <c r="AR543" s="212" t="s">
        <v>80</v>
      </c>
      <c r="AT543" s="213" t="s">
        <v>70</v>
      </c>
      <c r="AU543" s="213" t="s">
        <v>78</v>
      </c>
      <c r="AY543" s="212" t="s">
        <v>207</v>
      </c>
      <c r="BK543" s="214">
        <f>SUM(BK544:BK551)</f>
        <v>0</v>
      </c>
    </row>
    <row r="544" s="1" customFormat="1" ht="16.5" customHeight="1">
      <c r="B544" s="38"/>
      <c r="C544" s="217" t="s">
        <v>990</v>
      </c>
      <c r="D544" s="217" t="s">
        <v>209</v>
      </c>
      <c r="E544" s="218" t="s">
        <v>2739</v>
      </c>
      <c r="F544" s="219" t="s">
        <v>2740</v>
      </c>
      <c r="G544" s="220" t="s">
        <v>290</v>
      </c>
      <c r="H544" s="221">
        <v>4.4000000000000004</v>
      </c>
      <c r="I544" s="222"/>
      <c r="J544" s="223">
        <f>ROUND(I544*H544,2)</f>
        <v>0</v>
      </c>
      <c r="K544" s="219" t="s">
        <v>943</v>
      </c>
      <c r="L544" s="43"/>
      <c r="M544" s="224" t="s">
        <v>1</v>
      </c>
      <c r="N544" s="225" t="s">
        <v>42</v>
      </c>
      <c r="O544" s="79"/>
      <c r="P544" s="226">
        <f>O544*H544</f>
        <v>0</v>
      </c>
      <c r="Q544" s="226">
        <v>6.0000000000000002E-05</v>
      </c>
      <c r="R544" s="226">
        <f>Q544*H544</f>
        <v>0.00026400000000000002</v>
      </c>
      <c r="S544" s="226">
        <v>0</v>
      </c>
      <c r="T544" s="227">
        <f>S544*H544</f>
        <v>0</v>
      </c>
      <c r="AR544" s="17" t="s">
        <v>303</v>
      </c>
      <c r="AT544" s="17" t="s">
        <v>209</v>
      </c>
      <c r="AU544" s="17" t="s">
        <v>80</v>
      </c>
      <c r="AY544" s="17" t="s">
        <v>207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78</v>
      </c>
      <c r="BK544" s="228">
        <f>ROUND(I544*H544,2)</f>
        <v>0</v>
      </c>
      <c r="BL544" s="17" t="s">
        <v>303</v>
      </c>
      <c r="BM544" s="17" t="s">
        <v>2741</v>
      </c>
    </row>
    <row r="545" s="12" customFormat="1">
      <c r="B545" s="229"/>
      <c r="C545" s="230"/>
      <c r="D545" s="231" t="s">
        <v>216</v>
      </c>
      <c r="E545" s="232" t="s">
        <v>1</v>
      </c>
      <c r="F545" s="233" t="s">
        <v>2742</v>
      </c>
      <c r="G545" s="230"/>
      <c r="H545" s="234">
        <v>4.4000000000000004</v>
      </c>
      <c r="I545" s="235"/>
      <c r="J545" s="230"/>
      <c r="K545" s="230"/>
      <c r="L545" s="236"/>
      <c r="M545" s="237"/>
      <c r="N545" s="238"/>
      <c r="O545" s="238"/>
      <c r="P545" s="238"/>
      <c r="Q545" s="238"/>
      <c r="R545" s="238"/>
      <c r="S545" s="238"/>
      <c r="T545" s="239"/>
      <c r="AT545" s="240" t="s">
        <v>216</v>
      </c>
      <c r="AU545" s="240" t="s">
        <v>80</v>
      </c>
      <c r="AV545" s="12" t="s">
        <v>80</v>
      </c>
      <c r="AW545" s="12" t="s">
        <v>33</v>
      </c>
      <c r="AX545" s="12" t="s">
        <v>78</v>
      </c>
      <c r="AY545" s="240" t="s">
        <v>207</v>
      </c>
    </row>
    <row r="546" s="1" customFormat="1" ht="16.5" customHeight="1">
      <c r="B546" s="38"/>
      <c r="C546" s="217" t="s">
        <v>994</v>
      </c>
      <c r="D546" s="217" t="s">
        <v>209</v>
      </c>
      <c r="E546" s="218" t="s">
        <v>2743</v>
      </c>
      <c r="F546" s="219" t="s">
        <v>2744</v>
      </c>
      <c r="G546" s="220" t="s">
        <v>418</v>
      </c>
      <c r="H546" s="221">
        <v>1</v>
      </c>
      <c r="I546" s="222"/>
      <c r="J546" s="223">
        <f>ROUND(I546*H546,2)</f>
        <v>0</v>
      </c>
      <c r="K546" s="219" t="s">
        <v>2449</v>
      </c>
      <c r="L546" s="43"/>
      <c r="M546" s="224" t="s">
        <v>1</v>
      </c>
      <c r="N546" s="225" t="s">
        <v>42</v>
      </c>
      <c r="O546" s="79"/>
      <c r="P546" s="226">
        <f>O546*H546</f>
        <v>0</v>
      </c>
      <c r="Q546" s="226">
        <v>0.00033</v>
      </c>
      <c r="R546" s="226">
        <f>Q546*H546</f>
        <v>0.00033</v>
      </c>
      <c r="S546" s="226">
        <v>0</v>
      </c>
      <c r="T546" s="227">
        <f>S546*H546</f>
        <v>0</v>
      </c>
      <c r="AR546" s="17" t="s">
        <v>214</v>
      </c>
      <c r="AT546" s="17" t="s">
        <v>209</v>
      </c>
      <c r="AU546" s="17" t="s">
        <v>80</v>
      </c>
      <c r="AY546" s="17" t="s">
        <v>207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78</v>
      </c>
      <c r="BK546" s="228">
        <f>ROUND(I546*H546,2)</f>
        <v>0</v>
      </c>
      <c r="BL546" s="17" t="s">
        <v>214</v>
      </c>
      <c r="BM546" s="17" t="s">
        <v>2745</v>
      </c>
    </row>
    <row r="547" s="12" customFormat="1">
      <c r="B547" s="229"/>
      <c r="C547" s="230"/>
      <c r="D547" s="231" t="s">
        <v>216</v>
      </c>
      <c r="E547" s="232" t="s">
        <v>1</v>
      </c>
      <c r="F547" s="233" t="s">
        <v>78</v>
      </c>
      <c r="G547" s="230"/>
      <c r="H547" s="234">
        <v>1</v>
      </c>
      <c r="I547" s="235"/>
      <c r="J547" s="230"/>
      <c r="K547" s="230"/>
      <c r="L547" s="236"/>
      <c r="M547" s="237"/>
      <c r="N547" s="238"/>
      <c r="O547" s="238"/>
      <c r="P547" s="238"/>
      <c r="Q547" s="238"/>
      <c r="R547" s="238"/>
      <c r="S547" s="238"/>
      <c r="T547" s="239"/>
      <c r="AT547" s="240" t="s">
        <v>216</v>
      </c>
      <c r="AU547" s="240" t="s">
        <v>80</v>
      </c>
      <c r="AV547" s="12" t="s">
        <v>80</v>
      </c>
      <c r="AW547" s="12" t="s">
        <v>33</v>
      </c>
      <c r="AX547" s="12" t="s">
        <v>78</v>
      </c>
      <c r="AY547" s="240" t="s">
        <v>207</v>
      </c>
    </row>
    <row r="548" s="1" customFormat="1" ht="22.5" customHeight="1">
      <c r="B548" s="38"/>
      <c r="C548" s="273" t="s">
        <v>999</v>
      </c>
      <c r="D548" s="273" t="s">
        <v>281</v>
      </c>
      <c r="E548" s="274" t="s">
        <v>2746</v>
      </c>
      <c r="F548" s="275" t="s">
        <v>2747</v>
      </c>
      <c r="G548" s="276" t="s">
        <v>418</v>
      </c>
      <c r="H548" s="277">
        <v>1</v>
      </c>
      <c r="I548" s="278"/>
      <c r="J548" s="279">
        <f>ROUND(I548*H548,2)</f>
        <v>0</v>
      </c>
      <c r="K548" s="275" t="s">
        <v>1</v>
      </c>
      <c r="L548" s="280"/>
      <c r="M548" s="281" t="s">
        <v>1</v>
      </c>
      <c r="N548" s="282" t="s">
        <v>42</v>
      </c>
      <c r="O548" s="79"/>
      <c r="P548" s="226">
        <f>O548*H548</f>
        <v>0</v>
      </c>
      <c r="Q548" s="226">
        <v>0.017500000000000002</v>
      </c>
      <c r="R548" s="226">
        <f>Q548*H548</f>
        <v>0.017500000000000002</v>
      </c>
      <c r="S548" s="226">
        <v>0</v>
      </c>
      <c r="T548" s="227">
        <f>S548*H548</f>
        <v>0</v>
      </c>
      <c r="AR548" s="17" t="s">
        <v>397</v>
      </c>
      <c r="AT548" s="17" t="s">
        <v>281</v>
      </c>
      <c r="AU548" s="17" t="s">
        <v>80</v>
      </c>
      <c r="AY548" s="17" t="s">
        <v>207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78</v>
      </c>
      <c r="BK548" s="228">
        <f>ROUND(I548*H548,2)</f>
        <v>0</v>
      </c>
      <c r="BL548" s="17" t="s">
        <v>303</v>
      </c>
      <c r="BM548" s="17" t="s">
        <v>2748</v>
      </c>
    </row>
    <row r="549" s="12" customFormat="1">
      <c r="B549" s="229"/>
      <c r="C549" s="230"/>
      <c r="D549" s="231" t="s">
        <v>216</v>
      </c>
      <c r="E549" s="232" t="s">
        <v>1</v>
      </c>
      <c r="F549" s="233" t="s">
        <v>2696</v>
      </c>
      <c r="G549" s="230"/>
      <c r="H549" s="234">
        <v>1</v>
      </c>
      <c r="I549" s="235"/>
      <c r="J549" s="230"/>
      <c r="K549" s="230"/>
      <c r="L549" s="236"/>
      <c r="M549" s="237"/>
      <c r="N549" s="238"/>
      <c r="O549" s="238"/>
      <c r="P549" s="238"/>
      <c r="Q549" s="238"/>
      <c r="R549" s="238"/>
      <c r="S549" s="238"/>
      <c r="T549" s="239"/>
      <c r="AT549" s="240" t="s">
        <v>216</v>
      </c>
      <c r="AU549" s="240" t="s">
        <v>80</v>
      </c>
      <c r="AV549" s="12" t="s">
        <v>80</v>
      </c>
      <c r="AW549" s="12" t="s">
        <v>33</v>
      </c>
      <c r="AX549" s="12" t="s">
        <v>71</v>
      </c>
      <c r="AY549" s="240" t="s">
        <v>207</v>
      </c>
    </row>
    <row r="550" s="13" customFormat="1">
      <c r="B550" s="241"/>
      <c r="C550" s="242"/>
      <c r="D550" s="231" t="s">
        <v>216</v>
      </c>
      <c r="E550" s="243" t="s">
        <v>1</v>
      </c>
      <c r="F550" s="244" t="s">
        <v>223</v>
      </c>
      <c r="G550" s="242"/>
      <c r="H550" s="245">
        <v>1</v>
      </c>
      <c r="I550" s="246"/>
      <c r="J550" s="242"/>
      <c r="K550" s="242"/>
      <c r="L550" s="247"/>
      <c r="M550" s="248"/>
      <c r="N550" s="249"/>
      <c r="O550" s="249"/>
      <c r="P550" s="249"/>
      <c r="Q550" s="249"/>
      <c r="R550" s="249"/>
      <c r="S550" s="249"/>
      <c r="T550" s="250"/>
      <c r="AT550" s="251" t="s">
        <v>216</v>
      </c>
      <c r="AU550" s="251" t="s">
        <v>80</v>
      </c>
      <c r="AV550" s="13" t="s">
        <v>214</v>
      </c>
      <c r="AW550" s="13" t="s">
        <v>33</v>
      </c>
      <c r="AX550" s="13" t="s">
        <v>78</v>
      </c>
      <c r="AY550" s="251" t="s">
        <v>207</v>
      </c>
    </row>
    <row r="551" s="1" customFormat="1" ht="22.5" customHeight="1">
      <c r="B551" s="38"/>
      <c r="C551" s="217" t="s">
        <v>1004</v>
      </c>
      <c r="D551" s="217" t="s">
        <v>209</v>
      </c>
      <c r="E551" s="218" t="s">
        <v>2749</v>
      </c>
      <c r="F551" s="219" t="s">
        <v>2750</v>
      </c>
      <c r="G551" s="220" t="s">
        <v>868</v>
      </c>
      <c r="H551" s="283"/>
      <c r="I551" s="222"/>
      <c r="J551" s="223">
        <f>ROUND(I551*H551,2)</f>
        <v>0</v>
      </c>
      <c r="K551" s="219" t="s">
        <v>213</v>
      </c>
      <c r="L551" s="43"/>
      <c r="M551" s="224" t="s">
        <v>1</v>
      </c>
      <c r="N551" s="225" t="s">
        <v>42</v>
      </c>
      <c r="O551" s="79"/>
      <c r="P551" s="226">
        <f>O551*H551</f>
        <v>0</v>
      </c>
      <c r="Q551" s="226">
        <v>0</v>
      </c>
      <c r="R551" s="226">
        <f>Q551*H551</f>
        <v>0</v>
      </c>
      <c r="S551" s="226">
        <v>0</v>
      </c>
      <c r="T551" s="227">
        <f>S551*H551</f>
        <v>0</v>
      </c>
      <c r="AR551" s="17" t="s">
        <v>303</v>
      </c>
      <c r="AT551" s="17" t="s">
        <v>209</v>
      </c>
      <c r="AU551" s="17" t="s">
        <v>80</v>
      </c>
      <c r="AY551" s="17" t="s">
        <v>207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78</v>
      </c>
      <c r="BK551" s="228">
        <f>ROUND(I551*H551,2)</f>
        <v>0</v>
      </c>
      <c r="BL551" s="17" t="s">
        <v>303</v>
      </c>
      <c r="BM551" s="17" t="s">
        <v>2751</v>
      </c>
    </row>
    <row r="552" s="11" customFormat="1" ht="22.8" customHeight="1">
      <c r="B552" s="201"/>
      <c r="C552" s="202"/>
      <c r="D552" s="203" t="s">
        <v>70</v>
      </c>
      <c r="E552" s="215" t="s">
        <v>1044</v>
      </c>
      <c r="F552" s="215" t="s">
        <v>2752</v>
      </c>
      <c r="G552" s="202"/>
      <c r="H552" s="202"/>
      <c r="I552" s="205"/>
      <c r="J552" s="216">
        <f>BK552</f>
        <v>0</v>
      </c>
      <c r="K552" s="202"/>
      <c r="L552" s="207"/>
      <c r="M552" s="208"/>
      <c r="N552" s="209"/>
      <c r="O552" s="209"/>
      <c r="P552" s="210">
        <f>SUM(P553:P577)</f>
        <v>0</v>
      </c>
      <c r="Q552" s="209"/>
      <c r="R552" s="210">
        <f>SUM(R553:R577)</f>
        <v>1.7170428</v>
      </c>
      <c r="S552" s="209"/>
      <c r="T552" s="211">
        <f>SUM(T553:T577)</f>
        <v>0</v>
      </c>
      <c r="AR552" s="212" t="s">
        <v>80</v>
      </c>
      <c r="AT552" s="213" t="s">
        <v>70</v>
      </c>
      <c r="AU552" s="213" t="s">
        <v>78</v>
      </c>
      <c r="AY552" s="212" t="s">
        <v>207</v>
      </c>
      <c r="BK552" s="214">
        <f>SUM(BK553:BK577)</f>
        <v>0</v>
      </c>
    </row>
    <row r="553" s="1" customFormat="1" ht="16.5" customHeight="1">
      <c r="B553" s="38"/>
      <c r="C553" s="217" t="s">
        <v>1008</v>
      </c>
      <c r="D553" s="217" t="s">
        <v>209</v>
      </c>
      <c r="E553" s="218" t="s">
        <v>2753</v>
      </c>
      <c r="F553" s="219" t="s">
        <v>2754</v>
      </c>
      <c r="G553" s="220" t="s">
        <v>290</v>
      </c>
      <c r="H553" s="221">
        <v>15.43</v>
      </c>
      <c r="I553" s="222"/>
      <c r="J553" s="223">
        <f>ROUND(I553*H553,2)</f>
        <v>0</v>
      </c>
      <c r="K553" s="219" t="s">
        <v>213</v>
      </c>
      <c r="L553" s="43"/>
      <c r="M553" s="224" t="s">
        <v>1</v>
      </c>
      <c r="N553" s="225" t="s">
        <v>42</v>
      </c>
      <c r="O553" s="79"/>
      <c r="P553" s="226">
        <f>O553*H553</f>
        <v>0</v>
      </c>
      <c r="Q553" s="226">
        <v>0.00046000000000000001</v>
      </c>
      <c r="R553" s="226">
        <f>Q553*H553</f>
        <v>0.0070978000000000005</v>
      </c>
      <c r="S553" s="226">
        <v>0</v>
      </c>
      <c r="T553" s="227">
        <f>S553*H553</f>
        <v>0</v>
      </c>
      <c r="AR553" s="17" t="s">
        <v>303</v>
      </c>
      <c r="AT553" s="17" t="s">
        <v>209</v>
      </c>
      <c r="AU553" s="17" t="s">
        <v>80</v>
      </c>
      <c r="AY553" s="17" t="s">
        <v>207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17" t="s">
        <v>78</v>
      </c>
      <c r="BK553" s="228">
        <f>ROUND(I553*H553,2)</f>
        <v>0</v>
      </c>
      <c r="BL553" s="17" t="s">
        <v>303</v>
      </c>
      <c r="BM553" s="17" t="s">
        <v>2755</v>
      </c>
    </row>
    <row r="554" s="12" customFormat="1">
      <c r="B554" s="229"/>
      <c r="C554" s="230"/>
      <c r="D554" s="231" t="s">
        <v>216</v>
      </c>
      <c r="E554" s="232" t="s">
        <v>1</v>
      </c>
      <c r="F554" s="233" t="s">
        <v>2756</v>
      </c>
      <c r="G554" s="230"/>
      <c r="H554" s="234">
        <v>2.8999999999999999</v>
      </c>
      <c r="I554" s="235"/>
      <c r="J554" s="230"/>
      <c r="K554" s="230"/>
      <c r="L554" s="236"/>
      <c r="M554" s="237"/>
      <c r="N554" s="238"/>
      <c r="O554" s="238"/>
      <c r="P554" s="238"/>
      <c r="Q554" s="238"/>
      <c r="R554" s="238"/>
      <c r="S554" s="238"/>
      <c r="T554" s="239"/>
      <c r="AT554" s="240" t="s">
        <v>216</v>
      </c>
      <c r="AU554" s="240" t="s">
        <v>80</v>
      </c>
      <c r="AV554" s="12" t="s">
        <v>80</v>
      </c>
      <c r="AW554" s="12" t="s">
        <v>33</v>
      </c>
      <c r="AX554" s="12" t="s">
        <v>71</v>
      </c>
      <c r="AY554" s="240" t="s">
        <v>207</v>
      </c>
    </row>
    <row r="555" s="12" customFormat="1">
      <c r="B555" s="229"/>
      <c r="C555" s="230"/>
      <c r="D555" s="231" t="s">
        <v>216</v>
      </c>
      <c r="E555" s="232" t="s">
        <v>1</v>
      </c>
      <c r="F555" s="233" t="s">
        <v>2757</v>
      </c>
      <c r="G555" s="230"/>
      <c r="H555" s="234">
        <v>9.1199999999999992</v>
      </c>
      <c r="I555" s="235"/>
      <c r="J555" s="230"/>
      <c r="K555" s="230"/>
      <c r="L555" s="236"/>
      <c r="M555" s="237"/>
      <c r="N555" s="238"/>
      <c r="O555" s="238"/>
      <c r="P555" s="238"/>
      <c r="Q555" s="238"/>
      <c r="R555" s="238"/>
      <c r="S555" s="238"/>
      <c r="T555" s="239"/>
      <c r="AT555" s="240" t="s">
        <v>216</v>
      </c>
      <c r="AU555" s="240" t="s">
        <v>80</v>
      </c>
      <c r="AV555" s="12" t="s">
        <v>80</v>
      </c>
      <c r="AW555" s="12" t="s">
        <v>33</v>
      </c>
      <c r="AX555" s="12" t="s">
        <v>71</v>
      </c>
      <c r="AY555" s="240" t="s">
        <v>207</v>
      </c>
    </row>
    <row r="556" s="12" customFormat="1">
      <c r="B556" s="229"/>
      <c r="C556" s="230"/>
      <c r="D556" s="231" t="s">
        <v>216</v>
      </c>
      <c r="E556" s="232" t="s">
        <v>1</v>
      </c>
      <c r="F556" s="233" t="s">
        <v>2758</v>
      </c>
      <c r="G556" s="230"/>
      <c r="H556" s="234">
        <v>3.4100000000000001</v>
      </c>
      <c r="I556" s="235"/>
      <c r="J556" s="230"/>
      <c r="K556" s="230"/>
      <c r="L556" s="236"/>
      <c r="M556" s="237"/>
      <c r="N556" s="238"/>
      <c r="O556" s="238"/>
      <c r="P556" s="238"/>
      <c r="Q556" s="238"/>
      <c r="R556" s="238"/>
      <c r="S556" s="238"/>
      <c r="T556" s="239"/>
      <c r="AT556" s="240" t="s">
        <v>216</v>
      </c>
      <c r="AU556" s="240" t="s">
        <v>80</v>
      </c>
      <c r="AV556" s="12" t="s">
        <v>80</v>
      </c>
      <c r="AW556" s="12" t="s">
        <v>33</v>
      </c>
      <c r="AX556" s="12" t="s">
        <v>71</v>
      </c>
      <c r="AY556" s="240" t="s">
        <v>207</v>
      </c>
    </row>
    <row r="557" s="13" customFormat="1">
      <c r="B557" s="241"/>
      <c r="C557" s="242"/>
      <c r="D557" s="231" t="s">
        <v>216</v>
      </c>
      <c r="E557" s="243" t="s">
        <v>1</v>
      </c>
      <c r="F557" s="244" t="s">
        <v>223</v>
      </c>
      <c r="G557" s="242"/>
      <c r="H557" s="245">
        <v>15.43</v>
      </c>
      <c r="I557" s="246"/>
      <c r="J557" s="242"/>
      <c r="K557" s="242"/>
      <c r="L557" s="247"/>
      <c r="M557" s="248"/>
      <c r="N557" s="249"/>
      <c r="O557" s="249"/>
      <c r="P557" s="249"/>
      <c r="Q557" s="249"/>
      <c r="R557" s="249"/>
      <c r="S557" s="249"/>
      <c r="T557" s="250"/>
      <c r="AT557" s="251" t="s">
        <v>216</v>
      </c>
      <c r="AU557" s="251" t="s">
        <v>80</v>
      </c>
      <c r="AV557" s="13" t="s">
        <v>214</v>
      </c>
      <c r="AW557" s="13" t="s">
        <v>33</v>
      </c>
      <c r="AX557" s="13" t="s">
        <v>78</v>
      </c>
      <c r="AY557" s="251" t="s">
        <v>207</v>
      </c>
    </row>
    <row r="558" s="1" customFormat="1" ht="16.5" customHeight="1">
      <c r="B558" s="38"/>
      <c r="C558" s="273" t="s">
        <v>1012</v>
      </c>
      <c r="D558" s="273" t="s">
        <v>281</v>
      </c>
      <c r="E558" s="274" t="s">
        <v>1053</v>
      </c>
      <c r="F558" s="275" t="s">
        <v>2759</v>
      </c>
      <c r="G558" s="276" t="s">
        <v>418</v>
      </c>
      <c r="H558" s="277">
        <v>56.100000000000001</v>
      </c>
      <c r="I558" s="278"/>
      <c r="J558" s="279">
        <f>ROUND(I558*H558,2)</f>
        <v>0</v>
      </c>
      <c r="K558" s="275" t="s">
        <v>213</v>
      </c>
      <c r="L558" s="280"/>
      <c r="M558" s="281" t="s">
        <v>1</v>
      </c>
      <c r="N558" s="282" t="s">
        <v>42</v>
      </c>
      <c r="O558" s="79"/>
      <c r="P558" s="226">
        <f>O558*H558</f>
        <v>0</v>
      </c>
      <c r="Q558" s="226">
        <v>0.00036000000000000002</v>
      </c>
      <c r="R558" s="226">
        <f>Q558*H558</f>
        <v>0.020196000000000002</v>
      </c>
      <c r="S558" s="226">
        <v>0</v>
      </c>
      <c r="T558" s="227">
        <f>S558*H558</f>
        <v>0</v>
      </c>
      <c r="AR558" s="17" t="s">
        <v>397</v>
      </c>
      <c r="AT558" s="17" t="s">
        <v>281</v>
      </c>
      <c r="AU558" s="17" t="s">
        <v>80</v>
      </c>
      <c r="AY558" s="17" t="s">
        <v>207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78</v>
      </c>
      <c r="BK558" s="228">
        <f>ROUND(I558*H558,2)</f>
        <v>0</v>
      </c>
      <c r="BL558" s="17" t="s">
        <v>303</v>
      </c>
      <c r="BM558" s="17" t="s">
        <v>2760</v>
      </c>
    </row>
    <row r="559" s="12" customFormat="1">
      <c r="B559" s="229"/>
      <c r="C559" s="230"/>
      <c r="D559" s="231" t="s">
        <v>216</v>
      </c>
      <c r="E559" s="232" t="s">
        <v>1</v>
      </c>
      <c r="F559" s="233" t="s">
        <v>2761</v>
      </c>
      <c r="G559" s="230"/>
      <c r="H559" s="234">
        <v>56.100000000000001</v>
      </c>
      <c r="I559" s="235"/>
      <c r="J559" s="230"/>
      <c r="K559" s="230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216</v>
      </c>
      <c r="AU559" s="240" t="s">
        <v>80</v>
      </c>
      <c r="AV559" s="12" t="s">
        <v>80</v>
      </c>
      <c r="AW559" s="12" t="s">
        <v>33</v>
      </c>
      <c r="AX559" s="12" t="s">
        <v>78</v>
      </c>
      <c r="AY559" s="240" t="s">
        <v>207</v>
      </c>
    </row>
    <row r="560" s="1" customFormat="1" ht="16.5" customHeight="1">
      <c r="B560" s="38"/>
      <c r="C560" s="217" t="s">
        <v>1016</v>
      </c>
      <c r="D560" s="217" t="s">
        <v>209</v>
      </c>
      <c r="E560" s="218" t="s">
        <v>1058</v>
      </c>
      <c r="F560" s="219" t="s">
        <v>1059</v>
      </c>
      <c r="G560" s="220" t="s">
        <v>296</v>
      </c>
      <c r="H560" s="221">
        <v>17.100000000000001</v>
      </c>
      <c r="I560" s="222"/>
      <c r="J560" s="223">
        <f>ROUND(I560*H560,2)</f>
        <v>0</v>
      </c>
      <c r="K560" s="219" t="s">
        <v>213</v>
      </c>
      <c r="L560" s="43"/>
      <c r="M560" s="224" t="s">
        <v>1</v>
      </c>
      <c r="N560" s="225" t="s">
        <v>42</v>
      </c>
      <c r="O560" s="79"/>
      <c r="P560" s="226">
        <f>O560*H560</f>
        <v>0</v>
      </c>
      <c r="Q560" s="226">
        <v>0.0036700000000000001</v>
      </c>
      <c r="R560" s="226">
        <f>Q560*H560</f>
        <v>0.062757000000000007</v>
      </c>
      <c r="S560" s="226">
        <v>0</v>
      </c>
      <c r="T560" s="227">
        <f>S560*H560</f>
        <v>0</v>
      </c>
      <c r="AR560" s="17" t="s">
        <v>303</v>
      </c>
      <c r="AT560" s="17" t="s">
        <v>209</v>
      </c>
      <c r="AU560" s="17" t="s">
        <v>80</v>
      </c>
      <c r="AY560" s="17" t="s">
        <v>207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17" t="s">
        <v>78</v>
      </c>
      <c r="BK560" s="228">
        <f>ROUND(I560*H560,2)</f>
        <v>0</v>
      </c>
      <c r="BL560" s="17" t="s">
        <v>303</v>
      </c>
      <c r="BM560" s="17" t="s">
        <v>2762</v>
      </c>
    </row>
    <row r="561" s="12" customFormat="1">
      <c r="B561" s="229"/>
      <c r="C561" s="230"/>
      <c r="D561" s="231" t="s">
        <v>216</v>
      </c>
      <c r="E561" s="232" t="s">
        <v>1</v>
      </c>
      <c r="F561" s="233" t="s">
        <v>2328</v>
      </c>
      <c r="G561" s="230"/>
      <c r="H561" s="234">
        <v>1.6000000000000001</v>
      </c>
      <c r="I561" s="235"/>
      <c r="J561" s="230"/>
      <c r="K561" s="230"/>
      <c r="L561" s="236"/>
      <c r="M561" s="237"/>
      <c r="N561" s="238"/>
      <c r="O561" s="238"/>
      <c r="P561" s="238"/>
      <c r="Q561" s="238"/>
      <c r="R561" s="238"/>
      <c r="S561" s="238"/>
      <c r="T561" s="239"/>
      <c r="AT561" s="240" t="s">
        <v>216</v>
      </c>
      <c r="AU561" s="240" t="s">
        <v>80</v>
      </c>
      <c r="AV561" s="12" t="s">
        <v>80</v>
      </c>
      <c r="AW561" s="12" t="s">
        <v>33</v>
      </c>
      <c r="AX561" s="12" t="s">
        <v>71</v>
      </c>
      <c r="AY561" s="240" t="s">
        <v>207</v>
      </c>
    </row>
    <row r="562" s="12" customFormat="1">
      <c r="B562" s="229"/>
      <c r="C562" s="230"/>
      <c r="D562" s="231" t="s">
        <v>216</v>
      </c>
      <c r="E562" s="232" t="s">
        <v>1</v>
      </c>
      <c r="F562" s="233" t="s">
        <v>2763</v>
      </c>
      <c r="G562" s="230"/>
      <c r="H562" s="234">
        <v>9.5500000000000007</v>
      </c>
      <c r="I562" s="235"/>
      <c r="J562" s="230"/>
      <c r="K562" s="230"/>
      <c r="L562" s="236"/>
      <c r="M562" s="237"/>
      <c r="N562" s="238"/>
      <c r="O562" s="238"/>
      <c r="P562" s="238"/>
      <c r="Q562" s="238"/>
      <c r="R562" s="238"/>
      <c r="S562" s="238"/>
      <c r="T562" s="239"/>
      <c r="AT562" s="240" t="s">
        <v>216</v>
      </c>
      <c r="AU562" s="240" t="s">
        <v>80</v>
      </c>
      <c r="AV562" s="12" t="s">
        <v>80</v>
      </c>
      <c r="AW562" s="12" t="s">
        <v>33</v>
      </c>
      <c r="AX562" s="12" t="s">
        <v>71</v>
      </c>
      <c r="AY562" s="240" t="s">
        <v>207</v>
      </c>
    </row>
    <row r="563" s="12" customFormat="1">
      <c r="B563" s="229"/>
      <c r="C563" s="230"/>
      <c r="D563" s="231" t="s">
        <v>216</v>
      </c>
      <c r="E563" s="232" t="s">
        <v>1</v>
      </c>
      <c r="F563" s="233" t="s">
        <v>2537</v>
      </c>
      <c r="G563" s="230"/>
      <c r="H563" s="234">
        <v>5.9500000000000002</v>
      </c>
      <c r="I563" s="235"/>
      <c r="J563" s="230"/>
      <c r="K563" s="230"/>
      <c r="L563" s="236"/>
      <c r="M563" s="237"/>
      <c r="N563" s="238"/>
      <c r="O563" s="238"/>
      <c r="P563" s="238"/>
      <c r="Q563" s="238"/>
      <c r="R563" s="238"/>
      <c r="S563" s="238"/>
      <c r="T563" s="239"/>
      <c r="AT563" s="240" t="s">
        <v>216</v>
      </c>
      <c r="AU563" s="240" t="s">
        <v>80</v>
      </c>
      <c r="AV563" s="12" t="s">
        <v>80</v>
      </c>
      <c r="AW563" s="12" t="s">
        <v>33</v>
      </c>
      <c r="AX563" s="12" t="s">
        <v>71</v>
      </c>
      <c r="AY563" s="240" t="s">
        <v>207</v>
      </c>
    </row>
    <row r="564" s="13" customFormat="1">
      <c r="B564" s="241"/>
      <c r="C564" s="242"/>
      <c r="D564" s="231" t="s">
        <v>216</v>
      </c>
      <c r="E564" s="243" t="s">
        <v>1</v>
      </c>
      <c r="F564" s="244" t="s">
        <v>223</v>
      </c>
      <c r="G564" s="242"/>
      <c r="H564" s="245">
        <v>17.100000000000001</v>
      </c>
      <c r="I564" s="246"/>
      <c r="J564" s="242"/>
      <c r="K564" s="242"/>
      <c r="L564" s="247"/>
      <c r="M564" s="248"/>
      <c r="N564" s="249"/>
      <c r="O564" s="249"/>
      <c r="P564" s="249"/>
      <c r="Q564" s="249"/>
      <c r="R564" s="249"/>
      <c r="S564" s="249"/>
      <c r="T564" s="250"/>
      <c r="AT564" s="251" t="s">
        <v>216</v>
      </c>
      <c r="AU564" s="251" t="s">
        <v>80</v>
      </c>
      <c r="AV564" s="13" t="s">
        <v>214</v>
      </c>
      <c r="AW564" s="13" t="s">
        <v>33</v>
      </c>
      <c r="AX564" s="13" t="s">
        <v>78</v>
      </c>
      <c r="AY564" s="251" t="s">
        <v>207</v>
      </c>
    </row>
    <row r="565" s="1" customFormat="1" ht="16.5" customHeight="1">
      <c r="B565" s="38"/>
      <c r="C565" s="273" t="s">
        <v>1021</v>
      </c>
      <c r="D565" s="273" t="s">
        <v>281</v>
      </c>
      <c r="E565" s="274" t="s">
        <v>1063</v>
      </c>
      <c r="F565" s="275" t="s">
        <v>2764</v>
      </c>
      <c r="G565" s="276" t="s">
        <v>296</v>
      </c>
      <c r="H565" s="277">
        <v>18.809999999999999</v>
      </c>
      <c r="I565" s="278"/>
      <c r="J565" s="279">
        <f>ROUND(I565*H565,2)</f>
        <v>0</v>
      </c>
      <c r="K565" s="275" t="s">
        <v>943</v>
      </c>
      <c r="L565" s="280"/>
      <c r="M565" s="281" t="s">
        <v>1</v>
      </c>
      <c r="N565" s="282" t="s">
        <v>42</v>
      </c>
      <c r="O565" s="79"/>
      <c r="P565" s="226">
        <f>O565*H565</f>
        <v>0</v>
      </c>
      <c r="Q565" s="226">
        <v>0.019199999999999998</v>
      </c>
      <c r="R565" s="226">
        <f>Q565*H565</f>
        <v>0.36115199999999992</v>
      </c>
      <c r="S565" s="226">
        <v>0</v>
      </c>
      <c r="T565" s="227">
        <f>S565*H565</f>
        <v>0</v>
      </c>
      <c r="AR565" s="17" t="s">
        <v>397</v>
      </c>
      <c r="AT565" s="17" t="s">
        <v>281</v>
      </c>
      <c r="AU565" s="17" t="s">
        <v>80</v>
      </c>
      <c r="AY565" s="17" t="s">
        <v>207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78</v>
      </c>
      <c r="BK565" s="228">
        <f>ROUND(I565*H565,2)</f>
        <v>0</v>
      </c>
      <c r="BL565" s="17" t="s">
        <v>303</v>
      </c>
      <c r="BM565" s="17" t="s">
        <v>2765</v>
      </c>
    </row>
    <row r="566" s="12" customFormat="1">
      <c r="B566" s="229"/>
      <c r="C566" s="230"/>
      <c r="D566" s="231" t="s">
        <v>216</v>
      </c>
      <c r="E566" s="232" t="s">
        <v>1</v>
      </c>
      <c r="F566" s="233" t="s">
        <v>2766</v>
      </c>
      <c r="G566" s="230"/>
      <c r="H566" s="234">
        <v>18.809999999999999</v>
      </c>
      <c r="I566" s="235"/>
      <c r="J566" s="230"/>
      <c r="K566" s="230"/>
      <c r="L566" s="236"/>
      <c r="M566" s="237"/>
      <c r="N566" s="238"/>
      <c r="O566" s="238"/>
      <c r="P566" s="238"/>
      <c r="Q566" s="238"/>
      <c r="R566" s="238"/>
      <c r="S566" s="238"/>
      <c r="T566" s="239"/>
      <c r="AT566" s="240" t="s">
        <v>216</v>
      </c>
      <c r="AU566" s="240" t="s">
        <v>80</v>
      </c>
      <c r="AV566" s="12" t="s">
        <v>80</v>
      </c>
      <c r="AW566" s="12" t="s">
        <v>33</v>
      </c>
      <c r="AX566" s="12" t="s">
        <v>78</v>
      </c>
      <c r="AY566" s="240" t="s">
        <v>207</v>
      </c>
    </row>
    <row r="567" s="1" customFormat="1" ht="16.5" customHeight="1">
      <c r="B567" s="38"/>
      <c r="C567" s="217" t="s">
        <v>1028</v>
      </c>
      <c r="D567" s="217" t="s">
        <v>209</v>
      </c>
      <c r="E567" s="218" t="s">
        <v>1068</v>
      </c>
      <c r="F567" s="219" t="s">
        <v>1069</v>
      </c>
      <c r="G567" s="220" t="s">
        <v>296</v>
      </c>
      <c r="H567" s="221">
        <v>18.507000000000001</v>
      </c>
      <c r="I567" s="222"/>
      <c r="J567" s="223">
        <f>ROUND(I567*H567,2)</f>
        <v>0</v>
      </c>
      <c r="K567" s="219" t="s">
        <v>213</v>
      </c>
      <c r="L567" s="43"/>
      <c r="M567" s="224" t="s">
        <v>1</v>
      </c>
      <c r="N567" s="225" t="s">
        <v>42</v>
      </c>
      <c r="O567" s="79"/>
      <c r="P567" s="226">
        <f>O567*H567</f>
        <v>0</v>
      </c>
      <c r="Q567" s="226">
        <v>0</v>
      </c>
      <c r="R567" s="226">
        <f>Q567*H567</f>
        <v>0</v>
      </c>
      <c r="S567" s="226">
        <v>0</v>
      </c>
      <c r="T567" s="227">
        <f>S567*H567</f>
        <v>0</v>
      </c>
      <c r="AR567" s="17" t="s">
        <v>303</v>
      </c>
      <c r="AT567" s="17" t="s">
        <v>209</v>
      </c>
      <c r="AU567" s="17" t="s">
        <v>80</v>
      </c>
      <c r="AY567" s="17" t="s">
        <v>207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78</v>
      </c>
      <c r="BK567" s="228">
        <f>ROUND(I567*H567,2)</f>
        <v>0</v>
      </c>
      <c r="BL567" s="17" t="s">
        <v>303</v>
      </c>
      <c r="BM567" s="17" t="s">
        <v>2767</v>
      </c>
    </row>
    <row r="568" s="12" customFormat="1">
      <c r="B568" s="229"/>
      <c r="C568" s="230"/>
      <c r="D568" s="231" t="s">
        <v>216</v>
      </c>
      <c r="E568" s="232" t="s">
        <v>1</v>
      </c>
      <c r="F568" s="233" t="s">
        <v>2768</v>
      </c>
      <c r="G568" s="230"/>
      <c r="H568" s="234">
        <v>18.507000000000001</v>
      </c>
      <c r="I568" s="235"/>
      <c r="J568" s="230"/>
      <c r="K568" s="230"/>
      <c r="L568" s="236"/>
      <c r="M568" s="237"/>
      <c r="N568" s="238"/>
      <c r="O568" s="238"/>
      <c r="P568" s="238"/>
      <c r="Q568" s="238"/>
      <c r="R568" s="238"/>
      <c r="S568" s="238"/>
      <c r="T568" s="239"/>
      <c r="AT568" s="240" t="s">
        <v>216</v>
      </c>
      <c r="AU568" s="240" t="s">
        <v>80</v>
      </c>
      <c r="AV568" s="12" t="s">
        <v>80</v>
      </c>
      <c r="AW568" s="12" t="s">
        <v>33</v>
      </c>
      <c r="AX568" s="12" t="s">
        <v>78</v>
      </c>
      <c r="AY568" s="240" t="s">
        <v>207</v>
      </c>
    </row>
    <row r="569" s="1" customFormat="1" ht="16.5" customHeight="1">
      <c r="B569" s="38"/>
      <c r="C569" s="217" t="s">
        <v>1032</v>
      </c>
      <c r="D569" s="217" t="s">
        <v>209</v>
      </c>
      <c r="E569" s="218" t="s">
        <v>1073</v>
      </c>
      <c r="F569" s="219" t="s">
        <v>1074</v>
      </c>
      <c r="G569" s="220" t="s">
        <v>296</v>
      </c>
      <c r="H569" s="221">
        <v>18.507000000000001</v>
      </c>
      <c r="I569" s="222"/>
      <c r="J569" s="223">
        <f>ROUND(I569*H569,2)</f>
        <v>0</v>
      </c>
      <c r="K569" s="219" t="s">
        <v>213</v>
      </c>
      <c r="L569" s="43"/>
      <c r="M569" s="224" t="s">
        <v>1</v>
      </c>
      <c r="N569" s="225" t="s">
        <v>42</v>
      </c>
      <c r="O569" s="79"/>
      <c r="P569" s="226">
        <f>O569*H569</f>
        <v>0</v>
      </c>
      <c r="Q569" s="226">
        <v>0</v>
      </c>
      <c r="R569" s="226">
        <f>Q569*H569</f>
        <v>0</v>
      </c>
      <c r="S569" s="226">
        <v>0</v>
      </c>
      <c r="T569" s="227">
        <f>S569*H569</f>
        <v>0</v>
      </c>
      <c r="AR569" s="17" t="s">
        <v>303</v>
      </c>
      <c r="AT569" s="17" t="s">
        <v>209</v>
      </c>
      <c r="AU569" s="17" t="s">
        <v>80</v>
      </c>
      <c r="AY569" s="17" t="s">
        <v>207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78</v>
      </c>
      <c r="BK569" s="228">
        <f>ROUND(I569*H569,2)</f>
        <v>0</v>
      </c>
      <c r="BL569" s="17" t="s">
        <v>303</v>
      </c>
      <c r="BM569" s="17" t="s">
        <v>2769</v>
      </c>
    </row>
    <row r="570" s="12" customFormat="1">
      <c r="B570" s="229"/>
      <c r="C570" s="230"/>
      <c r="D570" s="231" t="s">
        <v>216</v>
      </c>
      <c r="E570" s="232" t="s">
        <v>1</v>
      </c>
      <c r="F570" s="233" t="s">
        <v>2770</v>
      </c>
      <c r="G570" s="230"/>
      <c r="H570" s="234">
        <v>18.507000000000001</v>
      </c>
      <c r="I570" s="235"/>
      <c r="J570" s="230"/>
      <c r="K570" s="230"/>
      <c r="L570" s="236"/>
      <c r="M570" s="237"/>
      <c r="N570" s="238"/>
      <c r="O570" s="238"/>
      <c r="P570" s="238"/>
      <c r="Q570" s="238"/>
      <c r="R570" s="238"/>
      <c r="S570" s="238"/>
      <c r="T570" s="239"/>
      <c r="AT570" s="240" t="s">
        <v>216</v>
      </c>
      <c r="AU570" s="240" t="s">
        <v>80</v>
      </c>
      <c r="AV570" s="12" t="s">
        <v>80</v>
      </c>
      <c r="AW570" s="12" t="s">
        <v>33</v>
      </c>
      <c r="AX570" s="12" t="s">
        <v>78</v>
      </c>
      <c r="AY570" s="240" t="s">
        <v>207</v>
      </c>
    </row>
    <row r="571" s="1" customFormat="1" ht="16.5" customHeight="1">
      <c r="B571" s="38"/>
      <c r="C571" s="217" t="s">
        <v>1036</v>
      </c>
      <c r="D571" s="217" t="s">
        <v>209</v>
      </c>
      <c r="E571" s="218" t="s">
        <v>2771</v>
      </c>
      <c r="F571" s="219" t="s">
        <v>2772</v>
      </c>
      <c r="G571" s="220" t="s">
        <v>418</v>
      </c>
      <c r="H571" s="221">
        <v>1</v>
      </c>
      <c r="I571" s="222"/>
      <c r="J571" s="223">
        <f>ROUND(I571*H571,2)</f>
        <v>0</v>
      </c>
      <c r="K571" s="219" t="s">
        <v>943</v>
      </c>
      <c r="L571" s="43"/>
      <c r="M571" s="224" t="s">
        <v>1</v>
      </c>
      <c r="N571" s="225" t="s">
        <v>42</v>
      </c>
      <c r="O571" s="79"/>
      <c r="P571" s="226">
        <f>O571*H571</f>
        <v>0</v>
      </c>
      <c r="Q571" s="226">
        <v>0.00017000000000000001</v>
      </c>
      <c r="R571" s="226">
        <f>Q571*H571</f>
        <v>0.00017000000000000001</v>
      </c>
      <c r="S571" s="226">
        <v>0</v>
      </c>
      <c r="T571" s="227">
        <f>S571*H571</f>
        <v>0</v>
      </c>
      <c r="AR571" s="17" t="s">
        <v>303</v>
      </c>
      <c r="AT571" s="17" t="s">
        <v>209</v>
      </c>
      <c r="AU571" s="17" t="s">
        <v>80</v>
      </c>
      <c r="AY571" s="17" t="s">
        <v>207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78</v>
      </c>
      <c r="BK571" s="228">
        <f>ROUND(I571*H571,2)</f>
        <v>0</v>
      </c>
      <c r="BL571" s="17" t="s">
        <v>303</v>
      </c>
      <c r="BM571" s="17" t="s">
        <v>2773</v>
      </c>
    </row>
    <row r="572" s="12" customFormat="1">
      <c r="B572" s="229"/>
      <c r="C572" s="230"/>
      <c r="D572" s="231" t="s">
        <v>216</v>
      </c>
      <c r="E572" s="232" t="s">
        <v>1</v>
      </c>
      <c r="F572" s="233" t="s">
        <v>78</v>
      </c>
      <c r="G572" s="230"/>
      <c r="H572" s="234">
        <v>1</v>
      </c>
      <c r="I572" s="235"/>
      <c r="J572" s="230"/>
      <c r="K572" s="230"/>
      <c r="L572" s="236"/>
      <c r="M572" s="237"/>
      <c r="N572" s="238"/>
      <c r="O572" s="238"/>
      <c r="P572" s="238"/>
      <c r="Q572" s="238"/>
      <c r="R572" s="238"/>
      <c r="S572" s="238"/>
      <c r="T572" s="239"/>
      <c r="AT572" s="240" t="s">
        <v>216</v>
      </c>
      <c r="AU572" s="240" t="s">
        <v>80</v>
      </c>
      <c r="AV572" s="12" t="s">
        <v>80</v>
      </c>
      <c r="AW572" s="12" t="s">
        <v>33</v>
      </c>
      <c r="AX572" s="12" t="s">
        <v>78</v>
      </c>
      <c r="AY572" s="240" t="s">
        <v>207</v>
      </c>
    </row>
    <row r="573" s="1" customFormat="1" ht="16.5" customHeight="1">
      <c r="B573" s="38"/>
      <c r="C573" s="217" t="s">
        <v>1040</v>
      </c>
      <c r="D573" s="217" t="s">
        <v>209</v>
      </c>
      <c r="E573" s="218" t="s">
        <v>1081</v>
      </c>
      <c r="F573" s="219" t="s">
        <v>1082</v>
      </c>
      <c r="G573" s="220" t="s">
        <v>296</v>
      </c>
      <c r="H573" s="221">
        <v>17.100000000000001</v>
      </c>
      <c r="I573" s="222"/>
      <c r="J573" s="223">
        <f>ROUND(I573*H573,2)</f>
        <v>0</v>
      </c>
      <c r="K573" s="219" t="s">
        <v>213</v>
      </c>
      <c r="L573" s="43"/>
      <c r="M573" s="224" t="s">
        <v>1</v>
      </c>
      <c r="N573" s="225" t="s">
        <v>42</v>
      </c>
      <c r="O573" s="79"/>
      <c r="P573" s="226">
        <f>O573*H573</f>
        <v>0</v>
      </c>
      <c r="Q573" s="226">
        <v>0.0077000000000000002</v>
      </c>
      <c r="R573" s="226">
        <f>Q573*H573</f>
        <v>0.13167000000000001</v>
      </c>
      <c r="S573" s="226">
        <v>0</v>
      </c>
      <c r="T573" s="227">
        <f>S573*H573</f>
        <v>0</v>
      </c>
      <c r="AR573" s="17" t="s">
        <v>303</v>
      </c>
      <c r="AT573" s="17" t="s">
        <v>209</v>
      </c>
      <c r="AU573" s="17" t="s">
        <v>80</v>
      </c>
      <c r="AY573" s="17" t="s">
        <v>207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17" t="s">
        <v>78</v>
      </c>
      <c r="BK573" s="228">
        <f>ROUND(I573*H573,2)</f>
        <v>0</v>
      </c>
      <c r="BL573" s="17" t="s">
        <v>303</v>
      </c>
      <c r="BM573" s="17" t="s">
        <v>2774</v>
      </c>
    </row>
    <row r="574" s="12" customFormat="1">
      <c r="B574" s="229"/>
      <c r="C574" s="230"/>
      <c r="D574" s="231" t="s">
        <v>216</v>
      </c>
      <c r="E574" s="232" t="s">
        <v>1</v>
      </c>
      <c r="F574" s="233" t="s">
        <v>2775</v>
      </c>
      <c r="G574" s="230"/>
      <c r="H574" s="234">
        <v>17.100000000000001</v>
      </c>
      <c r="I574" s="235"/>
      <c r="J574" s="230"/>
      <c r="K574" s="230"/>
      <c r="L574" s="236"/>
      <c r="M574" s="237"/>
      <c r="N574" s="238"/>
      <c r="O574" s="238"/>
      <c r="P574" s="238"/>
      <c r="Q574" s="238"/>
      <c r="R574" s="238"/>
      <c r="S574" s="238"/>
      <c r="T574" s="239"/>
      <c r="AT574" s="240" t="s">
        <v>216</v>
      </c>
      <c r="AU574" s="240" t="s">
        <v>80</v>
      </c>
      <c r="AV574" s="12" t="s">
        <v>80</v>
      </c>
      <c r="AW574" s="12" t="s">
        <v>33</v>
      </c>
      <c r="AX574" s="12" t="s">
        <v>78</v>
      </c>
      <c r="AY574" s="240" t="s">
        <v>207</v>
      </c>
    </row>
    <row r="575" s="1" customFormat="1" ht="16.5" customHeight="1">
      <c r="B575" s="38"/>
      <c r="C575" s="217" t="s">
        <v>1046</v>
      </c>
      <c r="D575" s="217" t="s">
        <v>209</v>
      </c>
      <c r="E575" s="218" t="s">
        <v>2776</v>
      </c>
      <c r="F575" s="219" t="s">
        <v>2777</v>
      </c>
      <c r="G575" s="220" t="s">
        <v>290</v>
      </c>
      <c r="H575" s="221">
        <v>16.800000000000001</v>
      </c>
      <c r="I575" s="222"/>
      <c r="J575" s="223">
        <f>ROUND(I575*H575,2)</f>
        <v>0</v>
      </c>
      <c r="K575" s="219" t="s">
        <v>943</v>
      </c>
      <c r="L575" s="43"/>
      <c r="M575" s="224" t="s">
        <v>1</v>
      </c>
      <c r="N575" s="225" t="s">
        <v>42</v>
      </c>
      <c r="O575" s="79"/>
      <c r="P575" s="226">
        <f>O575*H575</f>
        <v>0</v>
      </c>
      <c r="Q575" s="226">
        <v>0.067500000000000004</v>
      </c>
      <c r="R575" s="226">
        <f>Q575*H575</f>
        <v>1.1340000000000001</v>
      </c>
      <c r="S575" s="226">
        <v>0</v>
      </c>
      <c r="T575" s="227">
        <f>S575*H575</f>
        <v>0</v>
      </c>
      <c r="AR575" s="17" t="s">
        <v>303</v>
      </c>
      <c r="AT575" s="17" t="s">
        <v>209</v>
      </c>
      <c r="AU575" s="17" t="s">
        <v>80</v>
      </c>
      <c r="AY575" s="17" t="s">
        <v>207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78</v>
      </c>
      <c r="BK575" s="228">
        <f>ROUND(I575*H575,2)</f>
        <v>0</v>
      </c>
      <c r="BL575" s="17" t="s">
        <v>303</v>
      </c>
      <c r="BM575" s="17" t="s">
        <v>2778</v>
      </c>
    </row>
    <row r="576" s="12" customFormat="1">
      <c r="B576" s="229"/>
      <c r="C576" s="230"/>
      <c r="D576" s="231" t="s">
        <v>216</v>
      </c>
      <c r="E576" s="232" t="s">
        <v>1</v>
      </c>
      <c r="F576" s="233" t="s">
        <v>2779</v>
      </c>
      <c r="G576" s="230"/>
      <c r="H576" s="234">
        <v>16.800000000000001</v>
      </c>
      <c r="I576" s="235"/>
      <c r="J576" s="230"/>
      <c r="K576" s="230"/>
      <c r="L576" s="236"/>
      <c r="M576" s="237"/>
      <c r="N576" s="238"/>
      <c r="O576" s="238"/>
      <c r="P576" s="238"/>
      <c r="Q576" s="238"/>
      <c r="R576" s="238"/>
      <c r="S576" s="238"/>
      <c r="T576" s="239"/>
      <c r="AT576" s="240" t="s">
        <v>216</v>
      </c>
      <c r="AU576" s="240" t="s">
        <v>80</v>
      </c>
      <c r="AV576" s="12" t="s">
        <v>80</v>
      </c>
      <c r="AW576" s="12" t="s">
        <v>33</v>
      </c>
      <c r="AX576" s="12" t="s">
        <v>78</v>
      </c>
      <c r="AY576" s="240" t="s">
        <v>207</v>
      </c>
    </row>
    <row r="577" s="1" customFormat="1" ht="22.5" customHeight="1">
      <c r="B577" s="38"/>
      <c r="C577" s="217" t="s">
        <v>1052</v>
      </c>
      <c r="D577" s="217" t="s">
        <v>209</v>
      </c>
      <c r="E577" s="218" t="s">
        <v>1085</v>
      </c>
      <c r="F577" s="219" t="s">
        <v>1086</v>
      </c>
      <c r="G577" s="220" t="s">
        <v>868</v>
      </c>
      <c r="H577" s="283"/>
      <c r="I577" s="222"/>
      <c r="J577" s="223">
        <f>ROUND(I577*H577,2)</f>
        <v>0</v>
      </c>
      <c r="K577" s="219" t="s">
        <v>213</v>
      </c>
      <c r="L577" s="43"/>
      <c r="M577" s="224" t="s">
        <v>1</v>
      </c>
      <c r="N577" s="225" t="s">
        <v>42</v>
      </c>
      <c r="O577" s="79"/>
      <c r="P577" s="226">
        <f>O577*H577</f>
        <v>0</v>
      </c>
      <c r="Q577" s="226">
        <v>0</v>
      </c>
      <c r="R577" s="226">
        <f>Q577*H577</f>
        <v>0</v>
      </c>
      <c r="S577" s="226">
        <v>0</v>
      </c>
      <c r="T577" s="227">
        <f>S577*H577</f>
        <v>0</v>
      </c>
      <c r="AR577" s="17" t="s">
        <v>303</v>
      </c>
      <c r="AT577" s="17" t="s">
        <v>209</v>
      </c>
      <c r="AU577" s="17" t="s">
        <v>80</v>
      </c>
      <c r="AY577" s="17" t="s">
        <v>207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78</v>
      </c>
      <c r="BK577" s="228">
        <f>ROUND(I577*H577,2)</f>
        <v>0</v>
      </c>
      <c r="BL577" s="17" t="s">
        <v>303</v>
      </c>
      <c r="BM577" s="17" t="s">
        <v>2780</v>
      </c>
    </row>
    <row r="578" s="11" customFormat="1" ht="22.8" customHeight="1">
      <c r="B578" s="201"/>
      <c r="C578" s="202"/>
      <c r="D578" s="203" t="s">
        <v>70</v>
      </c>
      <c r="E578" s="215" t="s">
        <v>1088</v>
      </c>
      <c r="F578" s="215" t="s">
        <v>2781</v>
      </c>
      <c r="G578" s="202"/>
      <c r="H578" s="202"/>
      <c r="I578" s="205"/>
      <c r="J578" s="216">
        <f>BK578</f>
        <v>0</v>
      </c>
      <c r="K578" s="202"/>
      <c r="L578" s="207"/>
      <c r="M578" s="208"/>
      <c r="N578" s="209"/>
      <c r="O578" s="209"/>
      <c r="P578" s="210">
        <f>SUM(P579:P602)</f>
        <v>0</v>
      </c>
      <c r="Q578" s="209"/>
      <c r="R578" s="210">
        <f>SUM(R579:R602)</f>
        <v>0.77639771999999996</v>
      </c>
      <c r="S578" s="209"/>
      <c r="T578" s="211">
        <f>SUM(T579:T602)</f>
        <v>0</v>
      </c>
      <c r="AR578" s="212" t="s">
        <v>80</v>
      </c>
      <c r="AT578" s="213" t="s">
        <v>70</v>
      </c>
      <c r="AU578" s="213" t="s">
        <v>78</v>
      </c>
      <c r="AY578" s="212" t="s">
        <v>207</v>
      </c>
      <c r="BK578" s="214">
        <f>SUM(BK579:BK602)</f>
        <v>0</v>
      </c>
    </row>
    <row r="579" s="1" customFormat="1" ht="16.5" customHeight="1">
      <c r="B579" s="38"/>
      <c r="C579" s="217" t="s">
        <v>1057</v>
      </c>
      <c r="D579" s="217" t="s">
        <v>209</v>
      </c>
      <c r="E579" s="218" t="s">
        <v>1091</v>
      </c>
      <c r="F579" s="219" t="s">
        <v>1092</v>
      </c>
      <c r="G579" s="220" t="s">
        <v>296</v>
      </c>
      <c r="H579" s="221">
        <v>87.150000000000006</v>
      </c>
      <c r="I579" s="222"/>
      <c r="J579" s="223">
        <f>ROUND(I579*H579,2)</f>
        <v>0</v>
      </c>
      <c r="K579" s="219" t="s">
        <v>213</v>
      </c>
      <c r="L579" s="43"/>
      <c r="M579" s="224" t="s">
        <v>1</v>
      </c>
      <c r="N579" s="225" t="s">
        <v>42</v>
      </c>
      <c r="O579" s="79"/>
      <c r="P579" s="226">
        <f>O579*H579</f>
        <v>0</v>
      </c>
      <c r="Q579" s="226">
        <v>0</v>
      </c>
      <c r="R579" s="226">
        <f>Q579*H579</f>
        <v>0</v>
      </c>
      <c r="S579" s="226">
        <v>0</v>
      </c>
      <c r="T579" s="227">
        <f>S579*H579</f>
        <v>0</v>
      </c>
      <c r="AR579" s="17" t="s">
        <v>214</v>
      </c>
      <c r="AT579" s="17" t="s">
        <v>209</v>
      </c>
      <c r="AU579" s="17" t="s">
        <v>80</v>
      </c>
      <c r="AY579" s="17" t="s">
        <v>207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78</v>
      </c>
      <c r="BK579" s="228">
        <f>ROUND(I579*H579,2)</f>
        <v>0</v>
      </c>
      <c r="BL579" s="17" t="s">
        <v>214</v>
      </c>
      <c r="BM579" s="17" t="s">
        <v>2782</v>
      </c>
    </row>
    <row r="580" s="12" customFormat="1">
      <c r="B580" s="229"/>
      <c r="C580" s="230"/>
      <c r="D580" s="231" t="s">
        <v>216</v>
      </c>
      <c r="E580" s="232" t="s">
        <v>1</v>
      </c>
      <c r="F580" s="233" t="s">
        <v>2327</v>
      </c>
      <c r="G580" s="230"/>
      <c r="H580" s="234">
        <v>78.650000000000006</v>
      </c>
      <c r="I580" s="235"/>
      <c r="J580" s="230"/>
      <c r="K580" s="230"/>
      <c r="L580" s="236"/>
      <c r="M580" s="237"/>
      <c r="N580" s="238"/>
      <c r="O580" s="238"/>
      <c r="P580" s="238"/>
      <c r="Q580" s="238"/>
      <c r="R580" s="238"/>
      <c r="S580" s="238"/>
      <c r="T580" s="239"/>
      <c r="AT580" s="240" t="s">
        <v>216</v>
      </c>
      <c r="AU580" s="240" t="s">
        <v>80</v>
      </c>
      <c r="AV580" s="12" t="s">
        <v>80</v>
      </c>
      <c r="AW580" s="12" t="s">
        <v>33</v>
      </c>
      <c r="AX580" s="12" t="s">
        <v>71</v>
      </c>
      <c r="AY580" s="240" t="s">
        <v>207</v>
      </c>
    </row>
    <row r="581" s="12" customFormat="1">
      <c r="B581" s="229"/>
      <c r="C581" s="230"/>
      <c r="D581" s="231" t="s">
        <v>216</v>
      </c>
      <c r="E581" s="232" t="s">
        <v>1</v>
      </c>
      <c r="F581" s="233" t="s">
        <v>2783</v>
      </c>
      <c r="G581" s="230"/>
      <c r="H581" s="234">
        <v>8.5</v>
      </c>
      <c r="I581" s="235"/>
      <c r="J581" s="230"/>
      <c r="K581" s="230"/>
      <c r="L581" s="236"/>
      <c r="M581" s="237"/>
      <c r="N581" s="238"/>
      <c r="O581" s="238"/>
      <c r="P581" s="238"/>
      <c r="Q581" s="238"/>
      <c r="R581" s="238"/>
      <c r="S581" s="238"/>
      <c r="T581" s="239"/>
      <c r="AT581" s="240" t="s">
        <v>216</v>
      </c>
      <c r="AU581" s="240" t="s">
        <v>80</v>
      </c>
      <c r="AV581" s="12" t="s">
        <v>80</v>
      </c>
      <c r="AW581" s="12" t="s">
        <v>33</v>
      </c>
      <c r="AX581" s="12" t="s">
        <v>71</v>
      </c>
      <c r="AY581" s="240" t="s">
        <v>207</v>
      </c>
    </row>
    <row r="582" s="13" customFormat="1">
      <c r="B582" s="241"/>
      <c r="C582" s="242"/>
      <c r="D582" s="231" t="s">
        <v>216</v>
      </c>
      <c r="E582" s="243" t="s">
        <v>1</v>
      </c>
      <c r="F582" s="244" t="s">
        <v>223</v>
      </c>
      <c r="G582" s="242"/>
      <c r="H582" s="245">
        <v>87.150000000000006</v>
      </c>
      <c r="I582" s="246"/>
      <c r="J582" s="242"/>
      <c r="K582" s="242"/>
      <c r="L582" s="247"/>
      <c r="M582" s="248"/>
      <c r="N582" s="249"/>
      <c r="O582" s="249"/>
      <c r="P582" s="249"/>
      <c r="Q582" s="249"/>
      <c r="R582" s="249"/>
      <c r="S582" s="249"/>
      <c r="T582" s="250"/>
      <c r="AT582" s="251" t="s">
        <v>216</v>
      </c>
      <c r="AU582" s="251" t="s">
        <v>80</v>
      </c>
      <c r="AV582" s="13" t="s">
        <v>214</v>
      </c>
      <c r="AW582" s="13" t="s">
        <v>33</v>
      </c>
      <c r="AX582" s="13" t="s">
        <v>78</v>
      </c>
      <c r="AY582" s="251" t="s">
        <v>207</v>
      </c>
    </row>
    <row r="583" s="1" customFormat="1" ht="16.5" customHeight="1">
      <c r="B583" s="38"/>
      <c r="C583" s="217" t="s">
        <v>1062</v>
      </c>
      <c r="D583" s="217" t="s">
        <v>209</v>
      </c>
      <c r="E583" s="218" t="s">
        <v>1096</v>
      </c>
      <c r="F583" s="219" t="s">
        <v>1097</v>
      </c>
      <c r="G583" s="220" t="s">
        <v>296</v>
      </c>
      <c r="H583" s="221">
        <v>87.150000000000006</v>
      </c>
      <c r="I583" s="222"/>
      <c r="J583" s="223">
        <f>ROUND(I583*H583,2)</f>
        <v>0</v>
      </c>
      <c r="K583" s="219" t="s">
        <v>213</v>
      </c>
      <c r="L583" s="43"/>
      <c r="M583" s="224" t="s">
        <v>1</v>
      </c>
      <c r="N583" s="225" t="s">
        <v>42</v>
      </c>
      <c r="O583" s="79"/>
      <c r="P583" s="226">
        <f>O583*H583</f>
        <v>0</v>
      </c>
      <c r="Q583" s="226">
        <v>3.0000000000000001E-05</v>
      </c>
      <c r="R583" s="226">
        <f>Q583*H583</f>
        <v>0.0026145000000000001</v>
      </c>
      <c r="S583" s="226">
        <v>0</v>
      </c>
      <c r="T583" s="227">
        <f>S583*H583</f>
        <v>0</v>
      </c>
      <c r="AR583" s="17" t="s">
        <v>303</v>
      </c>
      <c r="AT583" s="17" t="s">
        <v>209</v>
      </c>
      <c r="AU583" s="17" t="s">
        <v>80</v>
      </c>
      <c r="AY583" s="17" t="s">
        <v>207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17" t="s">
        <v>78</v>
      </c>
      <c r="BK583" s="228">
        <f>ROUND(I583*H583,2)</f>
        <v>0</v>
      </c>
      <c r="BL583" s="17" t="s">
        <v>303</v>
      </c>
      <c r="BM583" s="17" t="s">
        <v>2784</v>
      </c>
    </row>
    <row r="584" s="12" customFormat="1">
      <c r="B584" s="229"/>
      <c r="C584" s="230"/>
      <c r="D584" s="231" t="s">
        <v>216</v>
      </c>
      <c r="E584" s="232" t="s">
        <v>1</v>
      </c>
      <c r="F584" s="233" t="s">
        <v>2785</v>
      </c>
      <c r="G584" s="230"/>
      <c r="H584" s="234">
        <v>87.150000000000006</v>
      </c>
      <c r="I584" s="235"/>
      <c r="J584" s="230"/>
      <c r="K584" s="230"/>
      <c r="L584" s="236"/>
      <c r="M584" s="237"/>
      <c r="N584" s="238"/>
      <c r="O584" s="238"/>
      <c r="P584" s="238"/>
      <c r="Q584" s="238"/>
      <c r="R584" s="238"/>
      <c r="S584" s="238"/>
      <c r="T584" s="239"/>
      <c r="AT584" s="240" t="s">
        <v>216</v>
      </c>
      <c r="AU584" s="240" t="s">
        <v>80</v>
      </c>
      <c r="AV584" s="12" t="s">
        <v>80</v>
      </c>
      <c r="AW584" s="12" t="s">
        <v>33</v>
      </c>
      <c r="AX584" s="12" t="s">
        <v>78</v>
      </c>
      <c r="AY584" s="240" t="s">
        <v>207</v>
      </c>
    </row>
    <row r="585" s="1" customFormat="1" ht="16.5" customHeight="1">
      <c r="B585" s="38"/>
      <c r="C585" s="217" t="s">
        <v>1067</v>
      </c>
      <c r="D585" s="217" t="s">
        <v>209</v>
      </c>
      <c r="E585" s="218" t="s">
        <v>1135</v>
      </c>
      <c r="F585" s="219" t="s">
        <v>1136</v>
      </c>
      <c r="G585" s="220" t="s">
        <v>296</v>
      </c>
      <c r="H585" s="221">
        <v>88.774000000000001</v>
      </c>
      <c r="I585" s="222"/>
      <c r="J585" s="223">
        <f>ROUND(I585*H585,2)</f>
        <v>0</v>
      </c>
      <c r="K585" s="219" t="s">
        <v>213</v>
      </c>
      <c r="L585" s="43"/>
      <c r="M585" s="224" t="s">
        <v>1</v>
      </c>
      <c r="N585" s="225" t="s">
        <v>42</v>
      </c>
      <c r="O585" s="79"/>
      <c r="P585" s="226">
        <f>O585*H585</f>
        <v>0</v>
      </c>
      <c r="Q585" s="226">
        <v>0.0075799999999999999</v>
      </c>
      <c r="R585" s="226">
        <f>Q585*H585</f>
        <v>0.67290691999999996</v>
      </c>
      <c r="S585" s="226">
        <v>0</v>
      </c>
      <c r="T585" s="227">
        <f>S585*H585</f>
        <v>0</v>
      </c>
      <c r="AR585" s="17" t="s">
        <v>303</v>
      </c>
      <c r="AT585" s="17" t="s">
        <v>209</v>
      </c>
      <c r="AU585" s="17" t="s">
        <v>80</v>
      </c>
      <c r="AY585" s="17" t="s">
        <v>207</v>
      </c>
      <c r="BE585" s="228">
        <f>IF(N585="základní",J585,0)</f>
        <v>0</v>
      </c>
      <c r="BF585" s="228">
        <f>IF(N585="snížená",J585,0)</f>
        <v>0</v>
      </c>
      <c r="BG585" s="228">
        <f>IF(N585="zákl. přenesená",J585,0)</f>
        <v>0</v>
      </c>
      <c r="BH585" s="228">
        <f>IF(N585="sníž. přenesená",J585,0)</f>
        <v>0</v>
      </c>
      <c r="BI585" s="228">
        <f>IF(N585="nulová",J585,0)</f>
        <v>0</v>
      </c>
      <c r="BJ585" s="17" t="s">
        <v>78</v>
      </c>
      <c r="BK585" s="228">
        <f>ROUND(I585*H585,2)</f>
        <v>0</v>
      </c>
      <c r="BL585" s="17" t="s">
        <v>303</v>
      </c>
      <c r="BM585" s="17" t="s">
        <v>2786</v>
      </c>
    </row>
    <row r="586" s="12" customFormat="1">
      <c r="B586" s="229"/>
      <c r="C586" s="230"/>
      <c r="D586" s="231" t="s">
        <v>216</v>
      </c>
      <c r="E586" s="232" t="s">
        <v>1</v>
      </c>
      <c r="F586" s="233" t="s">
        <v>2787</v>
      </c>
      <c r="G586" s="230"/>
      <c r="H586" s="234">
        <v>88.774000000000001</v>
      </c>
      <c r="I586" s="235"/>
      <c r="J586" s="230"/>
      <c r="K586" s="230"/>
      <c r="L586" s="236"/>
      <c r="M586" s="237"/>
      <c r="N586" s="238"/>
      <c r="O586" s="238"/>
      <c r="P586" s="238"/>
      <c r="Q586" s="238"/>
      <c r="R586" s="238"/>
      <c r="S586" s="238"/>
      <c r="T586" s="239"/>
      <c r="AT586" s="240" t="s">
        <v>216</v>
      </c>
      <c r="AU586" s="240" t="s">
        <v>80</v>
      </c>
      <c r="AV586" s="12" t="s">
        <v>80</v>
      </c>
      <c r="AW586" s="12" t="s">
        <v>33</v>
      </c>
      <c r="AX586" s="12" t="s">
        <v>78</v>
      </c>
      <c r="AY586" s="240" t="s">
        <v>207</v>
      </c>
    </row>
    <row r="587" s="1" customFormat="1" ht="16.5" customHeight="1">
      <c r="B587" s="38"/>
      <c r="C587" s="217" t="s">
        <v>1072</v>
      </c>
      <c r="D587" s="217" t="s">
        <v>209</v>
      </c>
      <c r="E587" s="218" t="s">
        <v>1100</v>
      </c>
      <c r="F587" s="219" t="s">
        <v>2788</v>
      </c>
      <c r="G587" s="220" t="s">
        <v>290</v>
      </c>
      <c r="H587" s="221">
        <v>45.399999999999999</v>
      </c>
      <c r="I587" s="222"/>
      <c r="J587" s="223">
        <f>ROUND(I587*H587,2)</f>
        <v>0</v>
      </c>
      <c r="K587" s="219" t="s">
        <v>2598</v>
      </c>
      <c r="L587" s="43"/>
      <c r="M587" s="224" t="s">
        <v>1</v>
      </c>
      <c r="N587" s="225" t="s">
        <v>42</v>
      </c>
      <c r="O587" s="79"/>
      <c r="P587" s="226">
        <f>O587*H587</f>
        <v>0</v>
      </c>
      <c r="Q587" s="226">
        <v>2.0000000000000002E-05</v>
      </c>
      <c r="R587" s="226">
        <f>Q587*H587</f>
        <v>0.00090800000000000006</v>
      </c>
      <c r="S587" s="226">
        <v>0</v>
      </c>
      <c r="T587" s="227">
        <f>S587*H587</f>
        <v>0</v>
      </c>
      <c r="AR587" s="17" t="s">
        <v>303</v>
      </c>
      <c r="AT587" s="17" t="s">
        <v>209</v>
      </c>
      <c r="AU587" s="17" t="s">
        <v>80</v>
      </c>
      <c r="AY587" s="17" t="s">
        <v>207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17" t="s">
        <v>78</v>
      </c>
      <c r="BK587" s="228">
        <f>ROUND(I587*H587,2)</f>
        <v>0</v>
      </c>
      <c r="BL587" s="17" t="s">
        <v>303</v>
      </c>
      <c r="BM587" s="17" t="s">
        <v>2789</v>
      </c>
    </row>
    <row r="588" s="15" customFormat="1">
      <c r="B588" s="263"/>
      <c r="C588" s="264"/>
      <c r="D588" s="231" t="s">
        <v>216</v>
      </c>
      <c r="E588" s="265" t="s">
        <v>1</v>
      </c>
      <c r="F588" s="266" t="s">
        <v>1103</v>
      </c>
      <c r="G588" s="264"/>
      <c r="H588" s="265" t="s">
        <v>1</v>
      </c>
      <c r="I588" s="267"/>
      <c r="J588" s="264"/>
      <c r="K588" s="264"/>
      <c r="L588" s="268"/>
      <c r="M588" s="269"/>
      <c r="N588" s="270"/>
      <c r="O588" s="270"/>
      <c r="P588" s="270"/>
      <c r="Q588" s="270"/>
      <c r="R588" s="270"/>
      <c r="S588" s="270"/>
      <c r="T588" s="271"/>
      <c r="AT588" s="272" t="s">
        <v>216</v>
      </c>
      <c r="AU588" s="272" t="s">
        <v>80</v>
      </c>
      <c r="AV588" s="15" t="s">
        <v>78</v>
      </c>
      <c r="AW588" s="15" t="s">
        <v>33</v>
      </c>
      <c r="AX588" s="15" t="s">
        <v>71</v>
      </c>
      <c r="AY588" s="272" t="s">
        <v>207</v>
      </c>
    </row>
    <row r="589" s="12" customFormat="1">
      <c r="B589" s="229"/>
      <c r="C589" s="230"/>
      <c r="D589" s="231" t="s">
        <v>216</v>
      </c>
      <c r="E589" s="232" t="s">
        <v>1</v>
      </c>
      <c r="F589" s="233" t="s">
        <v>2790</v>
      </c>
      <c r="G589" s="230"/>
      <c r="H589" s="234">
        <v>37.399999999999999</v>
      </c>
      <c r="I589" s="235"/>
      <c r="J589" s="230"/>
      <c r="K589" s="230"/>
      <c r="L589" s="236"/>
      <c r="M589" s="237"/>
      <c r="N589" s="238"/>
      <c r="O589" s="238"/>
      <c r="P589" s="238"/>
      <c r="Q589" s="238"/>
      <c r="R589" s="238"/>
      <c r="S589" s="238"/>
      <c r="T589" s="239"/>
      <c r="AT589" s="240" t="s">
        <v>216</v>
      </c>
      <c r="AU589" s="240" t="s">
        <v>80</v>
      </c>
      <c r="AV589" s="12" t="s">
        <v>80</v>
      </c>
      <c r="AW589" s="12" t="s">
        <v>33</v>
      </c>
      <c r="AX589" s="12" t="s">
        <v>71</v>
      </c>
      <c r="AY589" s="240" t="s">
        <v>207</v>
      </c>
    </row>
    <row r="590" s="12" customFormat="1">
      <c r="B590" s="229"/>
      <c r="C590" s="230"/>
      <c r="D590" s="231" t="s">
        <v>216</v>
      </c>
      <c r="E590" s="232" t="s">
        <v>1</v>
      </c>
      <c r="F590" s="233" t="s">
        <v>2791</v>
      </c>
      <c r="G590" s="230"/>
      <c r="H590" s="234">
        <v>8</v>
      </c>
      <c r="I590" s="235"/>
      <c r="J590" s="230"/>
      <c r="K590" s="230"/>
      <c r="L590" s="236"/>
      <c r="M590" s="237"/>
      <c r="N590" s="238"/>
      <c r="O590" s="238"/>
      <c r="P590" s="238"/>
      <c r="Q590" s="238"/>
      <c r="R590" s="238"/>
      <c r="S590" s="238"/>
      <c r="T590" s="239"/>
      <c r="AT590" s="240" t="s">
        <v>216</v>
      </c>
      <c r="AU590" s="240" t="s">
        <v>80</v>
      </c>
      <c r="AV590" s="12" t="s">
        <v>80</v>
      </c>
      <c r="AW590" s="12" t="s">
        <v>33</v>
      </c>
      <c r="AX590" s="12" t="s">
        <v>71</v>
      </c>
      <c r="AY590" s="240" t="s">
        <v>207</v>
      </c>
    </row>
    <row r="591" s="13" customFormat="1">
      <c r="B591" s="241"/>
      <c r="C591" s="242"/>
      <c r="D591" s="231" t="s">
        <v>216</v>
      </c>
      <c r="E591" s="243" t="s">
        <v>1</v>
      </c>
      <c r="F591" s="244" t="s">
        <v>223</v>
      </c>
      <c r="G591" s="242"/>
      <c r="H591" s="245">
        <v>45.399999999999999</v>
      </c>
      <c r="I591" s="246"/>
      <c r="J591" s="242"/>
      <c r="K591" s="242"/>
      <c r="L591" s="247"/>
      <c r="M591" s="248"/>
      <c r="N591" s="249"/>
      <c r="O591" s="249"/>
      <c r="P591" s="249"/>
      <c r="Q591" s="249"/>
      <c r="R591" s="249"/>
      <c r="S591" s="249"/>
      <c r="T591" s="250"/>
      <c r="AT591" s="251" t="s">
        <v>216</v>
      </c>
      <c r="AU591" s="251" t="s">
        <v>80</v>
      </c>
      <c r="AV591" s="13" t="s">
        <v>214</v>
      </c>
      <c r="AW591" s="13" t="s">
        <v>33</v>
      </c>
      <c r="AX591" s="13" t="s">
        <v>78</v>
      </c>
      <c r="AY591" s="251" t="s">
        <v>207</v>
      </c>
    </row>
    <row r="592" s="1" customFormat="1" ht="16.5" customHeight="1">
      <c r="B592" s="38"/>
      <c r="C592" s="217" t="s">
        <v>1076</v>
      </c>
      <c r="D592" s="217" t="s">
        <v>209</v>
      </c>
      <c r="E592" s="218" t="s">
        <v>1111</v>
      </c>
      <c r="F592" s="219" t="s">
        <v>1112</v>
      </c>
      <c r="G592" s="220" t="s">
        <v>290</v>
      </c>
      <c r="H592" s="221">
        <v>45.399999999999999</v>
      </c>
      <c r="I592" s="222"/>
      <c r="J592" s="223">
        <f>ROUND(I592*H592,2)</f>
        <v>0</v>
      </c>
      <c r="K592" s="219" t="s">
        <v>2792</v>
      </c>
      <c r="L592" s="43"/>
      <c r="M592" s="224" t="s">
        <v>1</v>
      </c>
      <c r="N592" s="225" t="s">
        <v>42</v>
      </c>
      <c r="O592" s="79"/>
      <c r="P592" s="226">
        <f>O592*H592</f>
        <v>0</v>
      </c>
      <c r="Q592" s="226">
        <v>0.00014999999999999999</v>
      </c>
      <c r="R592" s="226">
        <f>Q592*H592</f>
        <v>0.0068099999999999992</v>
      </c>
      <c r="S592" s="226">
        <v>0</v>
      </c>
      <c r="T592" s="227">
        <f>S592*H592</f>
        <v>0</v>
      </c>
      <c r="AR592" s="17" t="s">
        <v>303</v>
      </c>
      <c r="AT592" s="17" t="s">
        <v>209</v>
      </c>
      <c r="AU592" s="17" t="s">
        <v>80</v>
      </c>
      <c r="AY592" s="17" t="s">
        <v>207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17" t="s">
        <v>78</v>
      </c>
      <c r="BK592" s="228">
        <f>ROUND(I592*H592,2)</f>
        <v>0</v>
      </c>
      <c r="BL592" s="17" t="s">
        <v>303</v>
      </c>
      <c r="BM592" s="17" t="s">
        <v>2793</v>
      </c>
    </row>
    <row r="593" s="12" customFormat="1">
      <c r="B593" s="229"/>
      <c r="C593" s="230"/>
      <c r="D593" s="231" t="s">
        <v>216</v>
      </c>
      <c r="E593" s="232" t="s">
        <v>1</v>
      </c>
      <c r="F593" s="233" t="s">
        <v>2794</v>
      </c>
      <c r="G593" s="230"/>
      <c r="H593" s="234">
        <v>45.399999999999999</v>
      </c>
      <c r="I593" s="235"/>
      <c r="J593" s="230"/>
      <c r="K593" s="230"/>
      <c r="L593" s="236"/>
      <c r="M593" s="237"/>
      <c r="N593" s="238"/>
      <c r="O593" s="238"/>
      <c r="P593" s="238"/>
      <c r="Q593" s="238"/>
      <c r="R593" s="238"/>
      <c r="S593" s="238"/>
      <c r="T593" s="239"/>
      <c r="AT593" s="240" t="s">
        <v>216</v>
      </c>
      <c r="AU593" s="240" t="s">
        <v>80</v>
      </c>
      <c r="AV593" s="12" t="s">
        <v>80</v>
      </c>
      <c r="AW593" s="12" t="s">
        <v>33</v>
      </c>
      <c r="AX593" s="12" t="s">
        <v>78</v>
      </c>
      <c r="AY593" s="240" t="s">
        <v>207</v>
      </c>
    </row>
    <row r="594" s="1" customFormat="1" ht="16.5" customHeight="1">
      <c r="B594" s="38"/>
      <c r="C594" s="273" t="s">
        <v>1080</v>
      </c>
      <c r="D594" s="273" t="s">
        <v>281</v>
      </c>
      <c r="E594" s="274" t="s">
        <v>1116</v>
      </c>
      <c r="F594" s="275" t="s">
        <v>2795</v>
      </c>
      <c r="G594" s="276" t="s">
        <v>290</v>
      </c>
      <c r="H594" s="277">
        <v>47.670000000000002</v>
      </c>
      <c r="I594" s="278"/>
      <c r="J594" s="279">
        <f>ROUND(I594*H594,2)</f>
        <v>0</v>
      </c>
      <c r="K594" s="275" t="s">
        <v>943</v>
      </c>
      <c r="L594" s="280"/>
      <c r="M594" s="281" t="s">
        <v>1</v>
      </c>
      <c r="N594" s="282" t="s">
        <v>42</v>
      </c>
      <c r="O594" s="79"/>
      <c r="P594" s="226">
        <f>O594*H594</f>
        <v>0</v>
      </c>
      <c r="Q594" s="226">
        <v>0.00019000000000000001</v>
      </c>
      <c r="R594" s="226">
        <f>Q594*H594</f>
        <v>0.0090573000000000008</v>
      </c>
      <c r="S594" s="226">
        <v>0</v>
      </c>
      <c r="T594" s="227">
        <f>S594*H594</f>
        <v>0</v>
      </c>
      <c r="AR594" s="17" t="s">
        <v>397</v>
      </c>
      <c r="AT594" s="17" t="s">
        <v>281</v>
      </c>
      <c r="AU594" s="17" t="s">
        <v>80</v>
      </c>
      <c r="AY594" s="17" t="s">
        <v>207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78</v>
      </c>
      <c r="BK594" s="228">
        <f>ROUND(I594*H594,2)</f>
        <v>0</v>
      </c>
      <c r="BL594" s="17" t="s">
        <v>303</v>
      </c>
      <c r="BM594" s="17" t="s">
        <v>2796</v>
      </c>
    </row>
    <row r="595" s="12" customFormat="1">
      <c r="B595" s="229"/>
      <c r="C595" s="230"/>
      <c r="D595" s="231" t="s">
        <v>216</v>
      </c>
      <c r="E595" s="232" t="s">
        <v>1</v>
      </c>
      <c r="F595" s="233" t="s">
        <v>2797</v>
      </c>
      <c r="G595" s="230"/>
      <c r="H595" s="234">
        <v>47.670000000000002</v>
      </c>
      <c r="I595" s="235"/>
      <c r="J595" s="230"/>
      <c r="K595" s="230"/>
      <c r="L595" s="236"/>
      <c r="M595" s="237"/>
      <c r="N595" s="238"/>
      <c r="O595" s="238"/>
      <c r="P595" s="238"/>
      <c r="Q595" s="238"/>
      <c r="R595" s="238"/>
      <c r="S595" s="238"/>
      <c r="T595" s="239"/>
      <c r="AT595" s="240" t="s">
        <v>216</v>
      </c>
      <c r="AU595" s="240" t="s">
        <v>80</v>
      </c>
      <c r="AV595" s="12" t="s">
        <v>80</v>
      </c>
      <c r="AW595" s="12" t="s">
        <v>33</v>
      </c>
      <c r="AX595" s="12" t="s">
        <v>78</v>
      </c>
      <c r="AY595" s="240" t="s">
        <v>207</v>
      </c>
    </row>
    <row r="596" s="1" customFormat="1" ht="16.5" customHeight="1">
      <c r="B596" s="38"/>
      <c r="C596" s="217" t="s">
        <v>1084</v>
      </c>
      <c r="D596" s="217" t="s">
        <v>209</v>
      </c>
      <c r="E596" s="218" t="s">
        <v>2798</v>
      </c>
      <c r="F596" s="219" t="s">
        <v>2799</v>
      </c>
      <c r="G596" s="220" t="s">
        <v>296</v>
      </c>
      <c r="H596" s="221">
        <v>87.150000000000006</v>
      </c>
      <c r="I596" s="222"/>
      <c r="J596" s="223">
        <f>ROUND(I596*H596,2)</f>
        <v>0</v>
      </c>
      <c r="K596" s="219" t="s">
        <v>213</v>
      </c>
      <c r="L596" s="43"/>
      <c r="M596" s="224" t="s">
        <v>1</v>
      </c>
      <c r="N596" s="225" t="s">
        <v>42</v>
      </c>
      <c r="O596" s="79"/>
      <c r="P596" s="226">
        <f>O596*H596</f>
        <v>0</v>
      </c>
      <c r="Q596" s="226">
        <v>0.00040000000000000002</v>
      </c>
      <c r="R596" s="226">
        <f>Q596*H596</f>
        <v>0.034860000000000002</v>
      </c>
      <c r="S596" s="226">
        <v>0</v>
      </c>
      <c r="T596" s="227">
        <f>S596*H596</f>
        <v>0</v>
      </c>
      <c r="AR596" s="17" t="s">
        <v>303</v>
      </c>
      <c r="AT596" s="17" t="s">
        <v>209</v>
      </c>
      <c r="AU596" s="17" t="s">
        <v>80</v>
      </c>
      <c r="AY596" s="17" t="s">
        <v>207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78</v>
      </c>
      <c r="BK596" s="228">
        <f>ROUND(I596*H596,2)</f>
        <v>0</v>
      </c>
      <c r="BL596" s="17" t="s">
        <v>303</v>
      </c>
      <c r="BM596" s="17" t="s">
        <v>2800</v>
      </c>
    </row>
    <row r="597" s="12" customFormat="1">
      <c r="B597" s="229"/>
      <c r="C597" s="230"/>
      <c r="D597" s="231" t="s">
        <v>216</v>
      </c>
      <c r="E597" s="232" t="s">
        <v>1</v>
      </c>
      <c r="F597" s="233" t="s">
        <v>2801</v>
      </c>
      <c r="G597" s="230"/>
      <c r="H597" s="234">
        <v>78.650000000000006</v>
      </c>
      <c r="I597" s="235"/>
      <c r="J597" s="230"/>
      <c r="K597" s="230"/>
      <c r="L597" s="236"/>
      <c r="M597" s="237"/>
      <c r="N597" s="238"/>
      <c r="O597" s="238"/>
      <c r="P597" s="238"/>
      <c r="Q597" s="238"/>
      <c r="R597" s="238"/>
      <c r="S597" s="238"/>
      <c r="T597" s="239"/>
      <c r="AT597" s="240" t="s">
        <v>216</v>
      </c>
      <c r="AU597" s="240" t="s">
        <v>80</v>
      </c>
      <c r="AV597" s="12" t="s">
        <v>80</v>
      </c>
      <c r="AW597" s="12" t="s">
        <v>33</v>
      </c>
      <c r="AX597" s="12" t="s">
        <v>71</v>
      </c>
      <c r="AY597" s="240" t="s">
        <v>207</v>
      </c>
    </row>
    <row r="598" s="12" customFormat="1">
      <c r="B598" s="229"/>
      <c r="C598" s="230"/>
      <c r="D598" s="231" t="s">
        <v>216</v>
      </c>
      <c r="E598" s="232" t="s">
        <v>1</v>
      </c>
      <c r="F598" s="233" t="s">
        <v>2532</v>
      </c>
      <c r="G598" s="230"/>
      <c r="H598" s="234">
        <v>8.5</v>
      </c>
      <c r="I598" s="235"/>
      <c r="J598" s="230"/>
      <c r="K598" s="230"/>
      <c r="L598" s="236"/>
      <c r="M598" s="237"/>
      <c r="N598" s="238"/>
      <c r="O598" s="238"/>
      <c r="P598" s="238"/>
      <c r="Q598" s="238"/>
      <c r="R598" s="238"/>
      <c r="S598" s="238"/>
      <c r="T598" s="239"/>
      <c r="AT598" s="240" t="s">
        <v>216</v>
      </c>
      <c r="AU598" s="240" t="s">
        <v>80</v>
      </c>
      <c r="AV598" s="12" t="s">
        <v>80</v>
      </c>
      <c r="AW598" s="12" t="s">
        <v>33</v>
      </c>
      <c r="AX598" s="12" t="s">
        <v>71</v>
      </c>
      <c r="AY598" s="240" t="s">
        <v>207</v>
      </c>
    </row>
    <row r="599" s="13" customFormat="1">
      <c r="B599" s="241"/>
      <c r="C599" s="242"/>
      <c r="D599" s="231" t="s">
        <v>216</v>
      </c>
      <c r="E599" s="243" t="s">
        <v>1</v>
      </c>
      <c r="F599" s="244" t="s">
        <v>223</v>
      </c>
      <c r="G599" s="242"/>
      <c r="H599" s="245">
        <v>87.150000000000006</v>
      </c>
      <c r="I599" s="246"/>
      <c r="J599" s="242"/>
      <c r="K599" s="242"/>
      <c r="L599" s="247"/>
      <c r="M599" s="248"/>
      <c r="N599" s="249"/>
      <c r="O599" s="249"/>
      <c r="P599" s="249"/>
      <c r="Q599" s="249"/>
      <c r="R599" s="249"/>
      <c r="S599" s="249"/>
      <c r="T599" s="250"/>
      <c r="AT599" s="251" t="s">
        <v>216</v>
      </c>
      <c r="AU599" s="251" t="s">
        <v>80</v>
      </c>
      <c r="AV599" s="13" t="s">
        <v>214</v>
      </c>
      <c r="AW599" s="13" t="s">
        <v>33</v>
      </c>
      <c r="AX599" s="13" t="s">
        <v>78</v>
      </c>
      <c r="AY599" s="251" t="s">
        <v>207</v>
      </c>
    </row>
    <row r="600" s="1" customFormat="1" ht="16.5" customHeight="1">
      <c r="B600" s="38"/>
      <c r="C600" s="217" t="s">
        <v>1090</v>
      </c>
      <c r="D600" s="217" t="s">
        <v>209</v>
      </c>
      <c r="E600" s="218" t="s">
        <v>1126</v>
      </c>
      <c r="F600" s="219" t="s">
        <v>1127</v>
      </c>
      <c r="G600" s="220" t="s">
        <v>296</v>
      </c>
      <c r="H600" s="221">
        <v>98.481999999999999</v>
      </c>
      <c r="I600" s="222"/>
      <c r="J600" s="223">
        <f>ROUND(I600*H600,2)</f>
        <v>0</v>
      </c>
      <c r="K600" s="219" t="s">
        <v>943</v>
      </c>
      <c r="L600" s="43"/>
      <c r="M600" s="224" t="s">
        <v>1</v>
      </c>
      <c r="N600" s="225" t="s">
        <v>42</v>
      </c>
      <c r="O600" s="79"/>
      <c r="P600" s="226">
        <f>O600*H600</f>
        <v>0</v>
      </c>
      <c r="Q600" s="226">
        <v>0.00050000000000000001</v>
      </c>
      <c r="R600" s="226">
        <f>Q600*H600</f>
        <v>0.049241</v>
      </c>
      <c r="S600" s="226">
        <v>0</v>
      </c>
      <c r="T600" s="227">
        <f>S600*H600</f>
        <v>0</v>
      </c>
      <c r="AR600" s="17" t="s">
        <v>303</v>
      </c>
      <c r="AT600" s="17" t="s">
        <v>209</v>
      </c>
      <c r="AU600" s="17" t="s">
        <v>80</v>
      </c>
      <c r="AY600" s="17" t="s">
        <v>207</v>
      </c>
      <c r="BE600" s="228">
        <f>IF(N600="základní",J600,0)</f>
        <v>0</v>
      </c>
      <c r="BF600" s="228">
        <f>IF(N600="snížená",J600,0)</f>
        <v>0</v>
      </c>
      <c r="BG600" s="228">
        <f>IF(N600="zákl. přenesená",J600,0)</f>
        <v>0</v>
      </c>
      <c r="BH600" s="228">
        <f>IF(N600="sníž. přenesená",J600,0)</f>
        <v>0</v>
      </c>
      <c r="BI600" s="228">
        <f>IF(N600="nulová",J600,0)</f>
        <v>0</v>
      </c>
      <c r="BJ600" s="17" t="s">
        <v>78</v>
      </c>
      <c r="BK600" s="228">
        <f>ROUND(I600*H600,2)</f>
        <v>0</v>
      </c>
      <c r="BL600" s="17" t="s">
        <v>303</v>
      </c>
      <c r="BM600" s="17" t="s">
        <v>2802</v>
      </c>
    </row>
    <row r="601" s="12" customFormat="1">
      <c r="B601" s="229"/>
      <c r="C601" s="230"/>
      <c r="D601" s="231" t="s">
        <v>216</v>
      </c>
      <c r="E601" s="232" t="s">
        <v>1</v>
      </c>
      <c r="F601" s="233" t="s">
        <v>2803</v>
      </c>
      <c r="G601" s="230"/>
      <c r="H601" s="234">
        <v>98.481999999999999</v>
      </c>
      <c r="I601" s="235"/>
      <c r="J601" s="230"/>
      <c r="K601" s="230"/>
      <c r="L601" s="236"/>
      <c r="M601" s="237"/>
      <c r="N601" s="238"/>
      <c r="O601" s="238"/>
      <c r="P601" s="238"/>
      <c r="Q601" s="238"/>
      <c r="R601" s="238"/>
      <c r="S601" s="238"/>
      <c r="T601" s="239"/>
      <c r="AT601" s="240" t="s">
        <v>216</v>
      </c>
      <c r="AU601" s="240" t="s">
        <v>80</v>
      </c>
      <c r="AV601" s="12" t="s">
        <v>80</v>
      </c>
      <c r="AW601" s="12" t="s">
        <v>33</v>
      </c>
      <c r="AX601" s="12" t="s">
        <v>78</v>
      </c>
      <c r="AY601" s="240" t="s">
        <v>207</v>
      </c>
    </row>
    <row r="602" s="1" customFormat="1" ht="22.5" customHeight="1">
      <c r="B602" s="38"/>
      <c r="C602" s="217" t="s">
        <v>1095</v>
      </c>
      <c r="D602" s="217" t="s">
        <v>209</v>
      </c>
      <c r="E602" s="218" t="s">
        <v>1131</v>
      </c>
      <c r="F602" s="219" t="s">
        <v>1132</v>
      </c>
      <c r="G602" s="220" t="s">
        <v>868</v>
      </c>
      <c r="H602" s="283"/>
      <c r="I602" s="222"/>
      <c r="J602" s="223">
        <f>ROUND(I602*H602,2)</f>
        <v>0</v>
      </c>
      <c r="K602" s="219" t="s">
        <v>213</v>
      </c>
      <c r="L602" s="43"/>
      <c r="M602" s="224" t="s">
        <v>1</v>
      </c>
      <c r="N602" s="225" t="s">
        <v>42</v>
      </c>
      <c r="O602" s="79"/>
      <c r="P602" s="226">
        <f>O602*H602</f>
        <v>0</v>
      </c>
      <c r="Q602" s="226">
        <v>0</v>
      </c>
      <c r="R602" s="226">
        <f>Q602*H602</f>
        <v>0</v>
      </c>
      <c r="S602" s="226">
        <v>0</v>
      </c>
      <c r="T602" s="227">
        <f>S602*H602</f>
        <v>0</v>
      </c>
      <c r="AR602" s="17" t="s">
        <v>303</v>
      </c>
      <c r="AT602" s="17" t="s">
        <v>209</v>
      </c>
      <c r="AU602" s="17" t="s">
        <v>80</v>
      </c>
      <c r="AY602" s="17" t="s">
        <v>207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78</v>
      </c>
      <c r="BK602" s="228">
        <f>ROUND(I602*H602,2)</f>
        <v>0</v>
      </c>
      <c r="BL602" s="17" t="s">
        <v>303</v>
      </c>
      <c r="BM602" s="17" t="s">
        <v>2804</v>
      </c>
    </row>
    <row r="603" s="11" customFormat="1" ht="22.8" customHeight="1">
      <c r="B603" s="201"/>
      <c r="C603" s="202"/>
      <c r="D603" s="203" t="s">
        <v>70</v>
      </c>
      <c r="E603" s="215" t="s">
        <v>1138</v>
      </c>
      <c r="F603" s="215" t="s">
        <v>1139</v>
      </c>
      <c r="G603" s="202"/>
      <c r="H603" s="202"/>
      <c r="I603" s="205"/>
      <c r="J603" s="216">
        <f>BK603</f>
        <v>0</v>
      </c>
      <c r="K603" s="202"/>
      <c r="L603" s="207"/>
      <c r="M603" s="208"/>
      <c r="N603" s="209"/>
      <c r="O603" s="209"/>
      <c r="P603" s="210">
        <f>SUM(P604:P612)</f>
        <v>0</v>
      </c>
      <c r="Q603" s="209"/>
      <c r="R603" s="210">
        <f>SUM(R604:R612)</f>
        <v>0.18224099999999999</v>
      </c>
      <c r="S603" s="209"/>
      <c r="T603" s="211">
        <f>SUM(T604:T612)</f>
        <v>0</v>
      </c>
      <c r="AR603" s="212" t="s">
        <v>80</v>
      </c>
      <c r="AT603" s="213" t="s">
        <v>70</v>
      </c>
      <c r="AU603" s="213" t="s">
        <v>78</v>
      </c>
      <c r="AY603" s="212" t="s">
        <v>207</v>
      </c>
      <c r="BK603" s="214">
        <f>SUM(BK604:BK612)</f>
        <v>0</v>
      </c>
    </row>
    <row r="604" s="1" customFormat="1" ht="22.5" customHeight="1">
      <c r="B604" s="38"/>
      <c r="C604" s="217" t="s">
        <v>1099</v>
      </c>
      <c r="D604" s="217" t="s">
        <v>209</v>
      </c>
      <c r="E604" s="218" t="s">
        <v>1141</v>
      </c>
      <c r="F604" s="219" t="s">
        <v>1142</v>
      </c>
      <c r="G604" s="220" t="s">
        <v>296</v>
      </c>
      <c r="H604" s="221">
        <v>10.808999999999999</v>
      </c>
      <c r="I604" s="222"/>
      <c r="J604" s="223">
        <f>ROUND(I604*H604,2)</f>
        <v>0</v>
      </c>
      <c r="K604" s="219" t="s">
        <v>213</v>
      </c>
      <c r="L604" s="43"/>
      <c r="M604" s="224" t="s">
        <v>1</v>
      </c>
      <c r="N604" s="225" t="s">
        <v>42</v>
      </c>
      <c r="O604" s="79"/>
      <c r="P604" s="226">
        <f>O604*H604</f>
        <v>0</v>
      </c>
      <c r="Q604" s="226">
        <v>0.0030000000000000001</v>
      </c>
      <c r="R604" s="226">
        <f>Q604*H604</f>
        <v>0.032426999999999997</v>
      </c>
      <c r="S604" s="226">
        <v>0</v>
      </c>
      <c r="T604" s="227">
        <f>S604*H604</f>
        <v>0</v>
      </c>
      <c r="AR604" s="17" t="s">
        <v>303</v>
      </c>
      <c r="AT604" s="17" t="s">
        <v>209</v>
      </c>
      <c r="AU604" s="17" t="s">
        <v>80</v>
      </c>
      <c r="AY604" s="17" t="s">
        <v>207</v>
      </c>
      <c r="BE604" s="228">
        <f>IF(N604="základní",J604,0)</f>
        <v>0</v>
      </c>
      <c r="BF604" s="228">
        <f>IF(N604="snížená",J604,0)</f>
        <v>0</v>
      </c>
      <c r="BG604" s="228">
        <f>IF(N604="zákl. přenesená",J604,0)</f>
        <v>0</v>
      </c>
      <c r="BH604" s="228">
        <f>IF(N604="sníž. přenesená",J604,0)</f>
        <v>0</v>
      </c>
      <c r="BI604" s="228">
        <f>IF(N604="nulová",J604,0)</f>
        <v>0</v>
      </c>
      <c r="BJ604" s="17" t="s">
        <v>78</v>
      </c>
      <c r="BK604" s="228">
        <f>ROUND(I604*H604,2)</f>
        <v>0</v>
      </c>
      <c r="BL604" s="17" t="s">
        <v>303</v>
      </c>
      <c r="BM604" s="17" t="s">
        <v>2805</v>
      </c>
    </row>
    <row r="605" s="12" customFormat="1">
      <c r="B605" s="229"/>
      <c r="C605" s="230"/>
      <c r="D605" s="231" t="s">
        <v>216</v>
      </c>
      <c r="E605" s="232" t="s">
        <v>1</v>
      </c>
      <c r="F605" s="233" t="s">
        <v>2806</v>
      </c>
      <c r="G605" s="230"/>
      <c r="H605" s="234">
        <v>4.0899999999999999</v>
      </c>
      <c r="I605" s="235"/>
      <c r="J605" s="230"/>
      <c r="K605" s="230"/>
      <c r="L605" s="236"/>
      <c r="M605" s="237"/>
      <c r="N605" s="238"/>
      <c r="O605" s="238"/>
      <c r="P605" s="238"/>
      <c r="Q605" s="238"/>
      <c r="R605" s="238"/>
      <c r="S605" s="238"/>
      <c r="T605" s="239"/>
      <c r="AT605" s="240" t="s">
        <v>216</v>
      </c>
      <c r="AU605" s="240" t="s">
        <v>80</v>
      </c>
      <c r="AV605" s="12" t="s">
        <v>80</v>
      </c>
      <c r="AW605" s="12" t="s">
        <v>33</v>
      </c>
      <c r="AX605" s="12" t="s">
        <v>71</v>
      </c>
      <c r="AY605" s="240" t="s">
        <v>207</v>
      </c>
    </row>
    <row r="606" s="12" customFormat="1">
      <c r="B606" s="229"/>
      <c r="C606" s="230"/>
      <c r="D606" s="231" t="s">
        <v>216</v>
      </c>
      <c r="E606" s="232" t="s">
        <v>1</v>
      </c>
      <c r="F606" s="233" t="s">
        <v>2807</v>
      </c>
      <c r="G606" s="230"/>
      <c r="H606" s="234">
        <v>6.7190000000000003</v>
      </c>
      <c r="I606" s="235"/>
      <c r="J606" s="230"/>
      <c r="K606" s="230"/>
      <c r="L606" s="236"/>
      <c r="M606" s="237"/>
      <c r="N606" s="238"/>
      <c r="O606" s="238"/>
      <c r="P606" s="238"/>
      <c r="Q606" s="238"/>
      <c r="R606" s="238"/>
      <c r="S606" s="238"/>
      <c r="T606" s="239"/>
      <c r="AT606" s="240" t="s">
        <v>216</v>
      </c>
      <c r="AU606" s="240" t="s">
        <v>80</v>
      </c>
      <c r="AV606" s="12" t="s">
        <v>80</v>
      </c>
      <c r="AW606" s="12" t="s">
        <v>33</v>
      </c>
      <c r="AX606" s="12" t="s">
        <v>71</v>
      </c>
      <c r="AY606" s="240" t="s">
        <v>207</v>
      </c>
    </row>
    <row r="607" s="13" customFormat="1">
      <c r="B607" s="241"/>
      <c r="C607" s="242"/>
      <c r="D607" s="231" t="s">
        <v>216</v>
      </c>
      <c r="E607" s="243" t="s">
        <v>1</v>
      </c>
      <c r="F607" s="244" t="s">
        <v>223</v>
      </c>
      <c r="G607" s="242"/>
      <c r="H607" s="245">
        <v>10.808999999999999</v>
      </c>
      <c r="I607" s="246"/>
      <c r="J607" s="242"/>
      <c r="K607" s="242"/>
      <c r="L607" s="247"/>
      <c r="M607" s="248"/>
      <c r="N607" s="249"/>
      <c r="O607" s="249"/>
      <c r="P607" s="249"/>
      <c r="Q607" s="249"/>
      <c r="R607" s="249"/>
      <c r="S607" s="249"/>
      <c r="T607" s="250"/>
      <c r="AT607" s="251" t="s">
        <v>216</v>
      </c>
      <c r="AU607" s="251" t="s">
        <v>80</v>
      </c>
      <c r="AV607" s="13" t="s">
        <v>214</v>
      </c>
      <c r="AW607" s="13" t="s">
        <v>33</v>
      </c>
      <c r="AX607" s="13" t="s">
        <v>78</v>
      </c>
      <c r="AY607" s="251" t="s">
        <v>207</v>
      </c>
    </row>
    <row r="608" s="1" customFormat="1" ht="16.5" customHeight="1">
      <c r="B608" s="38"/>
      <c r="C608" s="273" t="s">
        <v>1110</v>
      </c>
      <c r="D608" s="273" t="s">
        <v>281</v>
      </c>
      <c r="E608" s="274" t="s">
        <v>1150</v>
      </c>
      <c r="F608" s="275" t="s">
        <v>1151</v>
      </c>
      <c r="G608" s="276" t="s">
        <v>296</v>
      </c>
      <c r="H608" s="277">
        <v>11.890000000000001</v>
      </c>
      <c r="I608" s="278"/>
      <c r="J608" s="279">
        <f>ROUND(I608*H608,2)</f>
        <v>0</v>
      </c>
      <c r="K608" s="275" t="s">
        <v>943</v>
      </c>
      <c r="L608" s="280"/>
      <c r="M608" s="281" t="s">
        <v>1</v>
      </c>
      <c r="N608" s="282" t="s">
        <v>42</v>
      </c>
      <c r="O608" s="79"/>
      <c r="P608" s="226">
        <f>O608*H608</f>
        <v>0</v>
      </c>
      <c r="Q608" s="226">
        <v>0.0126</v>
      </c>
      <c r="R608" s="226">
        <f>Q608*H608</f>
        <v>0.149814</v>
      </c>
      <c r="S608" s="226">
        <v>0</v>
      </c>
      <c r="T608" s="227">
        <f>S608*H608</f>
        <v>0</v>
      </c>
      <c r="AR608" s="17" t="s">
        <v>397</v>
      </c>
      <c r="AT608" s="17" t="s">
        <v>281</v>
      </c>
      <c r="AU608" s="17" t="s">
        <v>80</v>
      </c>
      <c r="AY608" s="17" t="s">
        <v>207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78</v>
      </c>
      <c r="BK608" s="228">
        <f>ROUND(I608*H608,2)</f>
        <v>0</v>
      </c>
      <c r="BL608" s="17" t="s">
        <v>303</v>
      </c>
      <c r="BM608" s="17" t="s">
        <v>2808</v>
      </c>
    </row>
    <row r="609" s="12" customFormat="1">
      <c r="B609" s="229"/>
      <c r="C609" s="230"/>
      <c r="D609" s="231" t="s">
        <v>216</v>
      </c>
      <c r="E609" s="232" t="s">
        <v>1</v>
      </c>
      <c r="F609" s="233" t="s">
        <v>2809</v>
      </c>
      <c r="G609" s="230"/>
      <c r="H609" s="234">
        <v>11.890000000000001</v>
      </c>
      <c r="I609" s="235"/>
      <c r="J609" s="230"/>
      <c r="K609" s="230"/>
      <c r="L609" s="236"/>
      <c r="M609" s="237"/>
      <c r="N609" s="238"/>
      <c r="O609" s="238"/>
      <c r="P609" s="238"/>
      <c r="Q609" s="238"/>
      <c r="R609" s="238"/>
      <c r="S609" s="238"/>
      <c r="T609" s="239"/>
      <c r="AT609" s="240" t="s">
        <v>216</v>
      </c>
      <c r="AU609" s="240" t="s">
        <v>80</v>
      </c>
      <c r="AV609" s="12" t="s">
        <v>80</v>
      </c>
      <c r="AW609" s="12" t="s">
        <v>33</v>
      </c>
      <c r="AX609" s="12" t="s">
        <v>78</v>
      </c>
      <c r="AY609" s="240" t="s">
        <v>207</v>
      </c>
    </row>
    <row r="610" s="1" customFormat="1" ht="16.5" customHeight="1">
      <c r="B610" s="38"/>
      <c r="C610" s="273" t="s">
        <v>1115</v>
      </c>
      <c r="D610" s="273" t="s">
        <v>281</v>
      </c>
      <c r="E610" s="274" t="s">
        <v>1155</v>
      </c>
      <c r="F610" s="275" t="s">
        <v>1156</v>
      </c>
      <c r="G610" s="276" t="s">
        <v>296</v>
      </c>
      <c r="H610" s="277">
        <v>10.9</v>
      </c>
      <c r="I610" s="278"/>
      <c r="J610" s="279">
        <f>ROUND(I610*H610,2)</f>
        <v>0</v>
      </c>
      <c r="K610" s="275" t="s">
        <v>943</v>
      </c>
      <c r="L610" s="280"/>
      <c r="M610" s="281" t="s">
        <v>1</v>
      </c>
      <c r="N610" s="282" t="s">
        <v>42</v>
      </c>
      <c r="O610" s="79"/>
      <c r="P610" s="226">
        <f>O610*H610</f>
        <v>0</v>
      </c>
      <c r="Q610" s="226">
        <v>0</v>
      </c>
      <c r="R610" s="226">
        <f>Q610*H610</f>
        <v>0</v>
      </c>
      <c r="S610" s="226">
        <v>0</v>
      </c>
      <c r="T610" s="227">
        <f>S610*H610</f>
        <v>0</v>
      </c>
      <c r="AR610" s="17" t="s">
        <v>397</v>
      </c>
      <c r="AT610" s="17" t="s">
        <v>281</v>
      </c>
      <c r="AU610" s="17" t="s">
        <v>80</v>
      </c>
      <c r="AY610" s="17" t="s">
        <v>207</v>
      </c>
      <c r="BE610" s="228">
        <f>IF(N610="základní",J610,0)</f>
        <v>0</v>
      </c>
      <c r="BF610" s="228">
        <f>IF(N610="snížená",J610,0)</f>
        <v>0</v>
      </c>
      <c r="BG610" s="228">
        <f>IF(N610="zákl. přenesená",J610,0)</f>
        <v>0</v>
      </c>
      <c r="BH610" s="228">
        <f>IF(N610="sníž. přenesená",J610,0)</f>
        <v>0</v>
      </c>
      <c r="BI610" s="228">
        <f>IF(N610="nulová",J610,0)</f>
        <v>0</v>
      </c>
      <c r="BJ610" s="17" t="s">
        <v>78</v>
      </c>
      <c r="BK610" s="228">
        <f>ROUND(I610*H610,2)</f>
        <v>0</v>
      </c>
      <c r="BL610" s="17" t="s">
        <v>303</v>
      </c>
      <c r="BM610" s="17" t="s">
        <v>2810</v>
      </c>
    </row>
    <row r="611" s="12" customFormat="1">
      <c r="B611" s="229"/>
      <c r="C611" s="230"/>
      <c r="D611" s="231" t="s">
        <v>216</v>
      </c>
      <c r="E611" s="232" t="s">
        <v>1</v>
      </c>
      <c r="F611" s="233" t="s">
        <v>2811</v>
      </c>
      <c r="G611" s="230"/>
      <c r="H611" s="234">
        <v>10.9</v>
      </c>
      <c r="I611" s="235"/>
      <c r="J611" s="230"/>
      <c r="K611" s="230"/>
      <c r="L611" s="236"/>
      <c r="M611" s="237"/>
      <c r="N611" s="238"/>
      <c r="O611" s="238"/>
      <c r="P611" s="238"/>
      <c r="Q611" s="238"/>
      <c r="R611" s="238"/>
      <c r="S611" s="238"/>
      <c r="T611" s="239"/>
      <c r="AT611" s="240" t="s">
        <v>216</v>
      </c>
      <c r="AU611" s="240" t="s">
        <v>80</v>
      </c>
      <c r="AV611" s="12" t="s">
        <v>80</v>
      </c>
      <c r="AW611" s="12" t="s">
        <v>33</v>
      </c>
      <c r="AX611" s="12" t="s">
        <v>78</v>
      </c>
      <c r="AY611" s="240" t="s">
        <v>207</v>
      </c>
    </row>
    <row r="612" s="1" customFormat="1" ht="22.5" customHeight="1">
      <c r="B612" s="38"/>
      <c r="C612" s="217" t="s">
        <v>1120</v>
      </c>
      <c r="D612" s="217" t="s">
        <v>209</v>
      </c>
      <c r="E612" s="218" t="s">
        <v>1170</v>
      </c>
      <c r="F612" s="219" t="s">
        <v>1171</v>
      </c>
      <c r="G612" s="220" t="s">
        <v>868</v>
      </c>
      <c r="H612" s="283"/>
      <c r="I612" s="222"/>
      <c r="J612" s="223">
        <f>ROUND(I612*H612,2)</f>
        <v>0</v>
      </c>
      <c r="K612" s="219" t="s">
        <v>213</v>
      </c>
      <c r="L612" s="43"/>
      <c r="M612" s="224" t="s">
        <v>1</v>
      </c>
      <c r="N612" s="225" t="s">
        <v>42</v>
      </c>
      <c r="O612" s="79"/>
      <c r="P612" s="226">
        <f>O612*H612</f>
        <v>0</v>
      </c>
      <c r="Q612" s="226">
        <v>0</v>
      </c>
      <c r="R612" s="226">
        <f>Q612*H612</f>
        <v>0</v>
      </c>
      <c r="S612" s="226">
        <v>0</v>
      </c>
      <c r="T612" s="227">
        <f>S612*H612</f>
        <v>0</v>
      </c>
      <c r="AR612" s="17" t="s">
        <v>303</v>
      </c>
      <c r="AT612" s="17" t="s">
        <v>209</v>
      </c>
      <c r="AU612" s="17" t="s">
        <v>80</v>
      </c>
      <c r="AY612" s="17" t="s">
        <v>207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17" t="s">
        <v>78</v>
      </c>
      <c r="BK612" s="228">
        <f>ROUND(I612*H612,2)</f>
        <v>0</v>
      </c>
      <c r="BL612" s="17" t="s">
        <v>303</v>
      </c>
      <c r="BM612" s="17" t="s">
        <v>2812</v>
      </c>
    </row>
    <row r="613" s="11" customFormat="1" ht="22.8" customHeight="1">
      <c r="B613" s="201"/>
      <c r="C613" s="202"/>
      <c r="D613" s="203" t="s">
        <v>70</v>
      </c>
      <c r="E613" s="215" t="s">
        <v>1173</v>
      </c>
      <c r="F613" s="215" t="s">
        <v>1174</v>
      </c>
      <c r="G613" s="202"/>
      <c r="H613" s="202"/>
      <c r="I613" s="205"/>
      <c r="J613" s="216">
        <f>BK613</f>
        <v>0</v>
      </c>
      <c r="K613" s="202"/>
      <c r="L613" s="207"/>
      <c r="M613" s="208"/>
      <c r="N613" s="209"/>
      <c r="O613" s="209"/>
      <c r="P613" s="210">
        <f>SUM(P614:P617)</f>
        <v>0</v>
      </c>
      <c r="Q613" s="209"/>
      <c r="R613" s="210">
        <f>SUM(R614:R617)</f>
        <v>0.000348</v>
      </c>
      <c r="S613" s="209"/>
      <c r="T613" s="211">
        <f>SUM(T614:T617)</f>
        <v>0</v>
      </c>
      <c r="AR613" s="212" t="s">
        <v>80</v>
      </c>
      <c r="AT613" s="213" t="s">
        <v>70</v>
      </c>
      <c r="AU613" s="213" t="s">
        <v>78</v>
      </c>
      <c r="AY613" s="212" t="s">
        <v>207</v>
      </c>
      <c r="BK613" s="214">
        <f>SUM(BK614:BK617)</f>
        <v>0</v>
      </c>
    </row>
    <row r="614" s="1" customFormat="1" ht="16.5" customHeight="1">
      <c r="B614" s="38"/>
      <c r="C614" s="217" t="s">
        <v>1125</v>
      </c>
      <c r="D614" s="217" t="s">
        <v>209</v>
      </c>
      <c r="E614" s="218" t="s">
        <v>1176</v>
      </c>
      <c r="F614" s="219" t="s">
        <v>1177</v>
      </c>
      <c r="G614" s="220" t="s">
        <v>296</v>
      </c>
      <c r="H614" s="221">
        <v>1.2</v>
      </c>
      <c r="I614" s="222"/>
      <c r="J614" s="223">
        <f>ROUND(I614*H614,2)</f>
        <v>0</v>
      </c>
      <c r="K614" s="219" t="s">
        <v>213</v>
      </c>
      <c r="L614" s="43"/>
      <c r="M614" s="224" t="s">
        <v>1</v>
      </c>
      <c r="N614" s="225" t="s">
        <v>42</v>
      </c>
      <c r="O614" s="79"/>
      <c r="P614" s="226">
        <f>O614*H614</f>
        <v>0</v>
      </c>
      <c r="Q614" s="226">
        <v>0.00017000000000000001</v>
      </c>
      <c r="R614" s="226">
        <f>Q614*H614</f>
        <v>0.000204</v>
      </c>
      <c r="S614" s="226">
        <v>0</v>
      </c>
      <c r="T614" s="227">
        <f>S614*H614</f>
        <v>0</v>
      </c>
      <c r="AR614" s="17" t="s">
        <v>303</v>
      </c>
      <c r="AT614" s="17" t="s">
        <v>209</v>
      </c>
      <c r="AU614" s="17" t="s">
        <v>80</v>
      </c>
      <c r="AY614" s="17" t="s">
        <v>207</v>
      </c>
      <c r="BE614" s="228">
        <f>IF(N614="základní",J614,0)</f>
        <v>0</v>
      </c>
      <c r="BF614" s="228">
        <f>IF(N614="snížená",J614,0)</f>
        <v>0</v>
      </c>
      <c r="BG614" s="228">
        <f>IF(N614="zákl. přenesená",J614,0)</f>
        <v>0</v>
      </c>
      <c r="BH614" s="228">
        <f>IF(N614="sníž. přenesená",J614,0)</f>
        <v>0</v>
      </c>
      <c r="BI614" s="228">
        <f>IF(N614="nulová",J614,0)</f>
        <v>0</v>
      </c>
      <c r="BJ614" s="17" t="s">
        <v>78</v>
      </c>
      <c r="BK614" s="228">
        <f>ROUND(I614*H614,2)</f>
        <v>0</v>
      </c>
      <c r="BL614" s="17" t="s">
        <v>303</v>
      </c>
      <c r="BM614" s="17" t="s">
        <v>2813</v>
      </c>
    </row>
    <row r="615" s="12" customFormat="1">
      <c r="B615" s="229"/>
      <c r="C615" s="230"/>
      <c r="D615" s="231" t="s">
        <v>216</v>
      </c>
      <c r="E615" s="232" t="s">
        <v>1</v>
      </c>
      <c r="F615" s="233" t="s">
        <v>2814</v>
      </c>
      <c r="G615" s="230"/>
      <c r="H615" s="234">
        <v>1.2</v>
      </c>
      <c r="I615" s="235"/>
      <c r="J615" s="230"/>
      <c r="K615" s="230"/>
      <c r="L615" s="236"/>
      <c r="M615" s="237"/>
      <c r="N615" s="238"/>
      <c r="O615" s="238"/>
      <c r="P615" s="238"/>
      <c r="Q615" s="238"/>
      <c r="R615" s="238"/>
      <c r="S615" s="238"/>
      <c r="T615" s="239"/>
      <c r="AT615" s="240" t="s">
        <v>216</v>
      </c>
      <c r="AU615" s="240" t="s">
        <v>80</v>
      </c>
      <c r="AV615" s="12" t="s">
        <v>80</v>
      </c>
      <c r="AW615" s="12" t="s">
        <v>33</v>
      </c>
      <c r="AX615" s="12" t="s">
        <v>78</v>
      </c>
      <c r="AY615" s="240" t="s">
        <v>207</v>
      </c>
    </row>
    <row r="616" s="1" customFormat="1" ht="16.5" customHeight="1">
      <c r="B616" s="38"/>
      <c r="C616" s="217" t="s">
        <v>1130</v>
      </c>
      <c r="D616" s="217" t="s">
        <v>209</v>
      </c>
      <c r="E616" s="218" t="s">
        <v>1181</v>
      </c>
      <c r="F616" s="219" t="s">
        <v>1182</v>
      </c>
      <c r="G616" s="220" t="s">
        <v>296</v>
      </c>
      <c r="H616" s="221">
        <v>1.2</v>
      </c>
      <c r="I616" s="222"/>
      <c r="J616" s="223">
        <f>ROUND(I616*H616,2)</f>
        <v>0</v>
      </c>
      <c r="K616" s="219" t="s">
        <v>213</v>
      </c>
      <c r="L616" s="43"/>
      <c r="M616" s="224" t="s">
        <v>1</v>
      </c>
      <c r="N616" s="225" t="s">
        <v>42</v>
      </c>
      <c r="O616" s="79"/>
      <c r="P616" s="226">
        <f>O616*H616</f>
        <v>0</v>
      </c>
      <c r="Q616" s="226">
        <v>0.00012</v>
      </c>
      <c r="R616" s="226">
        <f>Q616*H616</f>
        <v>0.000144</v>
      </c>
      <c r="S616" s="226">
        <v>0</v>
      </c>
      <c r="T616" s="227">
        <f>S616*H616</f>
        <v>0</v>
      </c>
      <c r="AR616" s="17" t="s">
        <v>303</v>
      </c>
      <c r="AT616" s="17" t="s">
        <v>209</v>
      </c>
      <c r="AU616" s="17" t="s">
        <v>80</v>
      </c>
      <c r="AY616" s="17" t="s">
        <v>207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78</v>
      </c>
      <c r="BK616" s="228">
        <f>ROUND(I616*H616,2)</f>
        <v>0</v>
      </c>
      <c r="BL616" s="17" t="s">
        <v>303</v>
      </c>
      <c r="BM616" s="17" t="s">
        <v>2815</v>
      </c>
    </row>
    <row r="617" s="12" customFormat="1">
      <c r="B617" s="229"/>
      <c r="C617" s="230"/>
      <c r="D617" s="231" t="s">
        <v>216</v>
      </c>
      <c r="E617" s="232" t="s">
        <v>1</v>
      </c>
      <c r="F617" s="233" t="s">
        <v>2816</v>
      </c>
      <c r="G617" s="230"/>
      <c r="H617" s="234">
        <v>1.2</v>
      </c>
      <c r="I617" s="235"/>
      <c r="J617" s="230"/>
      <c r="K617" s="230"/>
      <c r="L617" s="236"/>
      <c r="M617" s="237"/>
      <c r="N617" s="238"/>
      <c r="O617" s="238"/>
      <c r="P617" s="238"/>
      <c r="Q617" s="238"/>
      <c r="R617" s="238"/>
      <c r="S617" s="238"/>
      <c r="T617" s="239"/>
      <c r="AT617" s="240" t="s">
        <v>216</v>
      </c>
      <c r="AU617" s="240" t="s">
        <v>80</v>
      </c>
      <c r="AV617" s="12" t="s">
        <v>80</v>
      </c>
      <c r="AW617" s="12" t="s">
        <v>33</v>
      </c>
      <c r="AX617" s="12" t="s">
        <v>78</v>
      </c>
      <c r="AY617" s="240" t="s">
        <v>207</v>
      </c>
    </row>
    <row r="618" s="11" customFormat="1" ht="22.8" customHeight="1">
      <c r="B618" s="201"/>
      <c r="C618" s="202"/>
      <c r="D618" s="203" t="s">
        <v>70</v>
      </c>
      <c r="E618" s="215" t="s">
        <v>1185</v>
      </c>
      <c r="F618" s="215" t="s">
        <v>1186</v>
      </c>
      <c r="G618" s="202"/>
      <c r="H618" s="202"/>
      <c r="I618" s="205"/>
      <c r="J618" s="216">
        <f>BK618</f>
        <v>0</v>
      </c>
      <c r="K618" s="202"/>
      <c r="L618" s="207"/>
      <c r="M618" s="208"/>
      <c r="N618" s="209"/>
      <c r="O618" s="209"/>
      <c r="P618" s="210">
        <f>SUM(P619:P639)</f>
        <v>0</v>
      </c>
      <c r="Q618" s="209"/>
      <c r="R618" s="210">
        <f>SUM(R619:R639)</f>
        <v>0.079676999999999984</v>
      </c>
      <c r="S618" s="209"/>
      <c r="T618" s="211">
        <f>SUM(T619:T639)</f>
        <v>0</v>
      </c>
      <c r="AR618" s="212" t="s">
        <v>80</v>
      </c>
      <c r="AT618" s="213" t="s">
        <v>70</v>
      </c>
      <c r="AU618" s="213" t="s">
        <v>78</v>
      </c>
      <c r="AY618" s="212" t="s">
        <v>207</v>
      </c>
      <c r="BK618" s="214">
        <f>SUM(BK619:BK639)</f>
        <v>0</v>
      </c>
    </row>
    <row r="619" s="1" customFormat="1" ht="16.5" customHeight="1">
      <c r="B619" s="38"/>
      <c r="C619" s="217" t="s">
        <v>1134</v>
      </c>
      <c r="D619" s="217" t="s">
        <v>209</v>
      </c>
      <c r="E619" s="218" t="s">
        <v>1188</v>
      </c>
      <c r="F619" s="219" t="s">
        <v>2817</v>
      </c>
      <c r="G619" s="220" t="s">
        <v>296</v>
      </c>
      <c r="H619" s="221">
        <v>612.89999999999998</v>
      </c>
      <c r="I619" s="222"/>
      <c r="J619" s="223">
        <f>ROUND(I619*H619,2)</f>
        <v>0</v>
      </c>
      <c r="K619" s="219" t="s">
        <v>213</v>
      </c>
      <c r="L619" s="43"/>
      <c r="M619" s="224" t="s">
        <v>1</v>
      </c>
      <c r="N619" s="225" t="s">
        <v>42</v>
      </c>
      <c r="O619" s="79"/>
      <c r="P619" s="226">
        <f>O619*H619</f>
        <v>0</v>
      </c>
      <c r="Q619" s="226">
        <v>0.00012999999999999999</v>
      </c>
      <c r="R619" s="226">
        <f>Q619*H619</f>
        <v>0.079676999999999984</v>
      </c>
      <c r="S619" s="226">
        <v>0</v>
      </c>
      <c r="T619" s="227">
        <f>S619*H619</f>
        <v>0</v>
      </c>
      <c r="AR619" s="17" t="s">
        <v>303</v>
      </c>
      <c r="AT619" s="17" t="s">
        <v>209</v>
      </c>
      <c r="AU619" s="17" t="s">
        <v>80</v>
      </c>
      <c r="AY619" s="17" t="s">
        <v>207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78</v>
      </c>
      <c r="BK619" s="228">
        <f>ROUND(I619*H619,2)</f>
        <v>0</v>
      </c>
      <c r="BL619" s="17" t="s">
        <v>303</v>
      </c>
      <c r="BM619" s="17" t="s">
        <v>2818</v>
      </c>
    </row>
    <row r="620" s="15" customFormat="1">
      <c r="B620" s="263"/>
      <c r="C620" s="264"/>
      <c r="D620" s="231" t="s">
        <v>216</v>
      </c>
      <c r="E620" s="265" t="s">
        <v>1</v>
      </c>
      <c r="F620" s="266" t="s">
        <v>2819</v>
      </c>
      <c r="G620" s="264"/>
      <c r="H620" s="265" t="s">
        <v>1</v>
      </c>
      <c r="I620" s="267"/>
      <c r="J620" s="264"/>
      <c r="K620" s="264"/>
      <c r="L620" s="268"/>
      <c r="M620" s="269"/>
      <c r="N620" s="270"/>
      <c r="O620" s="270"/>
      <c r="P620" s="270"/>
      <c r="Q620" s="270"/>
      <c r="R620" s="270"/>
      <c r="S620" s="270"/>
      <c r="T620" s="271"/>
      <c r="AT620" s="272" t="s">
        <v>216</v>
      </c>
      <c r="AU620" s="272" t="s">
        <v>80</v>
      </c>
      <c r="AV620" s="15" t="s">
        <v>78</v>
      </c>
      <c r="AW620" s="15" t="s">
        <v>33</v>
      </c>
      <c r="AX620" s="15" t="s">
        <v>71</v>
      </c>
      <c r="AY620" s="272" t="s">
        <v>207</v>
      </c>
    </row>
    <row r="621" s="12" customFormat="1">
      <c r="B621" s="229"/>
      <c r="C621" s="230"/>
      <c r="D621" s="231" t="s">
        <v>216</v>
      </c>
      <c r="E621" s="232" t="s">
        <v>1</v>
      </c>
      <c r="F621" s="233" t="s">
        <v>2820</v>
      </c>
      <c r="G621" s="230"/>
      <c r="H621" s="234">
        <v>77.540000000000006</v>
      </c>
      <c r="I621" s="235"/>
      <c r="J621" s="230"/>
      <c r="K621" s="230"/>
      <c r="L621" s="236"/>
      <c r="M621" s="237"/>
      <c r="N621" s="238"/>
      <c r="O621" s="238"/>
      <c r="P621" s="238"/>
      <c r="Q621" s="238"/>
      <c r="R621" s="238"/>
      <c r="S621" s="238"/>
      <c r="T621" s="239"/>
      <c r="AT621" s="240" t="s">
        <v>216</v>
      </c>
      <c r="AU621" s="240" t="s">
        <v>80</v>
      </c>
      <c r="AV621" s="12" t="s">
        <v>80</v>
      </c>
      <c r="AW621" s="12" t="s">
        <v>33</v>
      </c>
      <c r="AX621" s="12" t="s">
        <v>71</v>
      </c>
      <c r="AY621" s="240" t="s">
        <v>207</v>
      </c>
    </row>
    <row r="622" s="15" customFormat="1">
      <c r="B622" s="263"/>
      <c r="C622" s="264"/>
      <c r="D622" s="231" t="s">
        <v>216</v>
      </c>
      <c r="E622" s="265" t="s">
        <v>1</v>
      </c>
      <c r="F622" s="266" t="s">
        <v>1192</v>
      </c>
      <c r="G622" s="264"/>
      <c r="H622" s="265" t="s">
        <v>1</v>
      </c>
      <c r="I622" s="267"/>
      <c r="J622" s="264"/>
      <c r="K622" s="264"/>
      <c r="L622" s="268"/>
      <c r="M622" s="269"/>
      <c r="N622" s="270"/>
      <c r="O622" s="270"/>
      <c r="P622" s="270"/>
      <c r="Q622" s="270"/>
      <c r="R622" s="270"/>
      <c r="S622" s="270"/>
      <c r="T622" s="271"/>
      <c r="AT622" s="272" t="s">
        <v>216</v>
      </c>
      <c r="AU622" s="272" t="s">
        <v>80</v>
      </c>
      <c r="AV622" s="15" t="s">
        <v>78</v>
      </c>
      <c r="AW622" s="15" t="s">
        <v>33</v>
      </c>
      <c r="AX622" s="15" t="s">
        <v>71</v>
      </c>
      <c r="AY622" s="272" t="s">
        <v>207</v>
      </c>
    </row>
    <row r="623" s="12" customFormat="1">
      <c r="B623" s="229"/>
      <c r="C623" s="230"/>
      <c r="D623" s="231" t="s">
        <v>216</v>
      </c>
      <c r="E623" s="232" t="s">
        <v>1</v>
      </c>
      <c r="F623" s="233" t="s">
        <v>2821</v>
      </c>
      <c r="G623" s="230"/>
      <c r="H623" s="234">
        <v>41.201999999999998</v>
      </c>
      <c r="I623" s="235"/>
      <c r="J623" s="230"/>
      <c r="K623" s="230"/>
      <c r="L623" s="236"/>
      <c r="M623" s="237"/>
      <c r="N623" s="238"/>
      <c r="O623" s="238"/>
      <c r="P623" s="238"/>
      <c r="Q623" s="238"/>
      <c r="R623" s="238"/>
      <c r="S623" s="238"/>
      <c r="T623" s="239"/>
      <c r="AT623" s="240" t="s">
        <v>216</v>
      </c>
      <c r="AU623" s="240" t="s">
        <v>80</v>
      </c>
      <c r="AV623" s="12" t="s">
        <v>80</v>
      </c>
      <c r="AW623" s="12" t="s">
        <v>33</v>
      </c>
      <c r="AX623" s="12" t="s">
        <v>71</v>
      </c>
      <c r="AY623" s="240" t="s">
        <v>207</v>
      </c>
    </row>
    <row r="624" s="12" customFormat="1">
      <c r="B624" s="229"/>
      <c r="C624" s="230"/>
      <c r="D624" s="231" t="s">
        <v>216</v>
      </c>
      <c r="E624" s="232" t="s">
        <v>1</v>
      </c>
      <c r="F624" s="233" t="s">
        <v>2822</v>
      </c>
      <c r="G624" s="230"/>
      <c r="H624" s="234">
        <v>34.32</v>
      </c>
      <c r="I624" s="235"/>
      <c r="J624" s="230"/>
      <c r="K624" s="230"/>
      <c r="L624" s="236"/>
      <c r="M624" s="237"/>
      <c r="N624" s="238"/>
      <c r="O624" s="238"/>
      <c r="P624" s="238"/>
      <c r="Q624" s="238"/>
      <c r="R624" s="238"/>
      <c r="S624" s="238"/>
      <c r="T624" s="239"/>
      <c r="AT624" s="240" t="s">
        <v>216</v>
      </c>
      <c r="AU624" s="240" t="s">
        <v>80</v>
      </c>
      <c r="AV624" s="12" t="s">
        <v>80</v>
      </c>
      <c r="AW624" s="12" t="s">
        <v>33</v>
      </c>
      <c r="AX624" s="12" t="s">
        <v>71</v>
      </c>
      <c r="AY624" s="240" t="s">
        <v>207</v>
      </c>
    </row>
    <row r="625" s="12" customFormat="1">
      <c r="B625" s="229"/>
      <c r="C625" s="230"/>
      <c r="D625" s="231" t="s">
        <v>216</v>
      </c>
      <c r="E625" s="232" t="s">
        <v>1</v>
      </c>
      <c r="F625" s="233" t="s">
        <v>2823</v>
      </c>
      <c r="G625" s="230"/>
      <c r="H625" s="234">
        <v>37.840000000000003</v>
      </c>
      <c r="I625" s="235"/>
      <c r="J625" s="230"/>
      <c r="K625" s="230"/>
      <c r="L625" s="236"/>
      <c r="M625" s="237"/>
      <c r="N625" s="238"/>
      <c r="O625" s="238"/>
      <c r="P625" s="238"/>
      <c r="Q625" s="238"/>
      <c r="R625" s="238"/>
      <c r="S625" s="238"/>
      <c r="T625" s="239"/>
      <c r="AT625" s="240" t="s">
        <v>216</v>
      </c>
      <c r="AU625" s="240" t="s">
        <v>80</v>
      </c>
      <c r="AV625" s="12" t="s">
        <v>80</v>
      </c>
      <c r="AW625" s="12" t="s">
        <v>33</v>
      </c>
      <c r="AX625" s="12" t="s">
        <v>71</v>
      </c>
      <c r="AY625" s="240" t="s">
        <v>207</v>
      </c>
    </row>
    <row r="626" s="12" customFormat="1">
      <c r="B626" s="229"/>
      <c r="C626" s="230"/>
      <c r="D626" s="231" t="s">
        <v>216</v>
      </c>
      <c r="E626" s="232" t="s">
        <v>1</v>
      </c>
      <c r="F626" s="233" t="s">
        <v>2824</v>
      </c>
      <c r="G626" s="230"/>
      <c r="H626" s="234">
        <v>20.460000000000001</v>
      </c>
      <c r="I626" s="235"/>
      <c r="J626" s="230"/>
      <c r="K626" s="230"/>
      <c r="L626" s="236"/>
      <c r="M626" s="237"/>
      <c r="N626" s="238"/>
      <c r="O626" s="238"/>
      <c r="P626" s="238"/>
      <c r="Q626" s="238"/>
      <c r="R626" s="238"/>
      <c r="S626" s="238"/>
      <c r="T626" s="239"/>
      <c r="AT626" s="240" t="s">
        <v>216</v>
      </c>
      <c r="AU626" s="240" t="s">
        <v>80</v>
      </c>
      <c r="AV626" s="12" t="s">
        <v>80</v>
      </c>
      <c r="AW626" s="12" t="s">
        <v>33</v>
      </c>
      <c r="AX626" s="12" t="s">
        <v>71</v>
      </c>
      <c r="AY626" s="240" t="s">
        <v>207</v>
      </c>
    </row>
    <row r="627" s="12" customFormat="1">
      <c r="B627" s="229"/>
      <c r="C627" s="230"/>
      <c r="D627" s="231" t="s">
        <v>216</v>
      </c>
      <c r="E627" s="232" t="s">
        <v>1</v>
      </c>
      <c r="F627" s="233" t="s">
        <v>2825</v>
      </c>
      <c r="G627" s="230"/>
      <c r="H627" s="234">
        <v>14.74</v>
      </c>
      <c r="I627" s="235"/>
      <c r="J627" s="230"/>
      <c r="K627" s="230"/>
      <c r="L627" s="236"/>
      <c r="M627" s="237"/>
      <c r="N627" s="238"/>
      <c r="O627" s="238"/>
      <c r="P627" s="238"/>
      <c r="Q627" s="238"/>
      <c r="R627" s="238"/>
      <c r="S627" s="238"/>
      <c r="T627" s="239"/>
      <c r="AT627" s="240" t="s">
        <v>216</v>
      </c>
      <c r="AU627" s="240" t="s">
        <v>80</v>
      </c>
      <c r="AV627" s="12" t="s">
        <v>80</v>
      </c>
      <c r="AW627" s="12" t="s">
        <v>33</v>
      </c>
      <c r="AX627" s="12" t="s">
        <v>71</v>
      </c>
      <c r="AY627" s="240" t="s">
        <v>207</v>
      </c>
    </row>
    <row r="628" s="12" customFormat="1">
      <c r="B628" s="229"/>
      <c r="C628" s="230"/>
      <c r="D628" s="231" t="s">
        <v>216</v>
      </c>
      <c r="E628" s="232" t="s">
        <v>1</v>
      </c>
      <c r="F628" s="233" t="s">
        <v>2826</v>
      </c>
      <c r="G628" s="230"/>
      <c r="H628" s="234">
        <v>17.600000000000001</v>
      </c>
      <c r="I628" s="235"/>
      <c r="J628" s="230"/>
      <c r="K628" s="230"/>
      <c r="L628" s="236"/>
      <c r="M628" s="237"/>
      <c r="N628" s="238"/>
      <c r="O628" s="238"/>
      <c r="P628" s="238"/>
      <c r="Q628" s="238"/>
      <c r="R628" s="238"/>
      <c r="S628" s="238"/>
      <c r="T628" s="239"/>
      <c r="AT628" s="240" t="s">
        <v>216</v>
      </c>
      <c r="AU628" s="240" t="s">
        <v>80</v>
      </c>
      <c r="AV628" s="12" t="s">
        <v>80</v>
      </c>
      <c r="AW628" s="12" t="s">
        <v>33</v>
      </c>
      <c r="AX628" s="12" t="s">
        <v>71</v>
      </c>
      <c r="AY628" s="240" t="s">
        <v>207</v>
      </c>
    </row>
    <row r="629" s="12" customFormat="1">
      <c r="B629" s="229"/>
      <c r="C629" s="230"/>
      <c r="D629" s="231" t="s">
        <v>216</v>
      </c>
      <c r="E629" s="232" t="s">
        <v>1</v>
      </c>
      <c r="F629" s="233" t="s">
        <v>2827</v>
      </c>
      <c r="G629" s="230"/>
      <c r="H629" s="234">
        <v>14.08</v>
      </c>
      <c r="I629" s="235"/>
      <c r="J629" s="230"/>
      <c r="K629" s="230"/>
      <c r="L629" s="236"/>
      <c r="M629" s="237"/>
      <c r="N629" s="238"/>
      <c r="O629" s="238"/>
      <c r="P629" s="238"/>
      <c r="Q629" s="238"/>
      <c r="R629" s="238"/>
      <c r="S629" s="238"/>
      <c r="T629" s="239"/>
      <c r="AT629" s="240" t="s">
        <v>216</v>
      </c>
      <c r="AU629" s="240" t="s">
        <v>80</v>
      </c>
      <c r="AV629" s="12" t="s">
        <v>80</v>
      </c>
      <c r="AW629" s="12" t="s">
        <v>33</v>
      </c>
      <c r="AX629" s="12" t="s">
        <v>71</v>
      </c>
      <c r="AY629" s="240" t="s">
        <v>207</v>
      </c>
    </row>
    <row r="630" s="12" customFormat="1">
      <c r="B630" s="229"/>
      <c r="C630" s="230"/>
      <c r="D630" s="231" t="s">
        <v>216</v>
      </c>
      <c r="E630" s="232" t="s">
        <v>1</v>
      </c>
      <c r="F630" s="233" t="s">
        <v>2828</v>
      </c>
      <c r="G630" s="230"/>
      <c r="H630" s="234">
        <v>22.440000000000001</v>
      </c>
      <c r="I630" s="235"/>
      <c r="J630" s="230"/>
      <c r="K630" s="230"/>
      <c r="L630" s="236"/>
      <c r="M630" s="237"/>
      <c r="N630" s="238"/>
      <c r="O630" s="238"/>
      <c r="P630" s="238"/>
      <c r="Q630" s="238"/>
      <c r="R630" s="238"/>
      <c r="S630" s="238"/>
      <c r="T630" s="239"/>
      <c r="AT630" s="240" t="s">
        <v>216</v>
      </c>
      <c r="AU630" s="240" t="s">
        <v>80</v>
      </c>
      <c r="AV630" s="12" t="s">
        <v>80</v>
      </c>
      <c r="AW630" s="12" t="s">
        <v>33</v>
      </c>
      <c r="AX630" s="12" t="s">
        <v>71</v>
      </c>
      <c r="AY630" s="240" t="s">
        <v>207</v>
      </c>
    </row>
    <row r="631" s="12" customFormat="1">
      <c r="B631" s="229"/>
      <c r="C631" s="230"/>
      <c r="D631" s="231" t="s">
        <v>216</v>
      </c>
      <c r="E631" s="232" t="s">
        <v>1</v>
      </c>
      <c r="F631" s="233" t="s">
        <v>2829</v>
      </c>
      <c r="G631" s="230"/>
      <c r="H631" s="234">
        <v>13.199999999999999</v>
      </c>
      <c r="I631" s="235"/>
      <c r="J631" s="230"/>
      <c r="K631" s="230"/>
      <c r="L631" s="236"/>
      <c r="M631" s="237"/>
      <c r="N631" s="238"/>
      <c r="O631" s="238"/>
      <c r="P631" s="238"/>
      <c r="Q631" s="238"/>
      <c r="R631" s="238"/>
      <c r="S631" s="238"/>
      <c r="T631" s="239"/>
      <c r="AT631" s="240" t="s">
        <v>216</v>
      </c>
      <c r="AU631" s="240" t="s">
        <v>80</v>
      </c>
      <c r="AV631" s="12" t="s">
        <v>80</v>
      </c>
      <c r="AW631" s="12" t="s">
        <v>33</v>
      </c>
      <c r="AX631" s="12" t="s">
        <v>71</v>
      </c>
      <c r="AY631" s="240" t="s">
        <v>207</v>
      </c>
    </row>
    <row r="632" s="12" customFormat="1">
      <c r="B632" s="229"/>
      <c r="C632" s="230"/>
      <c r="D632" s="231" t="s">
        <v>216</v>
      </c>
      <c r="E632" s="232" t="s">
        <v>1</v>
      </c>
      <c r="F632" s="233" t="s">
        <v>2830</v>
      </c>
      <c r="G632" s="230"/>
      <c r="H632" s="234">
        <v>28.379999999999999</v>
      </c>
      <c r="I632" s="235"/>
      <c r="J632" s="230"/>
      <c r="K632" s="230"/>
      <c r="L632" s="236"/>
      <c r="M632" s="237"/>
      <c r="N632" s="238"/>
      <c r="O632" s="238"/>
      <c r="P632" s="238"/>
      <c r="Q632" s="238"/>
      <c r="R632" s="238"/>
      <c r="S632" s="238"/>
      <c r="T632" s="239"/>
      <c r="AT632" s="240" t="s">
        <v>216</v>
      </c>
      <c r="AU632" s="240" t="s">
        <v>80</v>
      </c>
      <c r="AV632" s="12" t="s">
        <v>80</v>
      </c>
      <c r="AW632" s="12" t="s">
        <v>33</v>
      </c>
      <c r="AX632" s="12" t="s">
        <v>71</v>
      </c>
      <c r="AY632" s="240" t="s">
        <v>207</v>
      </c>
    </row>
    <row r="633" s="15" customFormat="1">
      <c r="B633" s="263"/>
      <c r="C633" s="264"/>
      <c r="D633" s="231" t="s">
        <v>216</v>
      </c>
      <c r="E633" s="265" t="s">
        <v>1</v>
      </c>
      <c r="F633" s="266" t="s">
        <v>2831</v>
      </c>
      <c r="G633" s="264"/>
      <c r="H633" s="265" t="s">
        <v>1</v>
      </c>
      <c r="I633" s="267"/>
      <c r="J633" s="264"/>
      <c r="K633" s="264"/>
      <c r="L633" s="268"/>
      <c r="M633" s="269"/>
      <c r="N633" s="270"/>
      <c r="O633" s="270"/>
      <c r="P633" s="270"/>
      <c r="Q633" s="270"/>
      <c r="R633" s="270"/>
      <c r="S633" s="270"/>
      <c r="T633" s="271"/>
      <c r="AT633" s="272" t="s">
        <v>216</v>
      </c>
      <c r="AU633" s="272" t="s">
        <v>80</v>
      </c>
      <c r="AV633" s="15" t="s">
        <v>78</v>
      </c>
      <c r="AW633" s="15" t="s">
        <v>33</v>
      </c>
      <c r="AX633" s="15" t="s">
        <v>71</v>
      </c>
      <c r="AY633" s="272" t="s">
        <v>207</v>
      </c>
    </row>
    <row r="634" s="12" customFormat="1">
      <c r="B634" s="229"/>
      <c r="C634" s="230"/>
      <c r="D634" s="231" t="s">
        <v>216</v>
      </c>
      <c r="E634" s="232" t="s">
        <v>1</v>
      </c>
      <c r="F634" s="233" t="s">
        <v>2832</v>
      </c>
      <c r="G634" s="230"/>
      <c r="H634" s="234">
        <v>104.15000000000001</v>
      </c>
      <c r="I634" s="235"/>
      <c r="J634" s="230"/>
      <c r="K634" s="230"/>
      <c r="L634" s="236"/>
      <c r="M634" s="237"/>
      <c r="N634" s="238"/>
      <c r="O634" s="238"/>
      <c r="P634" s="238"/>
      <c r="Q634" s="238"/>
      <c r="R634" s="238"/>
      <c r="S634" s="238"/>
      <c r="T634" s="239"/>
      <c r="AT634" s="240" t="s">
        <v>216</v>
      </c>
      <c r="AU634" s="240" t="s">
        <v>80</v>
      </c>
      <c r="AV634" s="12" t="s">
        <v>80</v>
      </c>
      <c r="AW634" s="12" t="s">
        <v>33</v>
      </c>
      <c r="AX634" s="12" t="s">
        <v>71</v>
      </c>
      <c r="AY634" s="240" t="s">
        <v>207</v>
      </c>
    </row>
    <row r="635" s="15" customFormat="1">
      <c r="B635" s="263"/>
      <c r="C635" s="264"/>
      <c r="D635" s="231" t="s">
        <v>216</v>
      </c>
      <c r="E635" s="265" t="s">
        <v>1</v>
      </c>
      <c r="F635" s="266" t="s">
        <v>2833</v>
      </c>
      <c r="G635" s="264"/>
      <c r="H635" s="265" t="s">
        <v>1</v>
      </c>
      <c r="I635" s="267"/>
      <c r="J635" s="264"/>
      <c r="K635" s="264"/>
      <c r="L635" s="268"/>
      <c r="M635" s="269"/>
      <c r="N635" s="270"/>
      <c r="O635" s="270"/>
      <c r="P635" s="270"/>
      <c r="Q635" s="270"/>
      <c r="R635" s="270"/>
      <c r="S635" s="270"/>
      <c r="T635" s="271"/>
      <c r="AT635" s="272" t="s">
        <v>216</v>
      </c>
      <c r="AU635" s="272" t="s">
        <v>80</v>
      </c>
      <c r="AV635" s="15" t="s">
        <v>78</v>
      </c>
      <c r="AW635" s="15" t="s">
        <v>33</v>
      </c>
      <c r="AX635" s="15" t="s">
        <v>71</v>
      </c>
      <c r="AY635" s="272" t="s">
        <v>207</v>
      </c>
    </row>
    <row r="636" s="12" customFormat="1">
      <c r="B636" s="229"/>
      <c r="C636" s="230"/>
      <c r="D636" s="231" t="s">
        <v>216</v>
      </c>
      <c r="E636" s="232" t="s">
        <v>1</v>
      </c>
      <c r="F636" s="233" t="s">
        <v>2834</v>
      </c>
      <c r="G636" s="230"/>
      <c r="H636" s="234">
        <v>28.890000000000001</v>
      </c>
      <c r="I636" s="235"/>
      <c r="J636" s="230"/>
      <c r="K636" s="230"/>
      <c r="L636" s="236"/>
      <c r="M636" s="237"/>
      <c r="N636" s="238"/>
      <c r="O636" s="238"/>
      <c r="P636" s="238"/>
      <c r="Q636" s="238"/>
      <c r="R636" s="238"/>
      <c r="S636" s="238"/>
      <c r="T636" s="239"/>
      <c r="AT636" s="240" t="s">
        <v>216</v>
      </c>
      <c r="AU636" s="240" t="s">
        <v>80</v>
      </c>
      <c r="AV636" s="12" t="s">
        <v>80</v>
      </c>
      <c r="AW636" s="12" t="s">
        <v>33</v>
      </c>
      <c r="AX636" s="12" t="s">
        <v>71</v>
      </c>
      <c r="AY636" s="240" t="s">
        <v>207</v>
      </c>
    </row>
    <row r="637" s="12" customFormat="1">
      <c r="B637" s="229"/>
      <c r="C637" s="230"/>
      <c r="D637" s="231" t="s">
        <v>216</v>
      </c>
      <c r="E637" s="232" t="s">
        <v>1</v>
      </c>
      <c r="F637" s="233" t="s">
        <v>2835</v>
      </c>
      <c r="G637" s="230"/>
      <c r="H637" s="234">
        <v>112.86</v>
      </c>
      <c r="I637" s="235"/>
      <c r="J637" s="230"/>
      <c r="K637" s="230"/>
      <c r="L637" s="236"/>
      <c r="M637" s="237"/>
      <c r="N637" s="238"/>
      <c r="O637" s="238"/>
      <c r="P637" s="238"/>
      <c r="Q637" s="238"/>
      <c r="R637" s="238"/>
      <c r="S637" s="238"/>
      <c r="T637" s="239"/>
      <c r="AT637" s="240" t="s">
        <v>216</v>
      </c>
      <c r="AU637" s="240" t="s">
        <v>80</v>
      </c>
      <c r="AV637" s="12" t="s">
        <v>80</v>
      </c>
      <c r="AW637" s="12" t="s">
        <v>33</v>
      </c>
      <c r="AX637" s="12" t="s">
        <v>71</v>
      </c>
      <c r="AY637" s="240" t="s">
        <v>207</v>
      </c>
    </row>
    <row r="638" s="12" customFormat="1">
      <c r="B638" s="229"/>
      <c r="C638" s="230"/>
      <c r="D638" s="231" t="s">
        <v>216</v>
      </c>
      <c r="E638" s="232" t="s">
        <v>1</v>
      </c>
      <c r="F638" s="233" t="s">
        <v>2836</v>
      </c>
      <c r="G638" s="230"/>
      <c r="H638" s="234">
        <v>45.198</v>
      </c>
      <c r="I638" s="235"/>
      <c r="J638" s="230"/>
      <c r="K638" s="230"/>
      <c r="L638" s="236"/>
      <c r="M638" s="237"/>
      <c r="N638" s="238"/>
      <c r="O638" s="238"/>
      <c r="P638" s="238"/>
      <c r="Q638" s="238"/>
      <c r="R638" s="238"/>
      <c r="S638" s="238"/>
      <c r="T638" s="239"/>
      <c r="AT638" s="240" t="s">
        <v>216</v>
      </c>
      <c r="AU638" s="240" t="s">
        <v>80</v>
      </c>
      <c r="AV638" s="12" t="s">
        <v>80</v>
      </c>
      <c r="AW638" s="12" t="s">
        <v>33</v>
      </c>
      <c r="AX638" s="12" t="s">
        <v>71</v>
      </c>
      <c r="AY638" s="240" t="s">
        <v>207</v>
      </c>
    </row>
    <row r="639" s="13" customFormat="1">
      <c r="B639" s="241"/>
      <c r="C639" s="242"/>
      <c r="D639" s="231" t="s">
        <v>216</v>
      </c>
      <c r="E639" s="243" t="s">
        <v>1</v>
      </c>
      <c r="F639" s="244" t="s">
        <v>223</v>
      </c>
      <c r="G639" s="242"/>
      <c r="H639" s="245">
        <v>612.89999999999998</v>
      </c>
      <c r="I639" s="246"/>
      <c r="J639" s="242"/>
      <c r="K639" s="242"/>
      <c r="L639" s="247"/>
      <c r="M639" s="292"/>
      <c r="N639" s="293"/>
      <c r="O639" s="293"/>
      <c r="P639" s="293"/>
      <c r="Q639" s="293"/>
      <c r="R639" s="293"/>
      <c r="S639" s="293"/>
      <c r="T639" s="294"/>
      <c r="AT639" s="251" t="s">
        <v>216</v>
      </c>
      <c r="AU639" s="251" t="s">
        <v>80</v>
      </c>
      <c r="AV639" s="13" t="s">
        <v>214</v>
      </c>
      <c r="AW639" s="13" t="s">
        <v>33</v>
      </c>
      <c r="AX639" s="13" t="s">
        <v>78</v>
      </c>
      <c r="AY639" s="251" t="s">
        <v>207</v>
      </c>
    </row>
    <row r="640" s="1" customFormat="1" ht="6.96" customHeight="1">
      <c r="B640" s="57"/>
      <c r="C640" s="58"/>
      <c r="D640" s="58"/>
      <c r="E640" s="58"/>
      <c r="F640" s="58"/>
      <c r="G640" s="58"/>
      <c r="H640" s="58"/>
      <c r="I640" s="167"/>
      <c r="J640" s="58"/>
      <c r="K640" s="58"/>
      <c r="L640" s="43"/>
    </row>
  </sheetData>
  <sheetProtection sheet="1" autoFilter="0" formatColumns="0" formatRows="0" objects="1" scenarios="1" spinCount="100000" saltValue="S9RtEMfmeSiCNDT6D895LXmn7iKKxzWCH1fMNl/3eD/3DV1fH3I5IyzYbm0EXI10d01JQtW0rFR/unFGOG720g==" hashValue="+NwPiWLtUqDQi9wwPdtXg1+fJoBrS2ht+qOxwV0zswXVgcxhVj3f7nTGEalY46RqfKhWQc+TytRsbQ1cxFHbqw==" algorithmName="SHA-512" password="CC35"/>
  <autoFilter ref="C105:K63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2837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1443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1444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1445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ROUND(J92,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ROUND((SUM(BE92:BE179)),  2)</f>
        <v>0</v>
      </c>
      <c r="I35" s="156">
        <v>0.20999999999999999</v>
      </c>
      <c r="J35" s="155">
        <f>ROUND(((SUM(BE92:BE179))*I35),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ROUND((SUM(BF92:BF179)),  2)</f>
        <v>0</v>
      </c>
      <c r="I36" s="156">
        <v>0.14999999999999999</v>
      </c>
      <c r="J36" s="155">
        <f>ROUND(((SUM(BF92:BF179))*I36),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ROUND((SUM(BG92:BG179)),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ROUND((SUM(BH92:BH179)),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ROUND((SUM(BI92:BI179)),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ZTI_cp24_1.NP-ZM1.1 - D.1.4  ZDRAVOTNĚ-TECHNICKÉ INSTALACE - cp24_1.NP-ZMĚNA1.1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Královéhradecký kraj, Pivovarské náměstí 1245, HK</v>
      </c>
      <c r="G58" s="39"/>
      <c r="H58" s="39"/>
      <c r="I58" s="145" t="s">
        <v>31</v>
      </c>
      <c r="J58" s="36" t="str">
        <f>E23</f>
        <v>Ing. Karel Dovrtěl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J92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171</v>
      </c>
      <c r="E64" s="180"/>
      <c r="F64" s="180"/>
      <c r="G64" s="180"/>
      <c r="H64" s="180"/>
      <c r="I64" s="181"/>
      <c r="J64" s="182">
        <f>J93</f>
        <v>0</v>
      </c>
      <c r="K64" s="178"/>
      <c r="L64" s="183"/>
    </row>
    <row r="65" s="9" customFormat="1" ht="19.92" customHeight="1">
      <c r="B65" s="184"/>
      <c r="C65" s="122"/>
      <c r="D65" s="185" t="s">
        <v>177</v>
      </c>
      <c r="E65" s="186"/>
      <c r="F65" s="186"/>
      <c r="G65" s="186"/>
      <c r="H65" s="186"/>
      <c r="I65" s="187"/>
      <c r="J65" s="188">
        <f>J94</f>
        <v>0</v>
      </c>
      <c r="K65" s="122"/>
      <c r="L65" s="189"/>
    </row>
    <row r="66" s="8" customFormat="1" ht="24.96" customHeight="1">
      <c r="B66" s="177"/>
      <c r="C66" s="178"/>
      <c r="D66" s="179" t="s">
        <v>180</v>
      </c>
      <c r="E66" s="180"/>
      <c r="F66" s="180"/>
      <c r="G66" s="180"/>
      <c r="H66" s="180"/>
      <c r="I66" s="181"/>
      <c r="J66" s="182">
        <f>J96</f>
        <v>0</v>
      </c>
      <c r="K66" s="178"/>
      <c r="L66" s="183"/>
    </row>
    <row r="67" s="9" customFormat="1" ht="19.92" customHeight="1">
      <c r="B67" s="184"/>
      <c r="C67" s="122"/>
      <c r="D67" s="185" t="s">
        <v>1447</v>
      </c>
      <c r="E67" s="186"/>
      <c r="F67" s="186"/>
      <c r="G67" s="186"/>
      <c r="H67" s="186"/>
      <c r="I67" s="187"/>
      <c r="J67" s="188">
        <f>J97</f>
        <v>0</v>
      </c>
      <c r="K67" s="122"/>
      <c r="L67" s="189"/>
    </row>
    <row r="68" s="9" customFormat="1" ht="19.92" customHeight="1">
      <c r="B68" s="184"/>
      <c r="C68" s="122"/>
      <c r="D68" s="185" t="s">
        <v>1448</v>
      </c>
      <c r="E68" s="186"/>
      <c r="F68" s="186"/>
      <c r="G68" s="186"/>
      <c r="H68" s="186"/>
      <c r="I68" s="187"/>
      <c r="J68" s="188">
        <f>J115</f>
        <v>0</v>
      </c>
      <c r="K68" s="122"/>
      <c r="L68" s="189"/>
    </row>
    <row r="69" s="9" customFormat="1" ht="19.92" customHeight="1">
      <c r="B69" s="184"/>
      <c r="C69" s="122"/>
      <c r="D69" s="185" t="s">
        <v>1449</v>
      </c>
      <c r="E69" s="186"/>
      <c r="F69" s="186"/>
      <c r="G69" s="186"/>
      <c r="H69" s="186"/>
      <c r="I69" s="187"/>
      <c r="J69" s="188">
        <f>J154</f>
        <v>0</v>
      </c>
      <c r="K69" s="122"/>
      <c r="L69" s="189"/>
    </row>
    <row r="70" s="9" customFormat="1" ht="19.92" customHeight="1">
      <c r="B70" s="184"/>
      <c r="C70" s="122"/>
      <c r="D70" s="185" t="s">
        <v>1451</v>
      </c>
      <c r="E70" s="186"/>
      <c r="F70" s="186"/>
      <c r="G70" s="186"/>
      <c r="H70" s="186"/>
      <c r="I70" s="187"/>
      <c r="J70" s="188">
        <f>J175</f>
        <v>0</v>
      </c>
      <c r="K70" s="122"/>
      <c r="L70" s="189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7"/>
      <c r="J72" s="58"/>
      <c r="K72" s="58"/>
      <c r="L72" s="43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70"/>
      <c r="J76" s="60"/>
      <c r="K76" s="60"/>
      <c r="L76" s="43"/>
    </row>
    <row r="77" s="1" customFormat="1" ht="24.96" customHeight="1">
      <c r="B77" s="38"/>
      <c r="C77" s="23" t="s">
        <v>192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16</v>
      </c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6.5" customHeight="1">
      <c r="B80" s="38"/>
      <c r="C80" s="39"/>
      <c r="D80" s="39"/>
      <c r="E80" s="171" t="str">
        <f>E7</f>
        <v>5.TEMNÝ DŮL- VÝCVIKOVÉ STŘEDISKO-obj.24 -CÚ 2018/1</v>
      </c>
      <c r="F80" s="32"/>
      <c r="G80" s="32"/>
      <c r="H80" s="32"/>
      <c r="I80" s="143"/>
      <c r="J80" s="39"/>
      <c r="K80" s="39"/>
      <c r="L80" s="43"/>
    </row>
    <row r="81" ht="12" customHeight="1">
      <c r="B81" s="21"/>
      <c r="C81" s="32" t="s">
        <v>161</v>
      </c>
      <c r="D81" s="22"/>
      <c r="E81" s="22"/>
      <c r="F81" s="22"/>
      <c r="G81" s="22"/>
      <c r="H81" s="22"/>
      <c r="I81" s="136"/>
      <c r="J81" s="22"/>
      <c r="K81" s="22"/>
      <c r="L81" s="20"/>
    </row>
    <row r="82" s="1" customFormat="1" ht="16.5" customHeight="1">
      <c r="B82" s="38"/>
      <c r="C82" s="39"/>
      <c r="D82" s="39"/>
      <c r="E82" s="171" t="s">
        <v>2191</v>
      </c>
      <c r="F82" s="39"/>
      <c r="G82" s="39"/>
      <c r="H82" s="39"/>
      <c r="I82" s="143"/>
      <c r="J82" s="39"/>
      <c r="K82" s="39"/>
      <c r="L82" s="43"/>
    </row>
    <row r="83" s="1" customFormat="1" ht="12" customHeight="1">
      <c r="B83" s="38"/>
      <c r="C83" s="32" t="s">
        <v>163</v>
      </c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16.5" customHeight="1">
      <c r="B84" s="38"/>
      <c r="C84" s="39"/>
      <c r="D84" s="39"/>
      <c r="E84" s="64" t="str">
        <f>E11</f>
        <v xml:space="preserve">ZTI_cp24_1.NP-ZM1.1 - D.1.4  ZDRAVOTNĚ-TECHNICKÉ INSTALACE - cp24_1.NP-ZMĚNA1.1  CÚ 2018/1</v>
      </c>
      <c r="F84" s="39"/>
      <c r="G84" s="39"/>
      <c r="H84" s="39"/>
      <c r="I84" s="143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2" customHeight="1">
      <c r="B86" s="38"/>
      <c r="C86" s="32" t="s">
        <v>21</v>
      </c>
      <c r="D86" s="39"/>
      <c r="E86" s="39"/>
      <c r="F86" s="27" t="str">
        <f>F14</f>
        <v>Temný Důl</v>
      </c>
      <c r="G86" s="39"/>
      <c r="H86" s="39"/>
      <c r="I86" s="145" t="s">
        <v>23</v>
      </c>
      <c r="J86" s="67" t="str">
        <f>IF(J14="","",J14)</f>
        <v>12. 4. 2018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43"/>
      <c r="J87" s="39"/>
      <c r="K87" s="39"/>
      <c r="L87" s="43"/>
    </row>
    <row r="88" s="1" customFormat="1" ht="13.65" customHeight="1">
      <c r="B88" s="38"/>
      <c r="C88" s="32" t="s">
        <v>25</v>
      </c>
      <c r="D88" s="39"/>
      <c r="E88" s="39"/>
      <c r="F88" s="27" t="str">
        <f>E17</f>
        <v>Královéhradecký kraj, Pivovarské náměstí 1245, HK</v>
      </c>
      <c r="G88" s="39"/>
      <c r="H88" s="39"/>
      <c r="I88" s="145" t="s">
        <v>31</v>
      </c>
      <c r="J88" s="36" t="str">
        <f>E23</f>
        <v>Ing. Karel Dovrtěl</v>
      </c>
      <c r="K88" s="39"/>
      <c r="L88" s="43"/>
    </row>
    <row r="89" s="1" customFormat="1" ht="13.65" customHeight="1">
      <c r="B89" s="38"/>
      <c r="C89" s="32" t="s">
        <v>29</v>
      </c>
      <c r="D89" s="39"/>
      <c r="E89" s="39"/>
      <c r="F89" s="27" t="str">
        <f>IF(E20="","",E20)</f>
        <v>Vyplň údaj</v>
      </c>
      <c r="G89" s="39"/>
      <c r="H89" s="39"/>
      <c r="I89" s="145" t="s">
        <v>34</v>
      </c>
      <c r="J89" s="36" t="str">
        <f>E26</f>
        <v xml:space="preserve"> 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43"/>
    </row>
    <row r="91" s="10" customFormat="1" ht="29.28" customHeight="1">
      <c r="B91" s="190"/>
      <c r="C91" s="191" t="s">
        <v>193</v>
      </c>
      <c r="D91" s="192" t="s">
        <v>56</v>
      </c>
      <c r="E91" s="192" t="s">
        <v>52</v>
      </c>
      <c r="F91" s="192" t="s">
        <v>53</v>
      </c>
      <c r="G91" s="192" t="s">
        <v>194</v>
      </c>
      <c r="H91" s="192" t="s">
        <v>195</v>
      </c>
      <c r="I91" s="193" t="s">
        <v>196</v>
      </c>
      <c r="J91" s="194" t="s">
        <v>168</v>
      </c>
      <c r="K91" s="195" t="s">
        <v>197</v>
      </c>
      <c r="L91" s="196"/>
      <c r="M91" s="88" t="s">
        <v>1</v>
      </c>
      <c r="N91" s="89" t="s">
        <v>41</v>
      </c>
      <c r="O91" s="89" t="s">
        <v>198</v>
      </c>
      <c r="P91" s="89" t="s">
        <v>199</v>
      </c>
      <c r="Q91" s="89" t="s">
        <v>200</v>
      </c>
      <c r="R91" s="89" t="s">
        <v>201</v>
      </c>
      <c r="S91" s="89" t="s">
        <v>202</v>
      </c>
      <c r="T91" s="90" t="s">
        <v>203</v>
      </c>
    </row>
    <row r="92" s="1" customFormat="1" ht="22.8" customHeight="1">
      <c r="B92" s="38"/>
      <c r="C92" s="95" t="s">
        <v>204</v>
      </c>
      <c r="D92" s="39"/>
      <c r="E92" s="39"/>
      <c r="F92" s="39"/>
      <c r="G92" s="39"/>
      <c r="H92" s="39"/>
      <c r="I92" s="143"/>
      <c r="J92" s="197">
        <f>BK92</f>
        <v>0</v>
      </c>
      <c r="K92" s="39"/>
      <c r="L92" s="43"/>
      <c r="M92" s="91"/>
      <c r="N92" s="92"/>
      <c r="O92" s="92"/>
      <c r="P92" s="198">
        <f>P93+P96</f>
        <v>0</v>
      </c>
      <c r="Q92" s="92"/>
      <c r="R92" s="198">
        <f>R93+R96</f>
        <v>0.14132</v>
      </c>
      <c r="S92" s="92"/>
      <c r="T92" s="199">
        <f>T93+T96</f>
        <v>2.2000000000000002</v>
      </c>
      <c r="AT92" s="17" t="s">
        <v>70</v>
      </c>
      <c r="AU92" s="17" t="s">
        <v>170</v>
      </c>
      <c r="BK92" s="200">
        <f>BK93+BK96</f>
        <v>0</v>
      </c>
    </row>
    <row r="93" s="11" customFormat="1" ht="25.92" customHeight="1">
      <c r="B93" s="201"/>
      <c r="C93" s="202"/>
      <c r="D93" s="203" t="s">
        <v>70</v>
      </c>
      <c r="E93" s="204" t="s">
        <v>205</v>
      </c>
      <c r="F93" s="204" t="s">
        <v>206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</f>
        <v>0</v>
      </c>
      <c r="Q93" s="209"/>
      <c r="R93" s="210">
        <f>R94</f>
        <v>0</v>
      </c>
      <c r="S93" s="209"/>
      <c r="T93" s="211">
        <f>T94</f>
        <v>2.2000000000000002</v>
      </c>
      <c r="AR93" s="212" t="s">
        <v>78</v>
      </c>
      <c r="AT93" s="213" t="s">
        <v>70</v>
      </c>
      <c r="AU93" s="213" t="s">
        <v>71</v>
      </c>
      <c r="AY93" s="212" t="s">
        <v>207</v>
      </c>
      <c r="BK93" s="214">
        <f>BK94</f>
        <v>0</v>
      </c>
    </row>
    <row r="94" s="11" customFormat="1" ht="22.8" customHeight="1">
      <c r="B94" s="201"/>
      <c r="C94" s="202"/>
      <c r="D94" s="203" t="s">
        <v>70</v>
      </c>
      <c r="E94" s="215" t="s">
        <v>258</v>
      </c>
      <c r="F94" s="215" t="s">
        <v>597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P95</f>
        <v>0</v>
      </c>
      <c r="Q94" s="209"/>
      <c r="R94" s="210">
        <f>R95</f>
        <v>0</v>
      </c>
      <c r="S94" s="209"/>
      <c r="T94" s="211">
        <f>T95</f>
        <v>2.2000000000000002</v>
      </c>
      <c r="AR94" s="212" t="s">
        <v>78</v>
      </c>
      <c r="AT94" s="213" t="s">
        <v>70</v>
      </c>
      <c r="AU94" s="213" t="s">
        <v>78</v>
      </c>
      <c r="AY94" s="212" t="s">
        <v>207</v>
      </c>
      <c r="BK94" s="214">
        <f>BK95</f>
        <v>0</v>
      </c>
    </row>
    <row r="95" s="1" customFormat="1" ht="16.5" customHeight="1">
      <c r="B95" s="38"/>
      <c r="C95" s="217" t="s">
        <v>78</v>
      </c>
      <c r="D95" s="217" t="s">
        <v>209</v>
      </c>
      <c r="E95" s="218" t="s">
        <v>1499</v>
      </c>
      <c r="F95" s="219" t="s">
        <v>1500</v>
      </c>
      <c r="G95" s="220" t="s">
        <v>1002</v>
      </c>
      <c r="H95" s="221">
        <v>1</v>
      </c>
      <c r="I95" s="222"/>
      <c r="J95" s="223">
        <f>ROUND(I95*H95,2)</f>
        <v>0</v>
      </c>
      <c r="K95" s="219" t="s">
        <v>1247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2.2000000000000002</v>
      </c>
      <c r="T95" s="227">
        <f>S95*H95</f>
        <v>2.2000000000000002</v>
      </c>
      <c r="AR95" s="17" t="s">
        <v>214</v>
      </c>
      <c r="AT95" s="17" t="s">
        <v>209</v>
      </c>
      <c r="AU95" s="17" t="s">
        <v>80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2838</v>
      </c>
    </row>
    <row r="96" s="11" customFormat="1" ht="25.92" customHeight="1">
      <c r="B96" s="201"/>
      <c r="C96" s="202"/>
      <c r="D96" s="203" t="s">
        <v>70</v>
      </c>
      <c r="E96" s="204" t="s">
        <v>817</v>
      </c>
      <c r="F96" s="204" t="s">
        <v>818</v>
      </c>
      <c r="G96" s="202"/>
      <c r="H96" s="202"/>
      <c r="I96" s="205"/>
      <c r="J96" s="206">
        <f>BK96</f>
        <v>0</v>
      </c>
      <c r="K96" s="202"/>
      <c r="L96" s="207"/>
      <c r="M96" s="208"/>
      <c r="N96" s="209"/>
      <c r="O96" s="209"/>
      <c r="P96" s="210">
        <f>P97+P115+P154+P175</f>
        <v>0</v>
      </c>
      <c r="Q96" s="209"/>
      <c r="R96" s="210">
        <f>R97+R115+R154+R175</f>
        <v>0.14132</v>
      </c>
      <c r="S96" s="209"/>
      <c r="T96" s="211">
        <f>T97+T115+T154+T175</f>
        <v>0</v>
      </c>
      <c r="AR96" s="212" t="s">
        <v>80</v>
      </c>
      <c r="AT96" s="213" t="s">
        <v>70</v>
      </c>
      <c r="AU96" s="213" t="s">
        <v>71</v>
      </c>
      <c r="AY96" s="212" t="s">
        <v>207</v>
      </c>
      <c r="BK96" s="214">
        <f>BK97+BK115+BK154+BK175</f>
        <v>0</v>
      </c>
    </row>
    <row r="97" s="11" customFormat="1" ht="22.8" customHeight="1">
      <c r="B97" s="201"/>
      <c r="C97" s="202"/>
      <c r="D97" s="203" t="s">
        <v>70</v>
      </c>
      <c r="E97" s="215" t="s">
        <v>1502</v>
      </c>
      <c r="F97" s="215" t="s">
        <v>1503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SUM(P98:P114)</f>
        <v>0</v>
      </c>
      <c r="Q97" s="209"/>
      <c r="R97" s="210">
        <f>SUM(R98:R114)</f>
        <v>0.023119999999999995</v>
      </c>
      <c r="S97" s="209"/>
      <c r="T97" s="211">
        <f>SUM(T98:T114)</f>
        <v>0</v>
      </c>
      <c r="AR97" s="212" t="s">
        <v>80</v>
      </c>
      <c r="AT97" s="213" t="s">
        <v>70</v>
      </c>
      <c r="AU97" s="213" t="s">
        <v>78</v>
      </c>
      <c r="AY97" s="212" t="s">
        <v>207</v>
      </c>
      <c r="BK97" s="214">
        <f>SUM(BK98:BK114)</f>
        <v>0</v>
      </c>
    </row>
    <row r="98" s="1" customFormat="1" ht="16.5" customHeight="1">
      <c r="B98" s="38"/>
      <c r="C98" s="217" t="s">
        <v>80</v>
      </c>
      <c r="D98" s="217" t="s">
        <v>209</v>
      </c>
      <c r="E98" s="218" t="s">
        <v>1520</v>
      </c>
      <c r="F98" s="219" t="s">
        <v>1521</v>
      </c>
      <c r="G98" s="220" t="s">
        <v>290</v>
      </c>
      <c r="H98" s="221">
        <v>17</v>
      </c>
      <c r="I98" s="222"/>
      <c r="J98" s="223">
        <f>ROUND(I98*H98,2)</f>
        <v>0</v>
      </c>
      <c r="K98" s="219" t="s">
        <v>213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0.0011999999999999999</v>
      </c>
      <c r="R98" s="226">
        <f>Q98*H98</f>
        <v>0.020399999999999998</v>
      </c>
      <c r="S98" s="226">
        <v>0</v>
      </c>
      <c r="T98" s="227">
        <f>S98*H98</f>
        <v>0</v>
      </c>
      <c r="AR98" s="17" t="s">
        <v>303</v>
      </c>
      <c r="AT98" s="17" t="s">
        <v>209</v>
      </c>
      <c r="AU98" s="17" t="s">
        <v>80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303</v>
      </c>
      <c r="BM98" s="17" t="s">
        <v>2839</v>
      </c>
    </row>
    <row r="99" s="12" customFormat="1">
      <c r="B99" s="229"/>
      <c r="C99" s="230"/>
      <c r="D99" s="231" t="s">
        <v>216</v>
      </c>
      <c r="E99" s="232" t="s">
        <v>1</v>
      </c>
      <c r="F99" s="233" t="s">
        <v>2840</v>
      </c>
      <c r="G99" s="230"/>
      <c r="H99" s="234">
        <v>17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216</v>
      </c>
      <c r="AU99" s="240" t="s">
        <v>80</v>
      </c>
      <c r="AV99" s="12" t="s">
        <v>80</v>
      </c>
      <c r="AW99" s="12" t="s">
        <v>33</v>
      </c>
      <c r="AX99" s="12" t="s">
        <v>78</v>
      </c>
      <c r="AY99" s="240" t="s">
        <v>207</v>
      </c>
    </row>
    <row r="100" s="1" customFormat="1" ht="16.5" customHeight="1">
      <c r="B100" s="38"/>
      <c r="C100" s="217" t="s">
        <v>228</v>
      </c>
      <c r="D100" s="217" t="s">
        <v>209</v>
      </c>
      <c r="E100" s="218" t="s">
        <v>1532</v>
      </c>
      <c r="F100" s="219" t="s">
        <v>1533</v>
      </c>
      <c r="G100" s="220" t="s">
        <v>290</v>
      </c>
      <c r="H100" s="221">
        <v>4</v>
      </c>
      <c r="I100" s="222"/>
      <c r="J100" s="223">
        <f>ROUND(I100*H100,2)</f>
        <v>0</v>
      </c>
      <c r="K100" s="219" t="s">
        <v>213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0.00035</v>
      </c>
      <c r="R100" s="226">
        <f>Q100*H100</f>
        <v>0.0014</v>
      </c>
      <c r="S100" s="226">
        <v>0</v>
      </c>
      <c r="T100" s="227">
        <f>S100*H100</f>
        <v>0</v>
      </c>
      <c r="AR100" s="17" t="s">
        <v>303</v>
      </c>
      <c r="AT100" s="17" t="s">
        <v>209</v>
      </c>
      <c r="AU100" s="17" t="s">
        <v>80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303</v>
      </c>
      <c r="BM100" s="17" t="s">
        <v>2841</v>
      </c>
    </row>
    <row r="101" s="12" customFormat="1">
      <c r="B101" s="229"/>
      <c r="C101" s="230"/>
      <c r="D101" s="231" t="s">
        <v>216</v>
      </c>
      <c r="E101" s="232" t="s">
        <v>1</v>
      </c>
      <c r="F101" s="233" t="s">
        <v>2842</v>
      </c>
      <c r="G101" s="230"/>
      <c r="H101" s="234">
        <v>4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216</v>
      </c>
      <c r="AU101" s="240" t="s">
        <v>80</v>
      </c>
      <c r="AV101" s="12" t="s">
        <v>80</v>
      </c>
      <c r="AW101" s="12" t="s">
        <v>33</v>
      </c>
      <c r="AX101" s="12" t="s">
        <v>78</v>
      </c>
      <c r="AY101" s="240" t="s">
        <v>207</v>
      </c>
    </row>
    <row r="102" s="1" customFormat="1" ht="16.5" customHeight="1">
      <c r="B102" s="38"/>
      <c r="C102" s="217" t="s">
        <v>214</v>
      </c>
      <c r="D102" s="217" t="s">
        <v>209</v>
      </c>
      <c r="E102" s="218" t="s">
        <v>1536</v>
      </c>
      <c r="F102" s="219" t="s">
        <v>2843</v>
      </c>
      <c r="G102" s="220" t="s">
        <v>290</v>
      </c>
      <c r="H102" s="221">
        <v>1</v>
      </c>
      <c r="I102" s="222"/>
      <c r="J102" s="223">
        <f>ROUND(I102*H102,2)</f>
        <v>0</v>
      </c>
      <c r="K102" s="219" t="s">
        <v>213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0.00114</v>
      </c>
      <c r="R102" s="226">
        <f>Q102*H102</f>
        <v>0.00114</v>
      </c>
      <c r="S102" s="226">
        <v>0</v>
      </c>
      <c r="T102" s="227">
        <f>S102*H102</f>
        <v>0</v>
      </c>
      <c r="AR102" s="17" t="s">
        <v>303</v>
      </c>
      <c r="AT102" s="17" t="s">
        <v>209</v>
      </c>
      <c r="AU102" s="17" t="s">
        <v>80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303</v>
      </c>
      <c r="BM102" s="17" t="s">
        <v>2844</v>
      </c>
    </row>
    <row r="103" s="12" customFormat="1">
      <c r="B103" s="229"/>
      <c r="C103" s="230"/>
      <c r="D103" s="231" t="s">
        <v>216</v>
      </c>
      <c r="E103" s="232" t="s">
        <v>1</v>
      </c>
      <c r="F103" s="233" t="s">
        <v>2845</v>
      </c>
      <c r="G103" s="230"/>
      <c r="H103" s="234">
        <v>1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216</v>
      </c>
      <c r="AU103" s="240" t="s">
        <v>80</v>
      </c>
      <c r="AV103" s="12" t="s">
        <v>80</v>
      </c>
      <c r="AW103" s="12" t="s">
        <v>33</v>
      </c>
      <c r="AX103" s="12" t="s">
        <v>78</v>
      </c>
      <c r="AY103" s="240" t="s">
        <v>207</v>
      </c>
    </row>
    <row r="104" s="1" customFormat="1" ht="16.5" customHeight="1">
      <c r="B104" s="38"/>
      <c r="C104" s="273" t="s">
        <v>240</v>
      </c>
      <c r="D104" s="273" t="s">
        <v>281</v>
      </c>
      <c r="E104" s="274" t="s">
        <v>1540</v>
      </c>
      <c r="F104" s="275" t="s">
        <v>1541</v>
      </c>
      <c r="G104" s="276" t="s">
        <v>1002</v>
      </c>
      <c r="H104" s="277">
        <v>8.5</v>
      </c>
      <c r="I104" s="278"/>
      <c r="J104" s="279">
        <f>ROUND(I104*H104,2)</f>
        <v>0</v>
      </c>
      <c r="K104" s="275" t="s">
        <v>1247</v>
      </c>
      <c r="L104" s="280"/>
      <c r="M104" s="281" t="s">
        <v>1</v>
      </c>
      <c r="N104" s="282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397</v>
      </c>
      <c r="AT104" s="17" t="s">
        <v>281</v>
      </c>
      <c r="AU104" s="17" t="s">
        <v>80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303</v>
      </c>
      <c r="BM104" s="17" t="s">
        <v>2846</v>
      </c>
    </row>
    <row r="105" s="12" customFormat="1">
      <c r="B105" s="229"/>
      <c r="C105" s="230"/>
      <c r="D105" s="231" t="s">
        <v>216</v>
      </c>
      <c r="E105" s="232" t="s">
        <v>1</v>
      </c>
      <c r="F105" s="233" t="s">
        <v>2847</v>
      </c>
      <c r="G105" s="230"/>
      <c r="H105" s="234">
        <v>8.5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216</v>
      </c>
      <c r="AU105" s="240" t="s">
        <v>80</v>
      </c>
      <c r="AV105" s="12" t="s">
        <v>80</v>
      </c>
      <c r="AW105" s="12" t="s">
        <v>33</v>
      </c>
      <c r="AX105" s="12" t="s">
        <v>78</v>
      </c>
      <c r="AY105" s="240" t="s">
        <v>207</v>
      </c>
    </row>
    <row r="106" s="1" customFormat="1" ht="16.5" customHeight="1">
      <c r="B106" s="38"/>
      <c r="C106" s="217" t="s">
        <v>244</v>
      </c>
      <c r="D106" s="217" t="s">
        <v>209</v>
      </c>
      <c r="E106" s="218" t="s">
        <v>1548</v>
      </c>
      <c r="F106" s="219" t="s">
        <v>1549</v>
      </c>
      <c r="G106" s="220" t="s">
        <v>418</v>
      </c>
      <c r="H106" s="221">
        <v>3</v>
      </c>
      <c r="I106" s="222"/>
      <c r="J106" s="223">
        <f>ROUND(I106*H106,2)</f>
        <v>0</v>
      </c>
      <c r="K106" s="219" t="s">
        <v>213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303</v>
      </c>
      <c r="AT106" s="17" t="s">
        <v>209</v>
      </c>
      <c r="AU106" s="17" t="s">
        <v>80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303</v>
      </c>
      <c r="BM106" s="17" t="s">
        <v>2848</v>
      </c>
    </row>
    <row r="107" s="12" customFormat="1">
      <c r="B107" s="229"/>
      <c r="C107" s="230"/>
      <c r="D107" s="231" t="s">
        <v>216</v>
      </c>
      <c r="E107" s="232" t="s">
        <v>1</v>
      </c>
      <c r="F107" s="233" t="s">
        <v>2849</v>
      </c>
      <c r="G107" s="230"/>
      <c r="H107" s="234">
        <v>3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216</v>
      </c>
      <c r="AU107" s="240" t="s">
        <v>80</v>
      </c>
      <c r="AV107" s="12" t="s">
        <v>80</v>
      </c>
      <c r="AW107" s="12" t="s">
        <v>33</v>
      </c>
      <c r="AX107" s="12" t="s">
        <v>78</v>
      </c>
      <c r="AY107" s="240" t="s">
        <v>207</v>
      </c>
    </row>
    <row r="108" s="1" customFormat="1" ht="16.5" customHeight="1">
      <c r="B108" s="38"/>
      <c r="C108" s="217" t="s">
        <v>249</v>
      </c>
      <c r="D108" s="217" t="s">
        <v>209</v>
      </c>
      <c r="E108" s="218" t="s">
        <v>1552</v>
      </c>
      <c r="F108" s="219" t="s">
        <v>2850</v>
      </c>
      <c r="G108" s="220" t="s">
        <v>418</v>
      </c>
      <c r="H108" s="221">
        <v>1</v>
      </c>
      <c r="I108" s="222"/>
      <c r="J108" s="223">
        <f>ROUND(I108*H108,2)</f>
        <v>0</v>
      </c>
      <c r="K108" s="219" t="s">
        <v>213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303</v>
      </c>
      <c r="AT108" s="17" t="s">
        <v>209</v>
      </c>
      <c r="AU108" s="17" t="s">
        <v>80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303</v>
      </c>
      <c r="BM108" s="17" t="s">
        <v>2851</v>
      </c>
    </row>
    <row r="109" s="12" customFormat="1">
      <c r="B109" s="229"/>
      <c r="C109" s="230"/>
      <c r="D109" s="231" t="s">
        <v>216</v>
      </c>
      <c r="E109" s="232" t="s">
        <v>1</v>
      </c>
      <c r="F109" s="233" t="s">
        <v>2852</v>
      </c>
      <c r="G109" s="230"/>
      <c r="H109" s="234">
        <v>1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216</v>
      </c>
      <c r="AU109" s="240" t="s">
        <v>80</v>
      </c>
      <c r="AV109" s="12" t="s">
        <v>80</v>
      </c>
      <c r="AW109" s="12" t="s">
        <v>33</v>
      </c>
      <c r="AX109" s="12" t="s">
        <v>78</v>
      </c>
      <c r="AY109" s="240" t="s">
        <v>207</v>
      </c>
    </row>
    <row r="110" s="1" customFormat="1" ht="16.5" customHeight="1">
      <c r="B110" s="38"/>
      <c r="C110" s="217" t="s">
        <v>253</v>
      </c>
      <c r="D110" s="217" t="s">
        <v>209</v>
      </c>
      <c r="E110" s="218" t="s">
        <v>1564</v>
      </c>
      <c r="F110" s="219" t="s">
        <v>1565</v>
      </c>
      <c r="G110" s="220" t="s">
        <v>418</v>
      </c>
      <c r="H110" s="221">
        <v>2</v>
      </c>
      <c r="I110" s="222"/>
      <c r="J110" s="223">
        <f>ROUND(I110*H110,2)</f>
        <v>0</v>
      </c>
      <c r="K110" s="219" t="s">
        <v>1247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9.0000000000000006E-05</v>
      </c>
      <c r="R110" s="226">
        <f>Q110*H110</f>
        <v>0.00018000000000000001</v>
      </c>
      <c r="S110" s="226">
        <v>0</v>
      </c>
      <c r="T110" s="227">
        <f>S110*H110</f>
        <v>0</v>
      </c>
      <c r="AR110" s="17" t="s">
        <v>303</v>
      </c>
      <c r="AT110" s="17" t="s">
        <v>209</v>
      </c>
      <c r="AU110" s="17" t="s">
        <v>80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303</v>
      </c>
      <c r="BM110" s="17" t="s">
        <v>2853</v>
      </c>
    </row>
    <row r="111" s="12" customFormat="1">
      <c r="B111" s="229"/>
      <c r="C111" s="230"/>
      <c r="D111" s="231" t="s">
        <v>216</v>
      </c>
      <c r="E111" s="232" t="s">
        <v>1</v>
      </c>
      <c r="F111" s="233" t="s">
        <v>2854</v>
      </c>
      <c r="G111" s="230"/>
      <c r="H111" s="234">
        <v>2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216</v>
      </c>
      <c r="AU111" s="240" t="s">
        <v>80</v>
      </c>
      <c r="AV111" s="12" t="s">
        <v>80</v>
      </c>
      <c r="AW111" s="12" t="s">
        <v>33</v>
      </c>
      <c r="AX111" s="12" t="s">
        <v>78</v>
      </c>
      <c r="AY111" s="240" t="s">
        <v>207</v>
      </c>
    </row>
    <row r="112" s="1" customFormat="1" ht="16.5" customHeight="1">
      <c r="B112" s="38"/>
      <c r="C112" s="217" t="s">
        <v>258</v>
      </c>
      <c r="D112" s="217" t="s">
        <v>209</v>
      </c>
      <c r="E112" s="218" t="s">
        <v>1584</v>
      </c>
      <c r="F112" s="219" t="s">
        <v>1585</v>
      </c>
      <c r="G112" s="220" t="s">
        <v>290</v>
      </c>
      <c r="H112" s="221">
        <v>22</v>
      </c>
      <c r="I112" s="222"/>
      <c r="J112" s="223">
        <f>ROUND(I112*H112,2)</f>
        <v>0</v>
      </c>
      <c r="K112" s="219" t="s">
        <v>213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303</v>
      </c>
      <c r="AT112" s="17" t="s">
        <v>209</v>
      </c>
      <c r="AU112" s="17" t="s">
        <v>80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303</v>
      </c>
      <c r="BM112" s="17" t="s">
        <v>2855</v>
      </c>
    </row>
    <row r="113" s="12" customFormat="1">
      <c r="B113" s="229"/>
      <c r="C113" s="230"/>
      <c r="D113" s="231" t="s">
        <v>216</v>
      </c>
      <c r="E113" s="232" t="s">
        <v>1</v>
      </c>
      <c r="F113" s="233" t="s">
        <v>2856</v>
      </c>
      <c r="G113" s="230"/>
      <c r="H113" s="234">
        <v>22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216</v>
      </c>
      <c r="AU113" s="240" t="s">
        <v>80</v>
      </c>
      <c r="AV113" s="12" t="s">
        <v>80</v>
      </c>
      <c r="AW113" s="12" t="s">
        <v>33</v>
      </c>
      <c r="AX113" s="12" t="s">
        <v>78</v>
      </c>
      <c r="AY113" s="240" t="s">
        <v>207</v>
      </c>
    </row>
    <row r="114" s="1" customFormat="1" ht="22.5" customHeight="1">
      <c r="B114" s="38"/>
      <c r="C114" s="217" t="s">
        <v>263</v>
      </c>
      <c r="D114" s="217" t="s">
        <v>209</v>
      </c>
      <c r="E114" s="218" t="s">
        <v>1591</v>
      </c>
      <c r="F114" s="219" t="s">
        <v>1592</v>
      </c>
      <c r="G114" s="220" t="s">
        <v>266</v>
      </c>
      <c r="H114" s="221">
        <v>0.023</v>
      </c>
      <c r="I114" s="222"/>
      <c r="J114" s="223">
        <f>ROUND(I114*H114,2)</f>
        <v>0</v>
      </c>
      <c r="K114" s="219" t="s">
        <v>213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303</v>
      </c>
      <c r="AT114" s="17" t="s">
        <v>209</v>
      </c>
      <c r="AU114" s="17" t="s">
        <v>80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303</v>
      </c>
      <c r="BM114" s="17" t="s">
        <v>2857</v>
      </c>
    </row>
    <row r="115" s="11" customFormat="1" ht="22.8" customHeight="1">
      <c r="B115" s="201"/>
      <c r="C115" s="202"/>
      <c r="D115" s="203" t="s">
        <v>70</v>
      </c>
      <c r="E115" s="215" t="s">
        <v>1594</v>
      </c>
      <c r="F115" s="215" t="s">
        <v>1595</v>
      </c>
      <c r="G115" s="202"/>
      <c r="H115" s="202"/>
      <c r="I115" s="205"/>
      <c r="J115" s="216">
        <f>BK115</f>
        <v>0</v>
      </c>
      <c r="K115" s="202"/>
      <c r="L115" s="207"/>
      <c r="M115" s="208"/>
      <c r="N115" s="209"/>
      <c r="O115" s="209"/>
      <c r="P115" s="210">
        <f>SUM(P116:P153)</f>
        <v>0</v>
      </c>
      <c r="Q115" s="209"/>
      <c r="R115" s="210">
        <f>SUM(R116:R153)</f>
        <v>0.080880000000000007</v>
      </c>
      <c r="S115" s="209"/>
      <c r="T115" s="211">
        <f>SUM(T116:T153)</f>
        <v>0</v>
      </c>
      <c r="AR115" s="212" t="s">
        <v>80</v>
      </c>
      <c r="AT115" s="213" t="s">
        <v>70</v>
      </c>
      <c r="AU115" s="213" t="s">
        <v>78</v>
      </c>
      <c r="AY115" s="212" t="s">
        <v>207</v>
      </c>
      <c r="BK115" s="214">
        <f>SUM(BK116:BK153)</f>
        <v>0</v>
      </c>
    </row>
    <row r="116" s="1" customFormat="1" ht="16.5" customHeight="1">
      <c r="B116" s="38"/>
      <c r="C116" s="217" t="s">
        <v>269</v>
      </c>
      <c r="D116" s="217" t="s">
        <v>209</v>
      </c>
      <c r="E116" s="218" t="s">
        <v>1600</v>
      </c>
      <c r="F116" s="219" t="s">
        <v>1601</v>
      </c>
      <c r="G116" s="220" t="s">
        <v>290</v>
      </c>
      <c r="H116" s="221">
        <v>12</v>
      </c>
      <c r="I116" s="222"/>
      <c r="J116" s="223">
        <f>ROUND(I116*H116,2)</f>
        <v>0</v>
      </c>
      <c r="K116" s="219" t="s">
        <v>1247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0.00077999999999999999</v>
      </c>
      <c r="R116" s="226">
        <f>Q116*H116</f>
        <v>0.0093600000000000003</v>
      </c>
      <c r="S116" s="226">
        <v>0</v>
      </c>
      <c r="T116" s="227">
        <f>S116*H116</f>
        <v>0</v>
      </c>
      <c r="AR116" s="17" t="s">
        <v>303</v>
      </c>
      <c r="AT116" s="17" t="s">
        <v>209</v>
      </c>
      <c r="AU116" s="17" t="s">
        <v>80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303</v>
      </c>
      <c r="BM116" s="17" t="s">
        <v>2858</v>
      </c>
    </row>
    <row r="117" s="12" customFormat="1">
      <c r="B117" s="229"/>
      <c r="C117" s="230"/>
      <c r="D117" s="231" t="s">
        <v>216</v>
      </c>
      <c r="E117" s="232" t="s">
        <v>1</v>
      </c>
      <c r="F117" s="233" t="s">
        <v>2859</v>
      </c>
      <c r="G117" s="230"/>
      <c r="H117" s="234">
        <v>12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216</v>
      </c>
      <c r="AU117" s="240" t="s">
        <v>80</v>
      </c>
      <c r="AV117" s="12" t="s">
        <v>80</v>
      </c>
      <c r="AW117" s="12" t="s">
        <v>33</v>
      </c>
      <c r="AX117" s="12" t="s">
        <v>71</v>
      </c>
      <c r="AY117" s="240" t="s">
        <v>207</v>
      </c>
    </row>
    <row r="118" s="13" customFormat="1">
      <c r="B118" s="241"/>
      <c r="C118" s="242"/>
      <c r="D118" s="231" t="s">
        <v>216</v>
      </c>
      <c r="E118" s="243" t="s">
        <v>1</v>
      </c>
      <c r="F118" s="244" t="s">
        <v>223</v>
      </c>
      <c r="G118" s="242"/>
      <c r="H118" s="245">
        <v>12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AT118" s="251" t="s">
        <v>216</v>
      </c>
      <c r="AU118" s="251" t="s">
        <v>80</v>
      </c>
      <c r="AV118" s="13" t="s">
        <v>214</v>
      </c>
      <c r="AW118" s="13" t="s">
        <v>33</v>
      </c>
      <c r="AX118" s="13" t="s">
        <v>78</v>
      </c>
      <c r="AY118" s="251" t="s">
        <v>207</v>
      </c>
    </row>
    <row r="119" s="1" customFormat="1" ht="16.5" customHeight="1">
      <c r="B119" s="38"/>
      <c r="C119" s="217" t="s">
        <v>280</v>
      </c>
      <c r="D119" s="217" t="s">
        <v>209</v>
      </c>
      <c r="E119" s="218" t="s">
        <v>1604</v>
      </c>
      <c r="F119" s="219" t="s">
        <v>1605</v>
      </c>
      <c r="G119" s="220" t="s">
        <v>290</v>
      </c>
      <c r="H119" s="221">
        <v>20</v>
      </c>
      <c r="I119" s="222"/>
      <c r="J119" s="223">
        <f>ROUND(I119*H119,2)</f>
        <v>0</v>
      </c>
      <c r="K119" s="219" t="s">
        <v>1247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0.00096000000000000002</v>
      </c>
      <c r="R119" s="226">
        <f>Q119*H119</f>
        <v>0.019200000000000002</v>
      </c>
      <c r="S119" s="226">
        <v>0</v>
      </c>
      <c r="T119" s="227">
        <f>S119*H119</f>
        <v>0</v>
      </c>
      <c r="AR119" s="17" t="s">
        <v>303</v>
      </c>
      <c r="AT119" s="17" t="s">
        <v>209</v>
      </c>
      <c r="AU119" s="17" t="s">
        <v>80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303</v>
      </c>
      <c r="BM119" s="17" t="s">
        <v>2860</v>
      </c>
    </row>
    <row r="120" s="12" customFormat="1">
      <c r="B120" s="229"/>
      <c r="C120" s="230"/>
      <c r="D120" s="231" t="s">
        <v>216</v>
      </c>
      <c r="E120" s="232" t="s">
        <v>1</v>
      </c>
      <c r="F120" s="233" t="s">
        <v>2861</v>
      </c>
      <c r="G120" s="230"/>
      <c r="H120" s="234">
        <v>9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216</v>
      </c>
      <c r="AU120" s="240" t="s">
        <v>80</v>
      </c>
      <c r="AV120" s="12" t="s">
        <v>80</v>
      </c>
      <c r="AW120" s="12" t="s">
        <v>33</v>
      </c>
      <c r="AX120" s="12" t="s">
        <v>71</v>
      </c>
      <c r="AY120" s="240" t="s">
        <v>207</v>
      </c>
    </row>
    <row r="121" s="12" customFormat="1">
      <c r="B121" s="229"/>
      <c r="C121" s="230"/>
      <c r="D121" s="231" t="s">
        <v>216</v>
      </c>
      <c r="E121" s="232" t="s">
        <v>1</v>
      </c>
      <c r="F121" s="233" t="s">
        <v>2862</v>
      </c>
      <c r="G121" s="230"/>
      <c r="H121" s="234">
        <v>11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216</v>
      </c>
      <c r="AU121" s="240" t="s">
        <v>80</v>
      </c>
      <c r="AV121" s="12" t="s">
        <v>80</v>
      </c>
      <c r="AW121" s="12" t="s">
        <v>33</v>
      </c>
      <c r="AX121" s="12" t="s">
        <v>71</v>
      </c>
      <c r="AY121" s="240" t="s">
        <v>207</v>
      </c>
    </row>
    <row r="122" s="13" customFormat="1">
      <c r="B122" s="241"/>
      <c r="C122" s="242"/>
      <c r="D122" s="231" t="s">
        <v>216</v>
      </c>
      <c r="E122" s="243" t="s">
        <v>1</v>
      </c>
      <c r="F122" s="244" t="s">
        <v>223</v>
      </c>
      <c r="G122" s="242"/>
      <c r="H122" s="245">
        <v>20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216</v>
      </c>
      <c r="AU122" s="251" t="s">
        <v>80</v>
      </c>
      <c r="AV122" s="13" t="s">
        <v>214</v>
      </c>
      <c r="AW122" s="13" t="s">
        <v>33</v>
      </c>
      <c r="AX122" s="13" t="s">
        <v>78</v>
      </c>
      <c r="AY122" s="251" t="s">
        <v>207</v>
      </c>
    </row>
    <row r="123" s="1" customFormat="1" ht="16.5" customHeight="1">
      <c r="B123" s="38"/>
      <c r="C123" s="217" t="s">
        <v>287</v>
      </c>
      <c r="D123" s="217" t="s">
        <v>209</v>
      </c>
      <c r="E123" s="218" t="s">
        <v>1613</v>
      </c>
      <c r="F123" s="219" t="s">
        <v>1614</v>
      </c>
      <c r="G123" s="220" t="s">
        <v>290</v>
      </c>
      <c r="H123" s="221">
        <v>22</v>
      </c>
      <c r="I123" s="222"/>
      <c r="J123" s="223">
        <f>ROUND(I123*H123,2)</f>
        <v>0</v>
      </c>
      <c r="K123" s="219" t="s">
        <v>1247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0.00125</v>
      </c>
      <c r="R123" s="226">
        <f>Q123*H123</f>
        <v>0.0275</v>
      </c>
      <c r="S123" s="226">
        <v>0</v>
      </c>
      <c r="T123" s="227">
        <f>S123*H123</f>
        <v>0</v>
      </c>
      <c r="AR123" s="17" t="s">
        <v>303</v>
      </c>
      <c r="AT123" s="17" t="s">
        <v>209</v>
      </c>
      <c r="AU123" s="17" t="s">
        <v>80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303</v>
      </c>
      <c r="BM123" s="17" t="s">
        <v>2863</v>
      </c>
    </row>
    <row r="124" s="12" customFormat="1">
      <c r="B124" s="229"/>
      <c r="C124" s="230"/>
      <c r="D124" s="231" t="s">
        <v>216</v>
      </c>
      <c r="E124" s="232" t="s">
        <v>1</v>
      </c>
      <c r="F124" s="233" t="s">
        <v>2864</v>
      </c>
      <c r="G124" s="230"/>
      <c r="H124" s="234">
        <v>22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216</v>
      </c>
      <c r="AU124" s="240" t="s">
        <v>80</v>
      </c>
      <c r="AV124" s="12" t="s">
        <v>80</v>
      </c>
      <c r="AW124" s="12" t="s">
        <v>33</v>
      </c>
      <c r="AX124" s="12" t="s">
        <v>71</v>
      </c>
      <c r="AY124" s="240" t="s">
        <v>207</v>
      </c>
    </row>
    <row r="125" s="13" customFormat="1">
      <c r="B125" s="241"/>
      <c r="C125" s="242"/>
      <c r="D125" s="231" t="s">
        <v>216</v>
      </c>
      <c r="E125" s="243" t="s">
        <v>1</v>
      </c>
      <c r="F125" s="244" t="s">
        <v>223</v>
      </c>
      <c r="G125" s="242"/>
      <c r="H125" s="245">
        <v>22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216</v>
      </c>
      <c r="AU125" s="251" t="s">
        <v>80</v>
      </c>
      <c r="AV125" s="13" t="s">
        <v>214</v>
      </c>
      <c r="AW125" s="13" t="s">
        <v>33</v>
      </c>
      <c r="AX125" s="13" t="s">
        <v>78</v>
      </c>
      <c r="AY125" s="251" t="s">
        <v>207</v>
      </c>
    </row>
    <row r="126" s="1" customFormat="1" ht="16.5" customHeight="1">
      <c r="B126" s="38"/>
      <c r="C126" s="273" t="s">
        <v>293</v>
      </c>
      <c r="D126" s="273" t="s">
        <v>281</v>
      </c>
      <c r="E126" s="274" t="s">
        <v>1629</v>
      </c>
      <c r="F126" s="275" t="s">
        <v>1630</v>
      </c>
      <c r="G126" s="276" t="s">
        <v>418</v>
      </c>
      <c r="H126" s="277">
        <v>16.5</v>
      </c>
      <c r="I126" s="278"/>
      <c r="J126" s="279">
        <f>ROUND(I126*H126,2)</f>
        <v>0</v>
      </c>
      <c r="K126" s="275" t="s">
        <v>1247</v>
      </c>
      <c r="L126" s="280"/>
      <c r="M126" s="281" t="s">
        <v>1</v>
      </c>
      <c r="N126" s="282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397</v>
      </c>
      <c r="AT126" s="17" t="s">
        <v>281</v>
      </c>
      <c r="AU126" s="17" t="s">
        <v>80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303</v>
      </c>
      <c r="BM126" s="17" t="s">
        <v>2865</v>
      </c>
    </row>
    <row r="127" s="12" customFormat="1">
      <c r="B127" s="229"/>
      <c r="C127" s="230"/>
      <c r="D127" s="231" t="s">
        <v>216</v>
      </c>
      <c r="E127" s="232" t="s">
        <v>1</v>
      </c>
      <c r="F127" s="233" t="s">
        <v>2866</v>
      </c>
      <c r="G127" s="230"/>
      <c r="H127" s="234">
        <v>16.5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216</v>
      </c>
      <c r="AU127" s="240" t="s">
        <v>80</v>
      </c>
      <c r="AV127" s="12" t="s">
        <v>80</v>
      </c>
      <c r="AW127" s="12" t="s">
        <v>33</v>
      </c>
      <c r="AX127" s="12" t="s">
        <v>78</v>
      </c>
      <c r="AY127" s="240" t="s">
        <v>207</v>
      </c>
    </row>
    <row r="128" s="1" customFormat="1" ht="22.5" customHeight="1">
      <c r="B128" s="38"/>
      <c r="C128" s="217" t="s">
        <v>8</v>
      </c>
      <c r="D128" s="217" t="s">
        <v>209</v>
      </c>
      <c r="E128" s="218" t="s">
        <v>1633</v>
      </c>
      <c r="F128" s="219" t="s">
        <v>1634</v>
      </c>
      <c r="G128" s="220" t="s">
        <v>290</v>
      </c>
      <c r="H128" s="221">
        <v>12</v>
      </c>
      <c r="I128" s="222"/>
      <c r="J128" s="223">
        <f>ROUND(I128*H128,2)</f>
        <v>0</v>
      </c>
      <c r="K128" s="219" t="s">
        <v>213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5.0000000000000002E-05</v>
      </c>
      <c r="R128" s="226">
        <f>Q128*H128</f>
        <v>0.00060000000000000006</v>
      </c>
      <c r="S128" s="226">
        <v>0</v>
      </c>
      <c r="T128" s="227">
        <f>S128*H128</f>
        <v>0</v>
      </c>
      <c r="AR128" s="17" t="s">
        <v>303</v>
      </c>
      <c r="AT128" s="17" t="s">
        <v>209</v>
      </c>
      <c r="AU128" s="17" t="s">
        <v>80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303</v>
      </c>
      <c r="BM128" s="17" t="s">
        <v>2867</v>
      </c>
    </row>
    <row r="129" s="12" customFormat="1">
      <c r="B129" s="229"/>
      <c r="C129" s="230"/>
      <c r="D129" s="231" t="s">
        <v>216</v>
      </c>
      <c r="E129" s="232" t="s">
        <v>1</v>
      </c>
      <c r="F129" s="233" t="s">
        <v>2868</v>
      </c>
      <c r="G129" s="230"/>
      <c r="H129" s="234">
        <v>12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216</v>
      </c>
      <c r="AU129" s="240" t="s">
        <v>80</v>
      </c>
      <c r="AV129" s="12" t="s">
        <v>80</v>
      </c>
      <c r="AW129" s="12" t="s">
        <v>33</v>
      </c>
      <c r="AX129" s="12" t="s">
        <v>71</v>
      </c>
      <c r="AY129" s="240" t="s">
        <v>207</v>
      </c>
    </row>
    <row r="130" s="13" customFormat="1">
      <c r="B130" s="241"/>
      <c r="C130" s="242"/>
      <c r="D130" s="231" t="s">
        <v>216</v>
      </c>
      <c r="E130" s="243" t="s">
        <v>1</v>
      </c>
      <c r="F130" s="244" t="s">
        <v>223</v>
      </c>
      <c r="G130" s="242"/>
      <c r="H130" s="245">
        <v>12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216</v>
      </c>
      <c r="AU130" s="251" t="s">
        <v>80</v>
      </c>
      <c r="AV130" s="13" t="s">
        <v>214</v>
      </c>
      <c r="AW130" s="13" t="s">
        <v>33</v>
      </c>
      <c r="AX130" s="13" t="s">
        <v>78</v>
      </c>
      <c r="AY130" s="251" t="s">
        <v>207</v>
      </c>
    </row>
    <row r="131" s="1" customFormat="1" ht="22.5" customHeight="1">
      <c r="B131" s="38"/>
      <c r="C131" s="217" t="s">
        <v>303</v>
      </c>
      <c r="D131" s="217" t="s">
        <v>209</v>
      </c>
      <c r="E131" s="218" t="s">
        <v>1637</v>
      </c>
      <c r="F131" s="219" t="s">
        <v>1638</v>
      </c>
      <c r="G131" s="220" t="s">
        <v>290</v>
      </c>
      <c r="H131" s="221">
        <v>20</v>
      </c>
      <c r="I131" s="222"/>
      <c r="J131" s="223">
        <f>ROUND(I131*H131,2)</f>
        <v>0</v>
      </c>
      <c r="K131" s="219" t="s">
        <v>213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6.9999999999999994E-05</v>
      </c>
      <c r="R131" s="226">
        <f>Q131*H131</f>
        <v>0.0013999999999999998</v>
      </c>
      <c r="S131" s="226">
        <v>0</v>
      </c>
      <c r="T131" s="227">
        <f>S131*H131</f>
        <v>0</v>
      </c>
      <c r="AR131" s="17" t="s">
        <v>303</v>
      </c>
      <c r="AT131" s="17" t="s">
        <v>209</v>
      </c>
      <c r="AU131" s="17" t="s">
        <v>80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303</v>
      </c>
      <c r="BM131" s="17" t="s">
        <v>2869</v>
      </c>
    </row>
    <row r="132" s="12" customFormat="1">
      <c r="B132" s="229"/>
      <c r="C132" s="230"/>
      <c r="D132" s="231" t="s">
        <v>216</v>
      </c>
      <c r="E132" s="232" t="s">
        <v>1</v>
      </c>
      <c r="F132" s="233" t="s">
        <v>2870</v>
      </c>
      <c r="G132" s="230"/>
      <c r="H132" s="234">
        <v>20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216</v>
      </c>
      <c r="AU132" s="240" t="s">
        <v>80</v>
      </c>
      <c r="AV132" s="12" t="s">
        <v>80</v>
      </c>
      <c r="AW132" s="12" t="s">
        <v>33</v>
      </c>
      <c r="AX132" s="12" t="s">
        <v>71</v>
      </c>
      <c r="AY132" s="240" t="s">
        <v>207</v>
      </c>
    </row>
    <row r="133" s="13" customFormat="1">
      <c r="B133" s="241"/>
      <c r="C133" s="242"/>
      <c r="D133" s="231" t="s">
        <v>216</v>
      </c>
      <c r="E133" s="243" t="s">
        <v>1</v>
      </c>
      <c r="F133" s="244" t="s">
        <v>223</v>
      </c>
      <c r="G133" s="242"/>
      <c r="H133" s="245">
        <v>20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216</v>
      </c>
      <c r="AU133" s="251" t="s">
        <v>80</v>
      </c>
      <c r="AV133" s="13" t="s">
        <v>214</v>
      </c>
      <c r="AW133" s="13" t="s">
        <v>33</v>
      </c>
      <c r="AX133" s="13" t="s">
        <v>78</v>
      </c>
      <c r="AY133" s="251" t="s">
        <v>207</v>
      </c>
    </row>
    <row r="134" s="1" customFormat="1" ht="22.5" customHeight="1">
      <c r="B134" s="38"/>
      <c r="C134" s="217" t="s">
        <v>310</v>
      </c>
      <c r="D134" s="217" t="s">
        <v>209</v>
      </c>
      <c r="E134" s="218" t="s">
        <v>1642</v>
      </c>
      <c r="F134" s="219" t="s">
        <v>1643</v>
      </c>
      <c r="G134" s="220" t="s">
        <v>290</v>
      </c>
      <c r="H134" s="221">
        <v>22</v>
      </c>
      <c r="I134" s="222"/>
      <c r="J134" s="223">
        <f>ROUND(I134*H134,2)</f>
        <v>0</v>
      </c>
      <c r="K134" s="219" t="s">
        <v>213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0.00024000000000000001</v>
      </c>
      <c r="R134" s="226">
        <f>Q134*H134</f>
        <v>0.00528</v>
      </c>
      <c r="S134" s="226">
        <v>0</v>
      </c>
      <c r="T134" s="227">
        <f>S134*H134</f>
        <v>0</v>
      </c>
      <c r="AR134" s="17" t="s">
        <v>303</v>
      </c>
      <c r="AT134" s="17" t="s">
        <v>209</v>
      </c>
      <c r="AU134" s="17" t="s">
        <v>80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303</v>
      </c>
      <c r="BM134" s="17" t="s">
        <v>2871</v>
      </c>
    </row>
    <row r="135" s="12" customFormat="1">
      <c r="B135" s="229"/>
      <c r="C135" s="230"/>
      <c r="D135" s="231" t="s">
        <v>216</v>
      </c>
      <c r="E135" s="232" t="s">
        <v>1</v>
      </c>
      <c r="F135" s="233" t="s">
        <v>2864</v>
      </c>
      <c r="G135" s="230"/>
      <c r="H135" s="234">
        <v>22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216</v>
      </c>
      <c r="AU135" s="240" t="s">
        <v>80</v>
      </c>
      <c r="AV135" s="12" t="s">
        <v>80</v>
      </c>
      <c r="AW135" s="12" t="s">
        <v>33</v>
      </c>
      <c r="AX135" s="12" t="s">
        <v>71</v>
      </c>
      <c r="AY135" s="240" t="s">
        <v>207</v>
      </c>
    </row>
    <row r="136" s="13" customFormat="1">
      <c r="B136" s="241"/>
      <c r="C136" s="242"/>
      <c r="D136" s="231" t="s">
        <v>216</v>
      </c>
      <c r="E136" s="243" t="s">
        <v>1</v>
      </c>
      <c r="F136" s="244" t="s">
        <v>223</v>
      </c>
      <c r="G136" s="242"/>
      <c r="H136" s="245">
        <v>22</v>
      </c>
      <c r="I136" s="246"/>
      <c r="J136" s="242"/>
      <c r="K136" s="242"/>
      <c r="L136" s="247"/>
      <c r="M136" s="248"/>
      <c r="N136" s="249"/>
      <c r="O136" s="249"/>
      <c r="P136" s="249"/>
      <c r="Q136" s="249"/>
      <c r="R136" s="249"/>
      <c r="S136" s="249"/>
      <c r="T136" s="250"/>
      <c r="AT136" s="251" t="s">
        <v>216</v>
      </c>
      <c r="AU136" s="251" t="s">
        <v>80</v>
      </c>
      <c r="AV136" s="13" t="s">
        <v>214</v>
      </c>
      <c r="AW136" s="13" t="s">
        <v>33</v>
      </c>
      <c r="AX136" s="13" t="s">
        <v>78</v>
      </c>
      <c r="AY136" s="251" t="s">
        <v>207</v>
      </c>
    </row>
    <row r="137" s="1" customFormat="1" ht="22.5" customHeight="1">
      <c r="B137" s="38"/>
      <c r="C137" s="217" t="s">
        <v>318</v>
      </c>
      <c r="D137" s="217" t="s">
        <v>209</v>
      </c>
      <c r="E137" s="218" t="s">
        <v>1646</v>
      </c>
      <c r="F137" s="219" t="s">
        <v>1647</v>
      </c>
      <c r="G137" s="220" t="s">
        <v>290</v>
      </c>
      <c r="H137" s="221">
        <v>11</v>
      </c>
      <c r="I137" s="222"/>
      <c r="J137" s="223">
        <f>ROUND(I137*H137,2)</f>
        <v>0</v>
      </c>
      <c r="K137" s="219" t="s">
        <v>213</v>
      </c>
      <c r="L137" s="43"/>
      <c r="M137" s="224" t="s">
        <v>1</v>
      </c>
      <c r="N137" s="225" t="s">
        <v>42</v>
      </c>
      <c r="O137" s="79"/>
      <c r="P137" s="226">
        <f>O137*H137</f>
        <v>0</v>
      </c>
      <c r="Q137" s="226">
        <v>0.00027</v>
      </c>
      <c r="R137" s="226">
        <f>Q137*H137</f>
        <v>0.00297</v>
      </c>
      <c r="S137" s="226">
        <v>0</v>
      </c>
      <c r="T137" s="227">
        <f>S137*H137</f>
        <v>0</v>
      </c>
      <c r="AR137" s="17" t="s">
        <v>303</v>
      </c>
      <c r="AT137" s="17" t="s">
        <v>209</v>
      </c>
      <c r="AU137" s="17" t="s">
        <v>80</v>
      </c>
      <c r="AY137" s="17" t="s">
        <v>207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78</v>
      </c>
      <c r="BK137" s="228">
        <f>ROUND(I137*H137,2)</f>
        <v>0</v>
      </c>
      <c r="BL137" s="17" t="s">
        <v>303</v>
      </c>
      <c r="BM137" s="17" t="s">
        <v>2872</v>
      </c>
    </row>
    <row r="138" s="12" customFormat="1">
      <c r="B138" s="229"/>
      <c r="C138" s="230"/>
      <c r="D138" s="231" t="s">
        <v>216</v>
      </c>
      <c r="E138" s="232" t="s">
        <v>1</v>
      </c>
      <c r="F138" s="233" t="s">
        <v>2862</v>
      </c>
      <c r="G138" s="230"/>
      <c r="H138" s="234">
        <v>11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216</v>
      </c>
      <c r="AU138" s="240" t="s">
        <v>80</v>
      </c>
      <c r="AV138" s="12" t="s">
        <v>80</v>
      </c>
      <c r="AW138" s="12" t="s">
        <v>33</v>
      </c>
      <c r="AX138" s="12" t="s">
        <v>71</v>
      </c>
      <c r="AY138" s="240" t="s">
        <v>207</v>
      </c>
    </row>
    <row r="139" s="13" customFormat="1">
      <c r="B139" s="241"/>
      <c r="C139" s="242"/>
      <c r="D139" s="231" t="s">
        <v>216</v>
      </c>
      <c r="E139" s="243" t="s">
        <v>1</v>
      </c>
      <c r="F139" s="244" t="s">
        <v>223</v>
      </c>
      <c r="G139" s="242"/>
      <c r="H139" s="245">
        <v>11</v>
      </c>
      <c r="I139" s="246"/>
      <c r="J139" s="242"/>
      <c r="K139" s="242"/>
      <c r="L139" s="247"/>
      <c r="M139" s="248"/>
      <c r="N139" s="249"/>
      <c r="O139" s="249"/>
      <c r="P139" s="249"/>
      <c r="Q139" s="249"/>
      <c r="R139" s="249"/>
      <c r="S139" s="249"/>
      <c r="T139" s="250"/>
      <c r="AT139" s="251" t="s">
        <v>216</v>
      </c>
      <c r="AU139" s="251" t="s">
        <v>80</v>
      </c>
      <c r="AV139" s="13" t="s">
        <v>214</v>
      </c>
      <c r="AW139" s="13" t="s">
        <v>33</v>
      </c>
      <c r="AX139" s="13" t="s">
        <v>78</v>
      </c>
      <c r="AY139" s="251" t="s">
        <v>207</v>
      </c>
    </row>
    <row r="140" s="1" customFormat="1" ht="16.5" customHeight="1">
      <c r="B140" s="38"/>
      <c r="C140" s="217" t="s">
        <v>323</v>
      </c>
      <c r="D140" s="217" t="s">
        <v>209</v>
      </c>
      <c r="E140" s="218" t="s">
        <v>1650</v>
      </c>
      <c r="F140" s="219" t="s">
        <v>1651</v>
      </c>
      <c r="G140" s="220" t="s">
        <v>418</v>
      </c>
      <c r="H140" s="221">
        <v>3</v>
      </c>
      <c r="I140" s="222"/>
      <c r="J140" s="223">
        <f>ROUND(I140*H140,2)</f>
        <v>0</v>
      </c>
      <c r="K140" s="219" t="s">
        <v>213</v>
      </c>
      <c r="L140" s="43"/>
      <c r="M140" s="224" t="s">
        <v>1</v>
      </c>
      <c r="N140" s="225" t="s">
        <v>42</v>
      </c>
      <c r="O140" s="79"/>
      <c r="P140" s="226">
        <f>O140*H140</f>
        <v>0</v>
      </c>
      <c r="Q140" s="226">
        <v>0.00017000000000000001</v>
      </c>
      <c r="R140" s="226">
        <f>Q140*H140</f>
        <v>0.00051000000000000004</v>
      </c>
      <c r="S140" s="226">
        <v>0</v>
      </c>
      <c r="T140" s="227">
        <f>S140*H140</f>
        <v>0</v>
      </c>
      <c r="AR140" s="17" t="s">
        <v>303</v>
      </c>
      <c r="AT140" s="17" t="s">
        <v>209</v>
      </c>
      <c r="AU140" s="17" t="s">
        <v>80</v>
      </c>
      <c r="AY140" s="17" t="s">
        <v>207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78</v>
      </c>
      <c r="BK140" s="228">
        <f>ROUND(I140*H140,2)</f>
        <v>0</v>
      </c>
      <c r="BL140" s="17" t="s">
        <v>303</v>
      </c>
      <c r="BM140" s="17" t="s">
        <v>2873</v>
      </c>
    </row>
    <row r="141" s="12" customFormat="1">
      <c r="B141" s="229"/>
      <c r="C141" s="230"/>
      <c r="D141" s="231" t="s">
        <v>216</v>
      </c>
      <c r="E141" s="232" t="s">
        <v>1</v>
      </c>
      <c r="F141" s="233" t="s">
        <v>2874</v>
      </c>
      <c r="G141" s="230"/>
      <c r="H141" s="234">
        <v>3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216</v>
      </c>
      <c r="AU141" s="240" t="s">
        <v>80</v>
      </c>
      <c r="AV141" s="12" t="s">
        <v>80</v>
      </c>
      <c r="AW141" s="12" t="s">
        <v>33</v>
      </c>
      <c r="AX141" s="12" t="s">
        <v>78</v>
      </c>
      <c r="AY141" s="240" t="s">
        <v>207</v>
      </c>
    </row>
    <row r="142" s="1" customFormat="1" ht="16.5" customHeight="1">
      <c r="B142" s="38"/>
      <c r="C142" s="217" t="s">
        <v>328</v>
      </c>
      <c r="D142" s="217" t="s">
        <v>209</v>
      </c>
      <c r="E142" s="218" t="s">
        <v>1654</v>
      </c>
      <c r="F142" s="219" t="s">
        <v>1655</v>
      </c>
      <c r="G142" s="220" t="s">
        <v>1570</v>
      </c>
      <c r="H142" s="221">
        <v>2</v>
      </c>
      <c r="I142" s="222"/>
      <c r="J142" s="223">
        <f>ROUND(I142*H142,2)</f>
        <v>0</v>
      </c>
      <c r="K142" s="219" t="s">
        <v>213</v>
      </c>
      <c r="L142" s="43"/>
      <c r="M142" s="224" t="s">
        <v>1</v>
      </c>
      <c r="N142" s="225" t="s">
        <v>42</v>
      </c>
      <c r="O142" s="79"/>
      <c r="P142" s="226">
        <f>O142*H142</f>
        <v>0</v>
      </c>
      <c r="Q142" s="226">
        <v>0.00021000000000000001</v>
      </c>
      <c r="R142" s="226">
        <f>Q142*H142</f>
        <v>0.00042000000000000002</v>
      </c>
      <c r="S142" s="226">
        <v>0</v>
      </c>
      <c r="T142" s="227">
        <f>S142*H142</f>
        <v>0</v>
      </c>
      <c r="AR142" s="17" t="s">
        <v>303</v>
      </c>
      <c r="AT142" s="17" t="s">
        <v>209</v>
      </c>
      <c r="AU142" s="17" t="s">
        <v>80</v>
      </c>
      <c r="AY142" s="17" t="s">
        <v>207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78</v>
      </c>
      <c r="BK142" s="228">
        <f>ROUND(I142*H142,2)</f>
        <v>0</v>
      </c>
      <c r="BL142" s="17" t="s">
        <v>303</v>
      </c>
      <c r="BM142" s="17" t="s">
        <v>2875</v>
      </c>
    </row>
    <row r="143" s="12" customFormat="1">
      <c r="B143" s="229"/>
      <c r="C143" s="230"/>
      <c r="D143" s="231" t="s">
        <v>216</v>
      </c>
      <c r="E143" s="232" t="s">
        <v>1</v>
      </c>
      <c r="F143" s="233" t="s">
        <v>2876</v>
      </c>
      <c r="G143" s="230"/>
      <c r="H143" s="234">
        <v>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216</v>
      </c>
      <c r="AU143" s="240" t="s">
        <v>80</v>
      </c>
      <c r="AV143" s="12" t="s">
        <v>80</v>
      </c>
      <c r="AW143" s="12" t="s">
        <v>33</v>
      </c>
      <c r="AX143" s="12" t="s">
        <v>78</v>
      </c>
      <c r="AY143" s="240" t="s">
        <v>207</v>
      </c>
    </row>
    <row r="144" s="1" customFormat="1" ht="16.5" customHeight="1">
      <c r="B144" s="38"/>
      <c r="C144" s="217" t="s">
        <v>7</v>
      </c>
      <c r="D144" s="217" t="s">
        <v>209</v>
      </c>
      <c r="E144" s="218" t="s">
        <v>1662</v>
      </c>
      <c r="F144" s="219" t="s">
        <v>2877</v>
      </c>
      <c r="G144" s="220" t="s">
        <v>1570</v>
      </c>
      <c r="H144" s="221">
        <v>2</v>
      </c>
      <c r="I144" s="222"/>
      <c r="J144" s="223">
        <f>ROUND(I144*H144,2)</f>
        <v>0</v>
      </c>
      <c r="K144" s="219" t="s">
        <v>213</v>
      </c>
      <c r="L144" s="43"/>
      <c r="M144" s="224" t="s">
        <v>1</v>
      </c>
      <c r="N144" s="225" t="s">
        <v>42</v>
      </c>
      <c r="O144" s="79"/>
      <c r="P144" s="226">
        <f>O144*H144</f>
        <v>0</v>
      </c>
      <c r="Q144" s="226">
        <v>2.0000000000000002E-05</v>
      </c>
      <c r="R144" s="226">
        <f>Q144*H144</f>
        <v>4.0000000000000003E-05</v>
      </c>
      <c r="S144" s="226">
        <v>0</v>
      </c>
      <c r="T144" s="227">
        <f>S144*H144</f>
        <v>0</v>
      </c>
      <c r="AR144" s="17" t="s">
        <v>303</v>
      </c>
      <c r="AT144" s="17" t="s">
        <v>209</v>
      </c>
      <c r="AU144" s="17" t="s">
        <v>80</v>
      </c>
      <c r="AY144" s="17" t="s">
        <v>207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78</v>
      </c>
      <c r="BK144" s="228">
        <f>ROUND(I144*H144,2)</f>
        <v>0</v>
      </c>
      <c r="BL144" s="17" t="s">
        <v>303</v>
      </c>
      <c r="BM144" s="17" t="s">
        <v>2878</v>
      </c>
    </row>
    <row r="145" s="12" customFormat="1">
      <c r="B145" s="229"/>
      <c r="C145" s="230"/>
      <c r="D145" s="231" t="s">
        <v>216</v>
      </c>
      <c r="E145" s="232" t="s">
        <v>1</v>
      </c>
      <c r="F145" s="233" t="s">
        <v>80</v>
      </c>
      <c r="G145" s="230"/>
      <c r="H145" s="234">
        <v>2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216</v>
      </c>
      <c r="AU145" s="240" t="s">
        <v>80</v>
      </c>
      <c r="AV145" s="12" t="s">
        <v>80</v>
      </c>
      <c r="AW145" s="12" t="s">
        <v>33</v>
      </c>
      <c r="AX145" s="12" t="s">
        <v>78</v>
      </c>
      <c r="AY145" s="240" t="s">
        <v>207</v>
      </c>
    </row>
    <row r="146" s="1" customFormat="1" ht="16.5" customHeight="1">
      <c r="B146" s="38"/>
      <c r="C146" s="273" t="s">
        <v>338</v>
      </c>
      <c r="D146" s="273" t="s">
        <v>281</v>
      </c>
      <c r="E146" s="274" t="s">
        <v>1666</v>
      </c>
      <c r="F146" s="275" t="s">
        <v>1667</v>
      </c>
      <c r="G146" s="276" t="s">
        <v>418</v>
      </c>
      <c r="H146" s="277">
        <v>2</v>
      </c>
      <c r="I146" s="278"/>
      <c r="J146" s="279">
        <f>ROUND(I146*H146,2)</f>
        <v>0</v>
      </c>
      <c r="K146" s="275" t="s">
        <v>213</v>
      </c>
      <c r="L146" s="280"/>
      <c r="M146" s="281" t="s">
        <v>1</v>
      </c>
      <c r="N146" s="282" t="s">
        <v>42</v>
      </c>
      <c r="O146" s="79"/>
      <c r="P146" s="226">
        <f>O146*H146</f>
        <v>0</v>
      </c>
      <c r="Q146" s="226">
        <v>0.001</v>
      </c>
      <c r="R146" s="226">
        <f>Q146*H146</f>
        <v>0.002</v>
      </c>
      <c r="S146" s="226">
        <v>0</v>
      </c>
      <c r="T146" s="227">
        <f>S146*H146</f>
        <v>0</v>
      </c>
      <c r="AR146" s="17" t="s">
        <v>397</v>
      </c>
      <c r="AT146" s="17" t="s">
        <v>281</v>
      </c>
      <c r="AU146" s="17" t="s">
        <v>80</v>
      </c>
      <c r="AY146" s="17" t="s">
        <v>207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78</v>
      </c>
      <c r="BK146" s="228">
        <f>ROUND(I146*H146,2)</f>
        <v>0</v>
      </c>
      <c r="BL146" s="17" t="s">
        <v>303</v>
      </c>
      <c r="BM146" s="17" t="s">
        <v>2879</v>
      </c>
    </row>
    <row r="147" s="12" customFormat="1">
      <c r="B147" s="229"/>
      <c r="C147" s="230"/>
      <c r="D147" s="231" t="s">
        <v>216</v>
      </c>
      <c r="E147" s="232" t="s">
        <v>1</v>
      </c>
      <c r="F147" s="233" t="s">
        <v>80</v>
      </c>
      <c r="G147" s="230"/>
      <c r="H147" s="234">
        <v>2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216</v>
      </c>
      <c r="AU147" s="240" t="s">
        <v>80</v>
      </c>
      <c r="AV147" s="12" t="s">
        <v>80</v>
      </c>
      <c r="AW147" s="12" t="s">
        <v>33</v>
      </c>
      <c r="AX147" s="12" t="s">
        <v>78</v>
      </c>
      <c r="AY147" s="240" t="s">
        <v>207</v>
      </c>
    </row>
    <row r="148" s="1" customFormat="1" ht="16.5" customHeight="1">
      <c r="B148" s="38"/>
      <c r="C148" s="217" t="s">
        <v>344</v>
      </c>
      <c r="D148" s="217" t="s">
        <v>209</v>
      </c>
      <c r="E148" s="218" t="s">
        <v>1687</v>
      </c>
      <c r="F148" s="219" t="s">
        <v>1688</v>
      </c>
      <c r="G148" s="220" t="s">
        <v>418</v>
      </c>
      <c r="H148" s="221">
        <v>2</v>
      </c>
      <c r="I148" s="222"/>
      <c r="J148" s="223">
        <f>ROUND(I148*H148,2)</f>
        <v>0</v>
      </c>
      <c r="K148" s="219" t="s">
        <v>213</v>
      </c>
      <c r="L148" s="43"/>
      <c r="M148" s="224" t="s">
        <v>1</v>
      </c>
      <c r="N148" s="225" t="s">
        <v>42</v>
      </c>
      <c r="O148" s="79"/>
      <c r="P148" s="226">
        <f>O148*H148</f>
        <v>0</v>
      </c>
      <c r="Q148" s="226">
        <v>0.00040000000000000002</v>
      </c>
      <c r="R148" s="226">
        <f>Q148*H148</f>
        <v>0.00080000000000000004</v>
      </c>
      <c r="S148" s="226">
        <v>0</v>
      </c>
      <c r="T148" s="227">
        <f>S148*H148</f>
        <v>0</v>
      </c>
      <c r="AR148" s="17" t="s">
        <v>303</v>
      </c>
      <c r="AT148" s="17" t="s">
        <v>209</v>
      </c>
      <c r="AU148" s="17" t="s">
        <v>80</v>
      </c>
      <c r="AY148" s="17" t="s">
        <v>207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78</v>
      </c>
      <c r="BK148" s="228">
        <f>ROUND(I148*H148,2)</f>
        <v>0</v>
      </c>
      <c r="BL148" s="17" t="s">
        <v>303</v>
      </c>
      <c r="BM148" s="17" t="s">
        <v>2880</v>
      </c>
    </row>
    <row r="149" s="12" customFormat="1">
      <c r="B149" s="229"/>
      <c r="C149" s="230"/>
      <c r="D149" s="231" t="s">
        <v>216</v>
      </c>
      <c r="E149" s="232" t="s">
        <v>1</v>
      </c>
      <c r="F149" s="233" t="s">
        <v>2881</v>
      </c>
      <c r="G149" s="230"/>
      <c r="H149" s="234">
        <v>2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216</v>
      </c>
      <c r="AU149" s="240" t="s">
        <v>80</v>
      </c>
      <c r="AV149" s="12" t="s">
        <v>80</v>
      </c>
      <c r="AW149" s="12" t="s">
        <v>33</v>
      </c>
      <c r="AX149" s="12" t="s">
        <v>78</v>
      </c>
      <c r="AY149" s="240" t="s">
        <v>207</v>
      </c>
    </row>
    <row r="150" s="1" customFormat="1" ht="16.5" customHeight="1">
      <c r="B150" s="38"/>
      <c r="C150" s="217" t="s">
        <v>349</v>
      </c>
      <c r="D150" s="217" t="s">
        <v>209</v>
      </c>
      <c r="E150" s="218" t="s">
        <v>1712</v>
      </c>
      <c r="F150" s="219" t="s">
        <v>1713</v>
      </c>
      <c r="G150" s="220" t="s">
        <v>290</v>
      </c>
      <c r="H150" s="221">
        <v>54</v>
      </c>
      <c r="I150" s="222"/>
      <c r="J150" s="223">
        <f>ROUND(I150*H150,2)</f>
        <v>0</v>
      </c>
      <c r="K150" s="219" t="s">
        <v>213</v>
      </c>
      <c r="L150" s="43"/>
      <c r="M150" s="224" t="s">
        <v>1</v>
      </c>
      <c r="N150" s="225" t="s">
        <v>42</v>
      </c>
      <c r="O150" s="79"/>
      <c r="P150" s="226">
        <f>O150*H150</f>
        <v>0</v>
      </c>
      <c r="Q150" s="226">
        <v>0.00019000000000000001</v>
      </c>
      <c r="R150" s="226">
        <f>Q150*H150</f>
        <v>0.01026</v>
      </c>
      <c r="S150" s="226">
        <v>0</v>
      </c>
      <c r="T150" s="227">
        <f>S150*H150</f>
        <v>0</v>
      </c>
      <c r="AR150" s="17" t="s">
        <v>303</v>
      </c>
      <c r="AT150" s="17" t="s">
        <v>209</v>
      </c>
      <c r="AU150" s="17" t="s">
        <v>80</v>
      </c>
      <c r="AY150" s="17" t="s">
        <v>207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78</v>
      </c>
      <c r="BK150" s="228">
        <f>ROUND(I150*H150,2)</f>
        <v>0</v>
      </c>
      <c r="BL150" s="17" t="s">
        <v>303</v>
      </c>
      <c r="BM150" s="17" t="s">
        <v>2882</v>
      </c>
    </row>
    <row r="151" s="12" customFormat="1">
      <c r="B151" s="229"/>
      <c r="C151" s="230"/>
      <c r="D151" s="231" t="s">
        <v>216</v>
      </c>
      <c r="E151" s="232" t="s">
        <v>1</v>
      </c>
      <c r="F151" s="233" t="s">
        <v>2883</v>
      </c>
      <c r="G151" s="230"/>
      <c r="H151" s="234">
        <v>54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216</v>
      </c>
      <c r="AU151" s="240" t="s">
        <v>80</v>
      </c>
      <c r="AV151" s="12" t="s">
        <v>80</v>
      </c>
      <c r="AW151" s="12" t="s">
        <v>33</v>
      </c>
      <c r="AX151" s="12" t="s">
        <v>78</v>
      </c>
      <c r="AY151" s="240" t="s">
        <v>207</v>
      </c>
    </row>
    <row r="152" s="1" customFormat="1" ht="16.5" customHeight="1">
      <c r="B152" s="38"/>
      <c r="C152" s="217" t="s">
        <v>354</v>
      </c>
      <c r="D152" s="217" t="s">
        <v>209</v>
      </c>
      <c r="E152" s="218" t="s">
        <v>1716</v>
      </c>
      <c r="F152" s="219" t="s">
        <v>1717</v>
      </c>
      <c r="G152" s="220" t="s">
        <v>290</v>
      </c>
      <c r="H152" s="221">
        <v>54</v>
      </c>
      <c r="I152" s="222"/>
      <c r="J152" s="223">
        <f>ROUND(I152*H152,2)</f>
        <v>0</v>
      </c>
      <c r="K152" s="219" t="s">
        <v>213</v>
      </c>
      <c r="L152" s="43"/>
      <c r="M152" s="224" t="s">
        <v>1</v>
      </c>
      <c r="N152" s="225" t="s">
        <v>42</v>
      </c>
      <c r="O152" s="79"/>
      <c r="P152" s="226">
        <f>O152*H152</f>
        <v>0</v>
      </c>
      <c r="Q152" s="226">
        <v>1.0000000000000001E-05</v>
      </c>
      <c r="R152" s="226">
        <f>Q152*H152</f>
        <v>0.00054000000000000001</v>
      </c>
      <c r="S152" s="226">
        <v>0</v>
      </c>
      <c r="T152" s="227">
        <f>S152*H152</f>
        <v>0</v>
      </c>
      <c r="AR152" s="17" t="s">
        <v>303</v>
      </c>
      <c r="AT152" s="17" t="s">
        <v>209</v>
      </c>
      <c r="AU152" s="17" t="s">
        <v>80</v>
      </c>
      <c r="AY152" s="17" t="s">
        <v>207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78</v>
      </c>
      <c r="BK152" s="228">
        <f>ROUND(I152*H152,2)</f>
        <v>0</v>
      </c>
      <c r="BL152" s="17" t="s">
        <v>303</v>
      </c>
      <c r="BM152" s="17" t="s">
        <v>2884</v>
      </c>
    </row>
    <row r="153" s="1" customFormat="1" ht="22.5" customHeight="1">
      <c r="B153" s="38"/>
      <c r="C153" s="217" t="s">
        <v>363</v>
      </c>
      <c r="D153" s="217" t="s">
        <v>209</v>
      </c>
      <c r="E153" s="218" t="s">
        <v>1719</v>
      </c>
      <c r="F153" s="219" t="s">
        <v>1720</v>
      </c>
      <c r="G153" s="220" t="s">
        <v>266</v>
      </c>
      <c r="H153" s="221">
        <v>0.081000000000000003</v>
      </c>
      <c r="I153" s="222"/>
      <c r="J153" s="223">
        <f>ROUND(I153*H153,2)</f>
        <v>0</v>
      </c>
      <c r="K153" s="219" t="s">
        <v>213</v>
      </c>
      <c r="L153" s="43"/>
      <c r="M153" s="224" t="s">
        <v>1</v>
      </c>
      <c r="N153" s="225" t="s">
        <v>42</v>
      </c>
      <c r="O153" s="79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AR153" s="17" t="s">
        <v>303</v>
      </c>
      <c r="AT153" s="17" t="s">
        <v>209</v>
      </c>
      <c r="AU153" s="17" t="s">
        <v>80</v>
      </c>
      <c r="AY153" s="17" t="s">
        <v>207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78</v>
      </c>
      <c r="BK153" s="228">
        <f>ROUND(I153*H153,2)</f>
        <v>0</v>
      </c>
      <c r="BL153" s="17" t="s">
        <v>303</v>
      </c>
      <c r="BM153" s="17" t="s">
        <v>2885</v>
      </c>
    </row>
    <row r="154" s="11" customFormat="1" ht="22.8" customHeight="1">
      <c r="B154" s="201"/>
      <c r="C154" s="202"/>
      <c r="D154" s="203" t="s">
        <v>70</v>
      </c>
      <c r="E154" s="215" t="s">
        <v>1722</v>
      </c>
      <c r="F154" s="215" t="s">
        <v>1723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SUM(P155:P174)</f>
        <v>0</v>
      </c>
      <c r="Q154" s="209"/>
      <c r="R154" s="210">
        <f>SUM(R155:R174)</f>
        <v>0.03354</v>
      </c>
      <c r="S154" s="209"/>
      <c r="T154" s="211">
        <f>SUM(T155:T174)</f>
        <v>0</v>
      </c>
      <c r="AR154" s="212" t="s">
        <v>80</v>
      </c>
      <c r="AT154" s="213" t="s">
        <v>70</v>
      </c>
      <c r="AU154" s="213" t="s">
        <v>78</v>
      </c>
      <c r="AY154" s="212" t="s">
        <v>207</v>
      </c>
      <c r="BK154" s="214">
        <f>SUM(BK155:BK174)</f>
        <v>0</v>
      </c>
    </row>
    <row r="155" s="1" customFormat="1" ht="16.5" customHeight="1">
      <c r="B155" s="38"/>
      <c r="C155" s="217" t="s">
        <v>368</v>
      </c>
      <c r="D155" s="217" t="s">
        <v>209</v>
      </c>
      <c r="E155" s="218" t="s">
        <v>1742</v>
      </c>
      <c r="F155" s="219" t="s">
        <v>1743</v>
      </c>
      <c r="G155" s="220" t="s">
        <v>1570</v>
      </c>
      <c r="H155" s="221">
        <v>1</v>
      </c>
      <c r="I155" s="222"/>
      <c r="J155" s="223">
        <f>ROUND(I155*H155,2)</f>
        <v>0</v>
      </c>
      <c r="K155" s="219" t="s">
        <v>1247</v>
      </c>
      <c r="L155" s="43"/>
      <c r="M155" s="224" t="s">
        <v>1</v>
      </c>
      <c r="N155" s="225" t="s">
        <v>42</v>
      </c>
      <c r="O155" s="79"/>
      <c r="P155" s="226">
        <f>O155*H155</f>
        <v>0</v>
      </c>
      <c r="Q155" s="226">
        <v>0.0098399999999999998</v>
      </c>
      <c r="R155" s="226">
        <f>Q155*H155</f>
        <v>0.0098399999999999998</v>
      </c>
      <c r="S155" s="226">
        <v>0</v>
      </c>
      <c r="T155" s="227">
        <f>S155*H155</f>
        <v>0</v>
      </c>
      <c r="AR155" s="17" t="s">
        <v>303</v>
      </c>
      <c r="AT155" s="17" t="s">
        <v>209</v>
      </c>
      <c r="AU155" s="17" t="s">
        <v>80</v>
      </c>
      <c r="AY155" s="17" t="s">
        <v>207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78</v>
      </c>
      <c r="BK155" s="228">
        <f>ROUND(I155*H155,2)</f>
        <v>0</v>
      </c>
      <c r="BL155" s="17" t="s">
        <v>303</v>
      </c>
      <c r="BM155" s="17" t="s">
        <v>2886</v>
      </c>
    </row>
    <row r="156" s="12" customFormat="1">
      <c r="B156" s="229"/>
      <c r="C156" s="230"/>
      <c r="D156" s="231" t="s">
        <v>216</v>
      </c>
      <c r="E156" s="232" t="s">
        <v>1</v>
      </c>
      <c r="F156" s="233" t="s">
        <v>78</v>
      </c>
      <c r="G156" s="230"/>
      <c r="H156" s="234">
        <v>1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216</v>
      </c>
      <c r="AU156" s="240" t="s">
        <v>80</v>
      </c>
      <c r="AV156" s="12" t="s">
        <v>80</v>
      </c>
      <c r="AW156" s="12" t="s">
        <v>33</v>
      </c>
      <c r="AX156" s="12" t="s">
        <v>78</v>
      </c>
      <c r="AY156" s="240" t="s">
        <v>207</v>
      </c>
    </row>
    <row r="157" s="1" customFormat="1" ht="16.5" customHeight="1">
      <c r="B157" s="38"/>
      <c r="C157" s="217" t="s">
        <v>376</v>
      </c>
      <c r="D157" s="217" t="s">
        <v>209</v>
      </c>
      <c r="E157" s="218" t="s">
        <v>1745</v>
      </c>
      <c r="F157" s="219" t="s">
        <v>1746</v>
      </c>
      <c r="G157" s="220" t="s">
        <v>1570</v>
      </c>
      <c r="H157" s="221">
        <v>1</v>
      </c>
      <c r="I157" s="222"/>
      <c r="J157" s="223">
        <f>ROUND(I157*H157,2)</f>
        <v>0</v>
      </c>
      <c r="K157" s="219" t="s">
        <v>213</v>
      </c>
      <c r="L157" s="43"/>
      <c r="M157" s="224" t="s">
        <v>1</v>
      </c>
      <c r="N157" s="225" t="s">
        <v>42</v>
      </c>
      <c r="O157" s="79"/>
      <c r="P157" s="226">
        <f>O157*H157</f>
        <v>0</v>
      </c>
      <c r="Q157" s="226">
        <v>0.0147</v>
      </c>
      <c r="R157" s="226">
        <f>Q157*H157</f>
        <v>0.0147</v>
      </c>
      <c r="S157" s="226">
        <v>0</v>
      </c>
      <c r="T157" s="227">
        <f>S157*H157</f>
        <v>0</v>
      </c>
      <c r="AR157" s="17" t="s">
        <v>303</v>
      </c>
      <c r="AT157" s="17" t="s">
        <v>209</v>
      </c>
      <c r="AU157" s="17" t="s">
        <v>80</v>
      </c>
      <c r="AY157" s="17" t="s">
        <v>207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78</v>
      </c>
      <c r="BK157" s="228">
        <f>ROUND(I157*H157,2)</f>
        <v>0</v>
      </c>
      <c r="BL157" s="17" t="s">
        <v>303</v>
      </c>
      <c r="BM157" s="17" t="s">
        <v>2887</v>
      </c>
    </row>
    <row r="158" s="12" customFormat="1">
      <c r="B158" s="229"/>
      <c r="C158" s="230"/>
      <c r="D158" s="231" t="s">
        <v>216</v>
      </c>
      <c r="E158" s="232" t="s">
        <v>1</v>
      </c>
      <c r="F158" s="233" t="s">
        <v>78</v>
      </c>
      <c r="G158" s="230"/>
      <c r="H158" s="234">
        <v>1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216</v>
      </c>
      <c r="AU158" s="240" t="s">
        <v>80</v>
      </c>
      <c r="AV158" s="12" t="s">
        <v>80</v>
      </c>
      <c r="AW158" s="12" t="s">
        <v>33</v>
      </c>
      <c r="AX158" s="12" t="s">
        <v>78</v>
      </c>
      <c r="AY158" s="240" t="s">
        <v>207</v>
      </c>
    </row>
    <row r="159" s="1" customFormat="1" ht="16.5" customHeight="1">
      <c r="B159" s="38"/>
      <c r="C159" s="217" t="s">
        <v>382</v>
      </c>
      <c r="D159" s="217" t="s">
        <v>209</v>
      </c>
      <c r="E159" s="218" t="s">
        <v>1748</v>
      </c>
      <c r="F159" s="219" t="s">
        <v>1749</v>
      </c>
      <c r="G159" s="220" t="s">
        <v>1570</v>
      </c>
      <c r="H159" s="221">
        <v>1</v>
      </c>
      <c r="I159" s="222"/>
      <c r="J159" s="223">
        <f>ROUND(I159*H159,2)</f>
        <v>0</v>
      </c>
      <c r="K159" s="219" t="s">
        <v>213</v>
      </c>
      <c r="L159" s="43"/>
      <c r="M159" s="224" t="s">
        <v>1</v>
      </c>
      <c r="N159" s="225" t="s">
        <v>42</v>
      </c>
      <c r="O159" s="79"/>
      <c r="P159" s="226">
        <f>O159*H159</f>
        <v>0</v>
      </c>
      <c r="Q159" s="226">
        <v>0.0032200000000000002</v>
      </c>
      <c r="R159" s="226">
        <f>Q159*H159</f>
        <v>0.0032200000000000002</v>
      </c>
      <c r="S159" s="226">
        <v>0</v>
      </c>
      <c r="T159" s="227">
        <f>S159*H159</f>
        <v>0</v>
      </c>
      <c r="AR159" s="17" t="s">
        <v>303</v>
      </c>
      <c r="AT159" s="17" t="s">
        <v>209</v>
      </c>
      <c r="AU159" s="17" t="s">
        <v>80</v>
      </c>
      <c r="AY159" s="17" t="s">
        <v>207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78</v>
      </c>
      <c r="BK159" s="228">
        <f>ROUND(I159*H159,2)</f>
        <v>0</v>
      </c>
      <c r="BL159" s="17" t="s">
        <v>303</v>
      </c>
      <c r="BM159" s="17" t="s">
        <v>2888</v>
      </c>
    </row>
    <row r="160" s="12" customFormat="1">
      <c r="B160" s="229"/>
      <c r="C160" s="230"/>
      <c r="D160" s="231" t="s">
        <v>216</v>
      </c>
      <c r="E160" s="232" t="s">
        <v>1</v>
      </c>
      <c r="F160" s="233" t="s">
        <v>78</v>
      </c>
      <c r="G160" s="230"/>
      <c r="H160" s="234">
        <v>1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216</v>
      </c>
      <c r="AU160" s="240" t="s">
        <v>80</v>
      </c>
      <c r="AV160" s="12" t="s">
        <v>80</v>
      </c>
      <c r="AW160" s="12" t="s">
        <v>33</v>
      </c>
      <c r="AX160" s="12" t="s">
        <v>78</v>
      </c>
      <c r="AY160" s="240" t="s">
        <v>207</v>
      </c>
    </row>
    <row r="161" s="1" customFormat="1" ht="16.5" customHeight="1">
      <c r="B161" s="38"/>
      <c r="C161" s="217" t="s">
        <v>387</v>
      </c>
      <c r="D161" s="217" t="s">
        <v>209</v>
      </c>
      <c r="E161" s="218" t="s">
        <v>1751</v>
      </c>
      <c r="F161" s="219" t="s">
        <v>1752</v>
      </c>
      <c r="G161" s="220" t="s">
        <v>1570</v>
      </c>
      <c r="H161" s="221">
        <v>3</v>
      </c>
      <c r="I161" s="222"/>
      <c r="J161" s="223">
        <f>ROUND(I161*H161,2)</f>
        <v>0</v>
      </c>
      <c r="K161" s="219" t="s">
        <v>213</v>
      </c>
      <c r="L161" s="43"/>
      <c r="M161" s="224" t="s">
        <v>1</v>
      </c>
      <c r="N161" s="225" t="s">
        <v>42</v>
      </c>
      <c r="O161" s="79"/>
      <c r="P161" s="226">
        <f>O161*H161</f>
        <v>0</v>
      </c>
      <c r="Q161" s="226">
        <v>9.0000000000000006E-05</v>
      </c>
      <c r="R161" s="226">
        <f>Q161*H161</f>
        <v>0.00027</v>
      </c>
      <c r="S161" s="226">
        <v>0</v>
      </c>
      <c r="T161" s="227">
        <f>S161*H161</f>
        <v>0</v>
      </c>
      <c r="AR161" s="17" t="s">
        <v>303</v>
      </c>
      <c r="AT161" s="17" t="s">
        <v>209</v>
      </c>
      <c r="AU161" s="17" t="s">
        <v>80</v>
      </c>
      <c r="AY161" s="17" t="s">
        <v>207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78</v>
      </c>
      <c r="BK161" s="228">
        <f>ROUND(I161*H161,2)</f>
        <v>0</v>
      </c>
      <c r="BL161" s="17" t="s">
        <v>303</v>
      </c>
      <c r="BM161" s="17" t="s">
        <v>2889</v>
      </c>
    </row>
    <row r="162" s="12" customFormat="1">
      <c r="B162" s="229"/>
      <c r="C162" s="230"/>
      <c r="D162" s="231" t="s">
        <v>216</v>
      </c>
      <c r="E162" s="232" t="s">
        <v>1</v>
      </c>
      <c r="F162" s="233" t="s">
        <v>2890</v>
      </c>
      <c r="G162" s="230"/>
      <c r="H162" s="234">
        <v>3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216</v>
      </c>
      <c r="AU162" s="240" t="s">
        <v>80</v>
      </c>
      <c r="AV162" s="12" t="s">
        <v>80</v>
      </c>
      <c r="AW162" s="12" t="s">
        <v>33</v>
      </c>
      <c r="AX162" s="12" t="s">
        <v>78</v>
      </c>
      <c r="AY162" s="240" t="s">
        <v>207</v>
      </c>
    </row>
    <row r="163" s="1" customFormat="1" ht="16.5" customHeight="1">
      <c r="B163" s="38"/>
      <c r="C163" s="273" t="s">
        <v>392</v>
      </c>
      <c r="D163" s="273" t="s">
        <v>281</v>
      </c>
      <c r="E163" s="274" t="s">
        <v>1755</v>
      </c>
      <c r="F163" s="275" t="s">
        <v>1756</v>
      </c>
      <c r="G163" s="276" t="s">
        <v>418</v>
      </c>
      <c r="H163" s="277">
        <v>2</v>
      </c>
      <c r="I163" s="278"/>
      <c r="J163" s="279">
        <f>ROUND(I163*H163,2)</f>
        <v>0</v>
      </c>
      <c r="K163" s="275" t="s">
        <v>213</v>
      </c>
      <c r="L163" s="280"/>
      <c r="M163" s="281" t="s">
        <v>1</v>
      </c>
      <c r="N163" s="282" t="s">
        <v>42</v>
      </c>
      <c r="O163" s="79"/>
      <c r="P163" s="226">
        <f>O163*H163</f>
        <v>0</v>
      </c>
      <c r="Q163" s="226">
        <v>0.00050000000000000001</v>
      </c>
      <c r="R163" s="226">
        <f>Q163*H163</f>
        <v>0.001</v>
      </c>
      <c r="S163" s="226">
        <v>0</v>
      </c>
      <c r="T163" s="227">
        <f>S163*H163</f>
        <v>0</v>
      </c>
      <c r="AR163" s="17" t="s">
        <v>397</v>
      </c>
      <c r="AT163" s="17" t="s">
        <v>281</v>
      </c>
      <c r="AU163" s="17" t="s">
        <v>80</v>
      </c>
      <c r="AY163" s="17" t="s">
        <v>207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78</v>
      </c>
      <c r="BK163" s="228">
        <f>ROUND(I163*H163,2)</f>
        <v>0</v>
      </c>
      <c r="BL163" s="17" t="s">
        <v>303</v>
      </c>
      <c r="BM163" s="17" t="s">
        <v>2891</v>
      </c>
    </row>
    <row r="164" s="1" customFormat="1" ht="16.5" customHeight="1">
      <c r="B164" s="38"/>
      <c r="C164" s="217" t="s">
        <v>397</v>
      </c>
      <c r="D164" s="217" t="s">
        <v>209</v>
      </c>
      <c r="E164" s="218" t="s">
        <v>1758</v>
      </c>
      <c r="F164" s="219" t="s">
        <v>1759</v>
      </c>
      <c r="G164" s="220" t="s">
        <v>1570</v>
      </c>
      <c r="H164" s="221">
        <v>1</v>
      </c>
      <c r="I164" s="222"/>
      <c r="J164" s="223">
        <f>ROUND(I164*H164,2)</f>
        <v>0</v>
      </c>
      <c r="K164" s="219" t="s">
        <v>213</v>
      </c>
      <c r="L164" s="43"/>
      <c r="M164" s="224" t="s">
        <v>1</v>
      </c>
      <c r="N164" s="225" t="s">
        <v>42</v>
      </c>
      <c r="O164" s="79"/>
      <c r="P164" s="226">
        <f>O164*H164</f>
        <v>0</v>
      </c>
      <c r="Q164" s="226">
        <v>0.0019599999999999999</v>
      </c>
      <c r="R164" s="226">
        <f>Q164*H164</f>
        <v>0.0019599999999999999</v>
      </c>
      <c r="S164" s="226">
        <v>0</v>
      </c>
      <c r="T164" s="227">
        <f>S164*H164</f>
        <v>0</v>
      </c>
      <c r="AR164" s="17" t="s">
        <v>303</v>
      </c>
      <c r="AT164" s="17" t="s">
        <v>209</v>
      </c>
      <c r="AU164" s="17" t="s">
        <v>80</v>
      </c>
      <c r="AY164" s="17" t="s">
        <v>207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78</v>
      </c>
      <c r="BK164" s="228">
        <f>ROUND(I164*H164,2)</f>
        <v>0</v>
      </c>
      <c r="BL164" s="17" t="s">
        <v>303</v>
      </c>
      <c r="BM164" s="17" t="s">
        <v>2892</v>
      </c>
    </row>
    <row r="165" s="12" customFormat="1">
      <c r="B165" s="229"/>
      <c r="C165" s="230"/>
      <c r="D165" s="231" t="s">
        <v>216</v>
      </c>
      <c r="E165" s="232" t="s">
        <v>1</v>
      </c>
      <c r="F165" s="233" t="s">
        <v>78</v>
      </c>
      <c r="G165" s="230"/>
      <c r="H165" s="234">
        <v>1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216</v>
      </c>
      <c r="AU165" s="240" t="s">
        <v>80</v>
      </c>
      <c r="AV165" s="12" t="s">
        <v>80</v>
      </c>
      <c r="AW165" s="12" t="s">
        <v>33</v>
      </c>
      <c r="AX165" s="12" t="s">
        <v>78</v>
      </c>
      <c r="AY165" s="240" t="s">
        <v>207</v>
      </c>
    </row>
    <row r="166" s="1" customFormat="1" ht="16.5" customHeight="1">
      <c r="B166" s="38"/>
      <c r="C166" s="217" t="s">
        <v>402</v>
      </c>
      <c r="D166" s="217" t="s">
        <v>209</v>
      </c>
      <c r="E166" s="218" t="s">
        <v>1761</v>
      </c>
      <c r="F166" s="219" t="s">
        <v>1762</v>
      </c>
      <c r="G166" s="220" t="s">
        <v>1570</v>
      </c>
      <c r="H166" s="221">
        <v>1</v>
      </c>
      <c r="I166" s="222"/>
      <c r="J166" s="223">
        <f>ROUND(I166*H166,2)</f>
        <v>0</v>
      </c>
      <c r="K166" s="219" t="s">
        <v>213</v>
      </c>
      <c r="L166" s="43"/>
      <c r="M166" s="224" t="s">
        <v>1</v>
      </c>
      <c r="N166" s="225" t="s">
        <v>42</v>
      </c>
      <c r="O166" s="79"/>
      <c r="P166" s="226">
        <f>O166*H166</f>
        <v>0</v>
      </c>
      <c r="Q166" s="226">
        <v>0.0018</v>
      </c>
      <c r="R166" s="226">
        <f>Q166*H166</f>
        <v>0.0018</v>
      </c>
      <c r="S166" s="226">
        <v>0</v>
      </c>
      <c r="T166" s="227">
        <f>S166*H166</f>
        <v>0</v>
      </c>
      <c r="AR166" s="17" t="s">
        <v>303</v>
      </c>
      <c r="AT166" s="17" t="s">
        <v>209</v>
      </c>
      <c r="AU166" s="17" t="s">
        <v>80</v>
      </c>
      <c r="AY166" s="17" t="s">
        <v>207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78</v>
      </c>
      <c r="BK166" s="228">
        <f>ROUND(I166*H166,2)</f>
        <v>0</v>
      </c>
      <c r="BL166" s="17" t="s">
        <v>303</v>
      </c>
      <c r="BM166" s="17" t="s">
        <v>2893</v>
      </c>
    </row>
    <row r="167" s="12" customFormat="1">
      <c r="B167" s="229"/>
      <c r="C167" s="230"/>
      <c r="D167" s="231" t="s">
        <v>216</v>
      </c>
      <c r="E167" s="232" t="s">
        <v>1</v>
      </c>
      <c r="F167" s="233" t="s">
        <v>78</v>
      </c>
      <c r="G167" s="230"/>
      <c r="H167" s="234">
        <v>1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216</v>
      </c>
      <c r="AU167" s="240" t="s">
        <v>80</v>
      </c>
      <c r="AV167" s="12" t="s">
        <v>80</v>
      </c>
      <c r="AW167" s="12" t="s">
        <v>33</v>
      </c>
      <c r="AX167" s="12" t="s">
        <v>78</v>
      </c>
      <c r="AY167" s="240" t="s">
        <v>207</v>
      </c>
    </row>
    <row r="168" s="1" customFormat="1" ht="16.5" customHeight="1">
      <c r="B168" s="38"/>
      <c r="C168" s="217" t="s">
        <v>406</v>
      </c>
      <c r="D168" s="217" t="s">
        <v>209</v>
      </c>
      <c r="E168" s="218" t="s">
        <v>1768</v>
      </c>
      <c r="F168" s="219" t="s">
        <v>1769</v>
      </c>
      <c r="G168" s="220" t="s">
        <v>418</v>
      </c>
      <c r="H168" s="221">
        <v>1</v>
      </c>
      <c r="I168" s="222"/>
      <c r="J168" s="223">
        <f>ROUND(I168*H168,2)</f>
        <v>0</v>
      </c>
      <c r="K168" s="219" t="s">
        <v>213</v>
      </c>
      <c r="L168" s="43"/>
      <c r="M168" s="224" t="s">
        <v>1</v>
      </c>
      <c r="N168" s="225" t="s">
        <v>42</v>
      </c>
      <c r="O168" s="79"/>
      <c r="P168" s="226">
        <f>O168*H168</f>
        <v>0</v>
      </c>
      <c r="Q168" s="226">
        <v>0.00016000000000000001</v>
      </c>
      <c r="R168" s="226">
        <f>Q168*H168</f>
        <v>0.00016000000000000001</v>
      </c>
      <c r="S168" s="226">
        <v>0</v>
      </c>
      <c r="T168" s="227">
        <f>S168*H168</f>
        <v>0</v>
      </c>
      <c r="AR168" s="17" t="s">
        <v>303</v>
      </c>
      <c r="AT168" s="17" t="s">
        <v>209</v>
      </c>
      <c r="AU168" s="17" t="s">
        <v>80</v>
      </c>
      <c r="AY168" s="17" t="s">
        <v>207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78</v>
      </c>
      <c r="BK168" s="228">
        <f>ROUND(I168*H168,2)</f>
        <v>0</v>
      </c>
      <c r="BL168" s="17" t="s">
        <v>303</v>
      </c>
      <c r="BM168" s="17" t="s">
        <v>2894</v>
      </c>
    </row>
    <row r="169" s="12" customFormat="1">
      <c r="B169" s="229"/>
      <c r="C169" s="230"/>
      <c r="D169" s="231" t="s">
        <v>216</v>
      </c>
      <c r="E169" s="232" t="s">
        <v>1</v>
      </c>
      <c r="F169" s="233" t="s">
        <v>78</v>
      </c>
      <c r="G169" s="230"/>
      <c r="H169" s="234">
        <v>1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216</v>
      </c>
      <c r="AU169" s="240" t="s">
        <v>80</v>
      </c>
      <c r="AV169" s="12" t="s">
        <v>80</v>
      </c>
      <c r="AW169" s="12" t="s">
        <v>33</v>
      </c>
      <c r="AX169" s="12" t="s">
        <v>78</v>
      </c>
      <c r="AY169" s="240" t="s">
        <v>207</v>
      </c>
    </row>
    <row r="170" s="1" customFormat="1" ht="16.5" customHeight="1">
      <c r="B170" s="38"/>
      <c r="C170" s="217" t="s">
        <v>410</v>
      </c>
      <c r="D170" s="217" t="s">
        <v>209</v>
      </c>
      <c r="E170" s="218" t="s">
        <v>1777</v>
      </c>
      <c r="F170" s="219" t="s">
        <v>1778</v>
      </c>
      <c r="G170" s="220" t="s">
        <v>418</v>
      </c>
      <c r="H170" s="221">
        <v>1</v>
      </c>
      <c r="I170" s="222"/>
      <c r="J170" s="223">
        <f>ROUND(I170*H170,2)</f>
        <v>0</v>
      </c>
      <c r="K170" s="219" t="s">
        <v>213</v>
      </c>
      <c r="L170" s="43"/>
      <c r="M170" s="224" t="s">
        <v>1</v>
      </c>
      <c r="N170" s="225" t="s">
        <v>42</v>
      </c>
      <c r="O170" s="79"/>
      <c r="P170" s="226">
        <f>O170*H170</f>
        <v>0</v>
      </c>
      <c r="Q170" s="226">
        <v>0.00027999999999999998</v>
      </c>
      <c r="R170" s="226">
        <f>Q170*H170</f>
        <v>0.00027999999999999998</v>
      </c>
      <c r="S170" s="226">
        <v>0</v>
      </c>
      <c r="T170" s="227">
        <f>S170*H170</f>
        <v>0</v>
      </c>
      <c r="AR170" s="17" t="s">
        <v>303</v>
      </c>
      <c r="AT170" s="17" t="s">
        <v>209</v>
      </c>
      <c r="AU170" s="17" t="s">
        <v>80</v>
      </c>
      <c r="AY170" s="17" t="s">
        <v>207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78</v>
      </c>
      <c r="BK170" s="228">
        <f>ROUND(I170*H170,2)</f>
        <v>0</v>
      </c>
      <c r="BL170" s="17" t="s">
        <v>303</v>
      </c>
      <c r="BM170" s="17" t="s">
        <v>2895</v>
      </c>
    </row>
    <row r="171" s="12" customFormat="1">
      <c r="B171" s="229"/>
      <c r="C171" s="230"/>
      <c r="D171" s="231" t="s">
        <v>216</v>
      </c>
      <c r="E171" s="232" t="s">
        <v>1</v>
      </c>
      <c r="F171" s="233" t="s">
        <v>78</v>
      </c>
      <c r="G171" s="230"/>
      <c r="H171" s="234">
        <v>1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216</v>
      </c>
      <c r="AU171" s="240" t="s">
        <v>80</v>
      </c>
      <c r="AV171" s="12" t="s">
        <v>80</v>
      </c>
      <c r="AW171" s="12" t="s">
        <v>33</v>
      </c>
      <c r="AX171" s="12" t="s">
        <v>78</v>
      </c>
      <c r="AY171" s="240" t="s">
        <v>207</v>
      </c>
    </row>
    <row r="172" s="1" customFormat="1" ht="16.5" customHeight="1">
      <c r="B172" s="38"/>
      <c r="C172" s="217" t="s">
        <v>415</v>
      </c>
      <c r="D172" s="217" t="s">
        <v>209</v>
      </c>
      <c r="E172" s="218" t="s">
        <v>1780</v>
      </c>
      <c r="F172" s="219" t="s">
        <v>1781</v>
      </c>
      <c r="G172" s="220" t="s">
        <v>418</v>
      </c>
      <c r="H172" s="221">
        <v>1</v>
      </c>
      <c r="I172" s="222"/>
      <c r="J172" s="223">
        <f>ROUND(I172*H172,2)</f>
        <v>0</v>
      </c>
      <c r="K172" s="219" t="s">
        <v>213</v>
      </c>
      <c r="L172" s="43"/>
      <c r="M172" s="224" t="s">
        <v>1</v>
      </c>
      <c r="N172" s="225" t="s">
        <v>42</v>
      </c>
      <c r="O172" s="79"/>
      <c r="P172" s="226">
        <f>O172*H172</f>
        <v>0</v>
      </c>
      <c r="Q172" s="226">
        <v>0.00031</v>
      </c>
      <c r="R172" s="226">
        <f>Q172*H172</f>
        <v>0.00031</v>
      </c>
      <c r="S172" s="226">
        <v>0</v>
      </c>
      <c r="T172" s="227">
        <f>S172*H172</f>
        <v>0</v>
      </c>
      <c r="AR172" s="17" t="s">
        <v>303</v>
      </c>
      <c r="AT172" s="17" t="s">
        <v>209</v>
      </c>
      <c r="AU172" s="17" t="s">
        <v>80</v>
      </c>
      <c r="AY172" s="17" t="s">
        <v>207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78</v>
      </c>
      <c r="BK172" s="228">
        <f>ROUND(I172*H172,2)</f>
        <v>0</v>
      </c>
      <c r="BL172" s="17" t="s">
        <v>303</v>
      </c>
      <c r="BM172" s="17" t="s">
        <v>2896</v>
      </c>
    </row>
    <row r="173" s="12" customFormat="1">
      <c r="B173" s="229"/>
      <c r="C173" s="230"/>
      <c r="D173" s="231" t="s">
        <v>216</v>
      </c>
      <c r="E173" s="232" t="s">
        <v>1</v>
      </c>
      <c r="F173" s="233" t="s">
        <v>78</v>
      </c>
      <c r="G173" s="230"/>
      <c r="H173" s="234">
        <v>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216</v>
      </c>
      <c r="AU173" s="240" t="s">
        <v>80</v>
      </c>
      <c r="AV173" s="12" t="s">
        <v>80</v>
      </c>
      <c r="AW173" s="12" t="s">
        <v>33</v>
      </c>
      <c r="AX173" s="12" t="s">
        <v>78</v>
      </c>
      <c r="AY173" s="240" t="s">
        <v>207</v>
      </c>
    </row>
    <row r="174" s="1" customFormat="1" ht="22.5" customHeight="1">
      <c r="B174" s="38"/>
      <c r="C174" s="217" t="s">
        <v>420</v>
      </c>
      <c r="D174" s="217" t="s">
        <v>209</v>
      </c>
      <c r="E174" s="218" t="s">
        <v>1784</v>
      </c>
      <c r="F174" s="219" t="s">
        <v>1785</v>
      </c>
      <c r="G174" s="220" t="s">
        <v>266</v>
      </c>
      <c r="H174" s="221">
        <v>0.034000000000000002</v>
      </c>
      <c r="I174" s="222"/>
      <c r="J174" s="223">
        <f>ROUND(I174*H174,2)</f>
        <v>0</v>
      </c>
      <c r="K174" s="219" t="s">
        <v>213</v>
      </c>
      <c r="L174" s="43"/>
      <c r="M174" s="224" t="s">
        <v>1</v>
      </c>
      <c r="N174" s="225" t="s">
        <v>42</v>
      </c>
      <c r="O174" s="7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17" t="s">
        <v>303</v>
      </c>
      <c r="AT174" s="17" t="s">
        <v>209</v>
      </c>
      <c r="AU174" s="17" t="s">
        <v>80</v>
      </c>
      <c r="AY174" s="17" t="s">
        <v>207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78</v>
      </c>
      <c r="BK174" s="228">
        <f>ROUND(I174*H174,2)</f>
        <v>0</v>
      </c>
      <c r="BL174" s="17" t="s">
        <v>303</v>
      </c>
      <c r="BM174" s="17" t="s">
        <v>2897</v>
      </c>
    </row>
    <row r="175" s="11" customFormat="1" ht="22.8" customHeight="1">
      <c r="B175" s="201"/>
      <c r="C175" s="202"/>
      <c r="D175" s="203" t="s">
        <v>70</v>
      </c>
      <c r="E175" s="215" t="s">
        <v>1804</v>
      </c>
      <c r="F175" s="215" t="s">
        <v>1805</v>
      </c>
      <c r="G175" s="202"/>
      <c r="H175" s="202"/>
      <c r="I175" s="205"/>
      <c r="J175" s="216">
        <f>BK175</f>
        <v>0</v>
      </c>
      <c r="K175" s="202"/>
      <c r="L175" s="207"/>
      <c r="M175" s="208"/>
      <c r="N175" s="209"/>
      <c r="O175" s="209"/>
      <c r="P175" s="210">
        <f>SUM(P176:P179)</f>
        <v>0</v>
      </c>
      <c r="Q175" s="209"/>
      <c r="R175" s="210">
        <f>SUM(R176:R179)</f>
        <v>0.0037799999999999995</v>
      </c>
      <c r="S175" s="209"/>
      <c r="T175" s="211">
        <f>SUM(T176:T179)</f>
        <v>0</v>
      </c>
      <c r="AR175" s="212" t="s">
        <v>80</v>
      </c>
      <c r="AT175" s="213" t="s">
        <v>70</v>
      </c>
      <c r="AU175" s="213" t="s">
        <v>78</v>
      </c>
      <c r="AY175" s="212" t="s">
        <v>207</v>
      </c>
      <c r="BK175" s="214">
        <f>SUM(BK176:BK179)</f>
        <v>0</v>
      </c>
    </row>
    <row r="176" s="1" customFormat="1" ht="16.5" customHeight="1">
      <c r="B176" s="38"/>
      <c r="C176" s="217" t="s">
        <v>425</v>
      </c>
      <c r="D176" s="217" t="s">
        <v>209</v>
      </c>
      <c r="E176" s="218" t="s">
        <v>1806</v>
      </c>
      <c r="F176" s="219" t="s">
        <v>2898</v>
      </c>
      <c r="G176" s="220" t="s">
        <v>418</v>
      </c>
      <c r="H176" s="221">
        <v>6</v>
      </c>
      <c r="I176" s="222"/>
      <c r="J176" s="223">
        <f>ROUND(I176*H176,2)</f>
        <v>0</v>
      </c>
      <c r="K176" s="219" t="s">
        <v>213</v>
      </c>
      <c r="L176" s="43"/>
      <c r="M176" s="224" t="s">
        <v>1</v>
      </c>
      <c r="N176" s="225" t="s">
        <v>42</v>
      </c>
      <c r="O176" s="79"/>
      <c r="P176" s="226">
        <f>O176*H176</f>
        <v>0</v>
      </c>
      <c r="Q176" s="226">
        <v>0.00052999999999999998</v>
      </c>
      <c r="R176" s="226">
        <f>Q176*H176</f>
        <v>0.0031799999999999997</v>
      </c>
      <c r="S176" s="226">
        <v>0</v>
      </c>
      <c r="T176" s="227">
        <f>S176*H176</f>
        <v>0</v>
      </c>
      <c r="AR176" s="17" t="s">
        <v>303</v>
      </c>
      <c r="AT176" s="17" t="s">
        <v>209</v>
      </c>
      <c r="AU176" s="17" t="s">
        <v>80</v>
      </c>
      <c r="AY176" s="17" t="s">
        <v>207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78</v>
      </c>
      <c r="BK176" s="228">
        <f>ROUND(I176*H176,2)</f>
        <v>0</v>
      </c>
      <c r="BL176" s="17" t="s">
        <v>303</v>
      </c>
      <c r="BM176" s="17" t="s">
        <v>2899</v>
      </c>
    </row>
    <row r="177" s="12" customFormat="1">
      <c r="B177" s="229"/>
      <c r="C177" s="230"/>
      <c r="D177" s="231" t="s">
        <v>216</v>
      </c>
      <c r="E177" s="232" t="s">
        <v>1</v>
      </c>
      <c r="F177" s="233" t="s">
        <v>1809</v>
      </c>
      <c r="G177" s="230"/>
      <c r="H177" s="234">
        <v>6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216</v>
      </c>
      <c r="AU177" s="240" t="s">
        <v>80</v>
      </c>
      <c r="AV177" s="12" t="s">
        <v>80</v>
      </c>
      <c r="AW177" s="12" t="s">
        <v>33</v>
      </c>
      <c r="AX177" s="12" t="s">
        <v>78</v>
      </c>
      <c r="AY177" s="240" t="s">
        <v>207</v>
      </c>
    </row>
    <row r="178" s="1" customFormat="1" ht="16.5" customHeight="1">
      <c r="B178" s="38"/>
      <c r="C178" s="217" t="s">
        <v>430</v>
      </c>
      <c r="D178" s="217" t="s">
        <v>209</v>
      </c>
      <c r="E178" s="218" t="s">
        <v>1810</v>
      </c>
      <c r="F178" s="219" t="s">
        <v>1811</v>
      </c>
      <c r="G178" s="220" t="s">
        <v>418</v>
      </c>
      <c r="H178" s="221">
        <v>2</v>
      </c>
      <c r="I178" s="222"/>
      <c r="J178" s="223">
        <f>ROUND(I178*H178,2)</f>
        <v>0</v>
      </c>
      <c r="K178" s="219" t="s">
        <v>213</v>
      </c>
      <c r="L178" s="43"/>
      <c r="M178" s="224" t="s">
        <v>1</v>
      </c>
      <c r="N178" s="225" t="s">
        <v>42</v>
      </c>
      <c r="O178" s="79"/>
      <c r="P178" s="226">
        <f>O178*H178</f>
        <v>0</v>
      </c>
      <c r="Q178" s="226">
        <v>0.00029999999999999997</v>
      </c>
      <c r="R178" s="226">
        <f>Q178*H178</f>
        <v>0.00059999999999999995</v>
      </c>
      <c r="S178" s="226">
        <v>0</v>
      </c>
      <c r="T178" s="227">
        <f>S178*H178</f>
        <v>0</v>
      </c>
      <c r="AR178" s="17" t="s">
        <v>303</v>
      </c>
      <c r="AT178" s="17" t="s">
        <v>209</v>
      </c>
      <c r="AU178" s="17" t="s">
        <v>80</v>
      </c>
      <c r="AY178" s="17" t="s">
        <v>207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78</v>
      </c>
      <c r="BK178" s="228">
        <f>ROUND(I178*H178,2)</f>
        <v>0</v>
      </c>
      <c r="BL178" s="17" t="s">
        <v>303</v>
      </c>
      <c r="BM178" s="17" t="s">
        <v>2900</v>
      </c>
    </row>
    <row r="179" s="12" customFormat="1">
      <c r="B179" s="229"/>
      <c r="C179" s="230"/>
      <c r="D179" s="231" t="s">
        <v>216</v>
      </c>
      <c r="E179" s="232" t="s">
        <v>1</v>
      </c>
      <c r="F179" s="233" t="s">
        <v>2901</v>
      </c>
      <c r="G179" s="230"/>
      <c r="H179" s="234">
        <v>2</v>
      </c>
      <c r="I179" s="235"/>
      <c r="J179" s="230"/>
      <c r="K179" s="230"/>
      <c r="L179" s="236"/>
      <c r="M179" s="284"/>
      <c r="N179" s="285"/>
      <c r="O179" s="285"/>
      <c r="P179" s="285"/>
      <c r="Q179" s="285"/>
      <c r="R179" s="285"/>
      <c r="S179" s="285"/>
      <c r="T179" s="286"/>
      <c r="AT179" s="240" t="s">
        <v>216</v>
      </c>
      <c r="AU179" s="240" t="s">
        <v>80</v>
      </c>
      <c r="AV179" s="12" t="s">
        <v>80</v>
      </c>
      <c r="AW179" s="12" t="s">
        <v>33</v>
      </c>
      <c r="AX179" s="12" t="s">
        <v>78</v>
      </c>
      <c r="AY179" s="240" t="s">
        <v>207</v>
      </c>
    </row>
    <row r="180" s="1" customFormat="1" ht="6.96" customHeight="1">
      <c r="B180" s="57"/>
      <c r="C180" s="58"/>
      <c r="D180" s="58"/>
      <c r="E180" s="58"/>
      <c r="F180" s="58"/>
      <c r="G180" s="58"/>
      <c r="H180" s="58"/>
      <c r="I180" s="167"/>
      <c r="J180" s="58"/>
      <c r="K180" s="58"/>
      <c r="L180" s="43"/>
    </row>
  </sheetData>
  <sheetProtection sheet="1" autoFilter="0" formatColumns="0" formatRows="0" objects="1" scenarios="1" spinCount="100000" saltValue="W5vJDa7te2tzfnbEqfZ/+t5Z1KeEz9P2mnmH3AWgDdvLZlI1KsVGf6O33rvMlIDnCiVxk+ywdd1NdRr6pR1o/A==" hashValue="yCfPH16NKZzCMg46spBXcMcLmLpHFf3Yt70+XgaQawFdLOsmTfOgYxmN9JU8PuJXVE3Btk3kN50fme9HbCTQig==" algorithmName="SHA-512" password="CC35"/>
  <autoFilter ref="C91:K17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118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2902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1205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1206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ROUND(J88,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ROUND((SUM(BE88:BE109)),  2)</f>
        <v>0</v>
      </c>
      <c r="I35" s="156">
        <v>0.20999999999999999</v>
      </c>
      <c r="J35" s="155">
        <f>ROUND(((SUM(BE88:BE109))*I35),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ROUND((SUM(BF88:BF109)),  2)</f>
        <v>0</v>
      </c>
      <c r="I36" s="156">
        <v>0.14999999999999999</v>
      </c>
      <c r="J36" s="155">
        <f>ROUND(((SUM(BF88:BF109))*I36),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ROUND((SUM(BG88:BG109)),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ROUND((SUM(BH88:BH109)),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ROUND((SUM(BI88:BI109)),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zzstemnydulUTČP241NP - VYTÁPĚNÍ OBJEKTU č.p.24 - 1.NP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na parcele 314/4, k.ú. 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Ondřej Zikán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J88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180</v>
      </c>
      <c r="E64" s="180"/>
      <c r="F64" s="180"/>
      <c r="G64" s="180"/>
      <c r="H64" s="180"/>
      <c r="I64" s="181"/>
      <c r="J64" s="182">
        <f>J89</f>
        <v>0</v>
      </c>
      <c r="K64" s="178"/>
      <c r="L64" s="183"/>
    </row>
    <row r="65" s="9" customFormat="1" ht="19.92" customHeight="1">
      <c r="B65" s="184"/>
      <c r="C65" s="122"/>
      <c r="D65" s="185" t="s">
        <v>1209</v>
      </c>
      <c r="E65" s="186"/>
      <c r="F65" s="186"/>
      <c r="G65" s="186"/>
      <c r="H65" s="186"/>
      <c r="I65" s="187"/>
      <c r="J65" s="188">
        <f>J90</f>
        <v>0</v>
      </c>
      <c r="K65" s="122"/>
      <c r="L65" s="189"/>
    </row>
    <row r="66" s="9" customFormat="1" ht="19.92" customHeight="1">
      <c r="B66" s="184"/>
      <c r="C66" s="122"/>
      <c r="D66" s="185" t="s">
        <v>1211</v>
      </c>
      <c r="E66" s="186"/>
      <c r="F66" s="186"/>
      <c r="G66" s="186"/>
      <c r="H66" s="186"/>
      <c r="I66" s="187"/>
      <c r="J66" s="188">
        <f>J97</f>
        <v>0</v>
      </c>
      <c r="K66" s="122"/>
      <c r="L66" s="189"/>
    </row>
    <row r="67" s="1" customFormat="1" ht="21.84" customHeight="1">
      <c r="B67" s="38"/>
      <c r="C67" s="39"/>
      <c r="D67" s="39"/>
      <c r="E67" s="39"/>
      <c r="F67" s="39"/>
      <c r="G67" s="39"/>
      <c r="H67" s="39"/>
      <c r="I67" s="143"/>
      <c r="J67" s="39"/>
      <c r="K67" s="39"/>
      <c r="L67" s="43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67"/>
      <c r="J68" s="58"/>
      <c r="K68" s="58"/>
      <c r="L68" s="43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70"/>
      <c r="J72" s="60"/>
      <c r="K72" s="60"/>
      <c r="L72" s="43"/>
    </row>
    <row r="73" s="1" customFormat="1" ht="24.96" customHeight="1">
      <c r="B73" s="38"/>
      <c r="C73" s="23" t="s">
        <v>192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2" customHeight="1">
      <c r="B75" s="38"/>
      <c r="C75" s="32" t="s">
        <v>16</v>
      </c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6.5" customHeight="1">
      <c r="B76" s="38"/>
      <c r="C76" s="39"/>
      <c r="D76" s="39"/>
      <c r="E76" s="171" t="str">
        <f>E7</f>
        <v>5.TEMNÝ DŮL- VÝCVIKOVÉ STŘEDISKO-obj.24 -CÚ 2018/1</v>
      </c>
      <c r="F76" s="32"/>
      <c r="G76" s="32"/>
      <c r="H76" s="32"/>
      <c r="I76" s="143"/>
      <c r="J76" s="39"/>
      <c r="K76" s="39"/>
      <c r="L76" s="43"/>
    </row>
    <row r="77" ht="12" customHeight="1">
      <c r="B77" s="21"/>
      <c r="C77" s="32" t="s">
        <v>161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8"/>
      <c r="C78" s="39"/>
      <c r="D78" s="39"/>
      <c r="E78" s="171" t="s">
        <v>2191</v>
      </c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163</v>
      </c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6.5" customHeight="1">
      <c r="B80" s="38"/>
      <c r="C80" s="39"/>
      <c r="D80" s="39"/>
      <c r="E80" s="64" t="str">
        <f>E11</f>
        <v xml:space="preserve">zzstemnydulUTČP241NP - VYTÁPĚNÍ OBJEKTU č.p.24 - 1.NP   CÚ 2018/1</v>
      </c>
      <c r="F80" s="39"/>
      <c r="G80" s="39"/>
      <c r="H80" s="39"/>
      <c r="I80" s="143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21</v>
      </c>
      <c r="D82" s="39"/>
      <c r="E82" s="39"/>
      <c r="F82" s="27" t="str">
        <f>F14</f>
        <v>na parcele 314/4, k.ú. Temný Důl</v>
      </c>
      <c r="G82" s="39"/>
      <c r="H82" s="39"/>
      <c r="I82" s="145" t="s">
        <v>23</v>
      </c>
      <c r="J82" s="67" t="str">
        <f>IF(J14="","",J14)</f>
        <v>12. 4. 2018</v>
      </c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13.65" customHeight="1">
      <c r="B84" s="38"/>
      <c r="C84" s="32" t="s">
        <v>25</v>
      </c>
      <c r="D84" s="39"/>
      <c r="E84" s="39"/>
      <c r="F84" s="27" t="str">
        <f>E17</f>
        <v xml:space="preserve"> </v>
      </c>
      <c r="G84" s="39"/>
      <c r="H84" s="39"/>
      <c r="I84" s="145" t="s">
        <v>31</v>
      </c>
      <c r="J84" s="36" t="str">
        <f>E23</f>
        <v>Ondřej Zikán</v>
      </c>
      <c r="K84" s="39"/>
      <c r="L84" s="43"/>
    </row>
    <row r="85" s="1" customFormat="1" ht="13.65" customHeight="1">
      <c r="B85" s="38"/>
      <c r="C85" s="32" t="s">
        <v>29</v>
      </c>
      <c r="D85" s="39"/>
      <c r="E85" s="39"/>
      <c r="F85" s="27" t="str">
        <f>IF(E20="","",E20)</f>
        <v>Vyplň údaj</v>
      </c>
      <c r="G85" s="39"/>
      <c r="H85" s="39"/>
      <c r="I85" s="145" t="s">
        <v>34</v>
      </c>
      <c r="J85" s="36" t="str">
        <f>E26</f>
        <v xml:space="preserve"> </v>
      </c>
      <c r="K85" s="39"/>
      <c r="L85" s="43"/>
    </row>
    <row r="86" s="1" customFormat="1" ht="10.32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0" customFormat="1" ht="29.28" customHeight="1">
      <c r="B87" s="190"/>
      <c r="C87" s="191" t="s">
        <v>193</v>
      </c>
      <c r="D87" s="192" t="s">
        <v>56</v>
      </c>
      <c r="E87" s="192" t="s">
        <v>52</v>
      </c>
      <c r="F87" s="192" t="s">
        <v>53</v>
      </c>
      <c r="G87" s="192" t="s">
        <v>194</v>
      </c>
      <c r="H87" s="192" t="s">
        <v>195</v>
      </c>
      <c r="I87" s="193" t="s">
        <v>196</v>
      </c>
      <c r="J87" s="194" t="s">
        <v>168</v>
      </c>
      <c r="K87" s="195" t="s">
        <v>197</v>
      </c>
      <c r="L87" s="196"/>
      <c r="M87" s="88" t="s">
        <v>1</v>
      </c>
      <c r="N87" s="89" t="s">
        <v>41</v>
      </c>
      <c r="O87" s="89" t="s">
        <v>198</v>
      </c>
      <c r="P87" s="89" t="s">
        <v>199</v>
      </c>
      <c r="Q87" s="89" t="s">
        <v>200</v>
      </c>
      <c r="R87" s="89" t="s">
        <v>201</v>
      </c>
      <c r="S87" s="89" t="s">
        <v>202</v>
      </c>
      <c r="T87" s="90" t="s">
        <v>203</v>
      </c>
    </row>
    <row r="88" s="1" customFormat="1" ht="22.8" customHeight="1">
      <c r="B88" s="38"/>
      <c r="C88" s="95" t="s">
        <v>204</v>
      </c>
      <c r="D88" s="39"/>
      <c r="E88" s="39"/>
      <c r="F88" s="39"/>
      <c r="G88" s="39"/>
      <c r="H88" s="39"/>
      <c r="I88" s="143"/>
      <c r="J88" s="197">
        <f>BK88</f>
        <v>0</v>
      </c>
      <c r="K88" s="39"/>
      <c r="L88" s="43"/>
      <c r="M88" s="91"/>
      <c r="N88" s="92"/>
      <c r="O88" s="92"/>
      <c r="P88" s="198">
        <f>P89</f>
        <v>0</v>
      </c>
      <c r="Q88" s="92"/>
      <c r="R88" s="198">
        <f>R89</f>
        <v>0.25741799999999998</v>
      </c>
      <c r="S88" s="92"/>
      <c r="T88" s="199">
        <f>T89</f>
        <v>0</v>
      </c>
      <c r="AT88" s="17" t="s">
        <v>70</v>
      </c>
      <c r="AU88" s="17" t="s">
        <v>170</v>
      </c>
      <c r="BK88" s="200">
        <f>BK89</f>
        <v>0</v>
      </c>
    </row>
    <row r="89" s="11" customFormat="1" ht="25.92" customHeight="1">
      <c r="B89" s="201"/>
      <c r="C89" s="202"/>
      <c r="D89" s="203" t="s">
        <v>70</v>
      </c>
      <c r="E89" s="204" t="s">
        <v>817</v>
      </c>
      <c r="F89" s="204" t="s">
        <v>818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P90+P97</f>
        <v>0</v>
      </c>
      <c r="Q89" s="209"/>
      <c r="R89" s="210">
        <f>R90+R97</f>
        <v>0.25741799999999998</v>
      </c>
      <c r="S89" s="209"/>
      <c r="T89" s="211">
        <f>T90+T97</f>
        <v>0</v>
      </c>
      <c r="AR89" s="212" t="s">
        <v>80</v>
      </c>
      <c r="AT89" s="213" t="s">
        <v>70</v>
      </c>
      <c r="AU89" s="213" t="s">
        <v>71</v>
      </c>
      <c r="AY89" s="212" t="s">
        <v>207</v>
      </c>
      <c r="BK89" s="214">
        <f>BK90+BK97</f>
        <v>0</v>
      </c>
    </row>
    <row r="90" s="11" customFormat="1" ht="22.8" customHeight="1">
      <c r="B90" s="201"/>
      <c r="C90" s="202"/>
      <c r="D90" s="203" t="s">
        <v>70</v>
      </c>
      <c r="E90" s="215" t="s">
        <v>1298</v>
      </c>
      <c r="F90" s="215" t="s">
        <v>1299</v>
      </c>
      <c r="G90" s="202"/>
      <c r="H90" s="202"/>
      <c r="I90" s="205"/>
      <c r="J90" s="216">
        <f>BK90</f>
        <v>0</v>
      </c>
      <c r="K90" s="202"/>
      <c r="L90" s="207"/>
      <c r="M90" s="208"/>
      <c r="N90" s="209"/>
      <c r="O90" s="209"/>
      <c r="P90" s="210">
        <f>SUM(P91:P96)</f>
        <v>0</v>
      </c>
      <c r="Q90" s="209"/>
      <c r="R90" s="210">
        <f>SUM(R91:R96)</f>
        <v>0.018819999999999996</v>
      </c>
      <c r="S90" s="209"/>
      <c r="T90" s="211">
        <f>SUM(T91:T96)</f>
        <v>0</v>
      </c>
      <c r="AR90" s="212" t="s">
        <v>80</v>
      </c>
      <c r="AT90" s="213" t="s">
        <v>70</v>
      </c>
      <c r="AU90" s="213" t="s">
        <v>78</v>
      </c>
      <c r="AY90" s="212" t="s">
        <v>207</v>
      </c>
      <c r="BK90" s="214">
        <f>SUM(BK91:BK96)</f>
        <v>0</v>
      </c>
    </row>
    <row r="91" s="1" customFormat="1" ht="16.5" customHeight="1">
      <c r="B91" s="38"/>
      <c r="C91" s="217" t="s">
        <v>78</v>
      </c>
      <c r="D91" s="217" t="s">
        <v>209</v>
      </c>
      <c r="E91" s="218" t="s">
        <v>1309</v>
      </c>
      <c r="F91" s="219" t="s">
        <v>1310</v>
      </c>
      <c r="G91" s="220" t="s">
        <v>290</v>
      </c>
      <c r="H91" s="221">
        <v>18</v>
      </c>
      <c r="I91" s="222"/>
      <c r="J91" s="223">
        <f>ROUND(I91*H91,2)</f>
        <v>0</v>
      </c>
      <c r="K91" s="219" t="s">
        <v>213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0.0010399999999999999</v>
      </c>
      <c r="R91" s="226">
        <f>Q91*H91</f>
        <v>0.018719999999999997</v>
      </c>
      <c r="S91" s="226">
        <v>0</v>
      </c>
      <c r="T91" s="227">
        <f>S91*H91</f>
        <v>0</v>
      </c>
      <c r="AR91" s="17" t="s">
        <v>303</v>
      </c>
      <c r="AT91" s="17" t="s">
        <v>209</v>
      </c>
      <c r="AU91" s="17" t="s">
        <v>80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303</v>
      </c>
      <c r="BM91" s="17" t="s">
        <v>2903</v>
      </c>
    </row>
    <row r="92" s="1" customFormat="1" ht="16.5" customHeight="1">
      <c r="B92" s="38"/>
      <c r="C92" s="217" t="s">
        <v>80</v>
      </c>
      <c r="D92" s="217" t="s">
        <v>209</v>
      </c>
      <c r="E92" s="218" t="s">
        <v>1318</v>
      </c>
      <c r="F92" s="219" t="s">
        <v>1319</v>
      </c>
      <c r="G92" s="220" t="s">
        <v>418</v>
      </c>
      <c r="H92" s="221">
        <v>2</v>
      </c>
      <c r="I92" s="222"/>
      <c r="J92" s="223">
        <f>ROUND(I92*H92,2)</f>
        <v>0</v>
      </c>
      <c r="K92" s="219" t="s">
        <v>213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5.0000000000000002E-05</v>
      </c>
      <c r="R92" s="226">
        <f>Q92*H92</f>
        <v>0.00010000000000000001</v>
      </c>
      <c r="S92" s="226">
        <v>0</v>
      </c>
      <c r="T92" s="227">
        <f>S92*H92</f>
        <v>0</v>
      </c>
      <c r="AR92" s="17" t="s">
        <v>303</v>
      </c>
      <c r="AT92" s="17" t="s">
        <v>209</v>
      </c>
      <c r="AU92" s="17" t="s">
        <v>80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303</v>
      </c>
      <c r="BM92" s="17" t="s">
        <v>2904</v>
      </c>
    </row>
    <row r="93" s="1" customFormat="1" ht="16.5" customHeight="1">
      <c r="B93" s="38"/>
      <c r="C93" s="217" t="s">
        <v>228</v>
      </c>
      <c r="D93" s="217" t="s">
        <v>209</v>
      </c>
      <c r="E93" s="218" t="s">
        <v>1324</v>
      </c>
      <c r="F93" s="219" t="s">
        <v>1325</v>
      </c>
      <c r="G93" s="220" t="s">
        <v>290</v>
      </c>
      <c r="H93" s="221">
        <v>18</v>
      </c>
      <c r="I93" s="222"/>
      <c r="J93" s="223">
        <f>ROUND(I93*H93,2)</f>
        <v>0</v>
      </c>
      <c r="K93" s="219" t="s">
        <v>213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303</v>
      </c>
      <c r="AT93" s="17" t="s">
        <v>209</v>
      </c>
      <c r="AU93" s="17" t="s">
        <v>80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303</v>
      </c>
      <c r="BM93" s="17" t="s">
        <v>2905</v>
      </c>
    </row>
    <row r="94" s="1" customFormat="1" ht="16.5" customHeight="1">
      <c r="B94" s="38"/>
      <c r="C94" s="217" t="s">
        <v>214</v>
      </c>
      <c r="D94" s="217" t="s">
        <v>209</v>
      </c>
      <c r="E94" s="218" t="s">
        <v>1327</v>
      </c>
      <c r="F94" s="219" t="s">
        <v>1328</v>
      </c>
      <c r="G94" s="220" t="s">
        <v>266</v>
      </c>
      <c r="H94" s="221">
        <v>0.019</v>
      </c>
      <c r="I94" s="222"/>
      <c r="J94" s="223">
        <f>ROUND(I94*H94,2)</f>
        <v>0</v>
      </c>
      <c r="K94" s="219" t="s">
        <v>213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303</v>
      </c>
      <c r="AT94" s="17" t="s">
        <v>209</v>
      </c>
      <c r="AU94" s="17" t="s">
        <v>80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303</v>
      </c>
      <c r="BM94" s="17" t="s">
        <v>2906</v>
      </c>
    </row>
    <row r="95" s="1" customFormat="1" ht="16.5" customHeight="1">
      <c r="B95" s="38"/>
      <c r="C95" s="217" t="s">
        <v>240</v>
      </c>
      <c r="D95" s="217" t="s">
        <v>209</v>
      </c>
      <c r="E95" s="218" t="s">
        <v>1330</v>
      </c>
      <c r="F95" s="219" t="s">
        <v>1331</v>
      </c>
      <c r="G95" s="220" t="s">
        <v>266</v>
      </c>
      <c r="H95" s="221">
        <v>0.019</v>
      </c>
      <c r="I95" s="222"/>
      <c r="J95" s="223">
        <f>ROUND(I95*H95,2)</f>
        <v>0</v>
      </c>
      <c r="K95" s="219" t="s">
        <v>213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303</v>
      </c>
      <c r="AT95" s="17" t="s">
        <v>209</v>
      </c>
      <c r="AU95" s="17" t="s">
        <v>80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303</v>
      </c>
      <c r="BM95" s="17" t="s">
        <v>2907</v>
      </c>
    </row>
    <row r="96" s="1" customFormat="1" ht="16.5" customHeight="1">
      <c r="B96" s="38"/>
      <c r="C96" s="217" t="s">
        <v>244</v>
      </c>
      <c r="D96" s="217" t="s">
        <v>209</v>
      </c>
      <c r="E96" s="218" t="s">
        <v>1333</v>
      </c>
      <c r="F96" s="219" t="s">
        <v>1325</v>
      </c>
      <c r="G96" s="220" t="s">
        <v>1334</v>
      </c>
      <c r="H96" s="221">
        <v>12</v>
      </c>
      <c r="I96" s="222"/>
      <c r="J96" s="223">
        <f>ROUND(I96*H96,2)</f>
        <v>0</v>
      </c>
      <c r="K96" s="219" t="s">
        <v>1247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303</v>
      </c>
      <c r="AT96" s="17" t="s">
        <v>209</v>
      </c>
      <c r="AU96" s="17" t="s">
        <v>80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303</v>
      </c>
      <c r="BM96" s="17" t="s">
        <v>2908</v>
      </c>
    </row>
    <row r="97" s="11" customFormat="1" ht="22.8" customHeight="1">
      <c r="B97" s="201"/>
      <c r="C97" s="202"/>
      <c r="D97" s="203" t="s">
        <v>70</v>
      </c>
      <c r="E97" s="215" t="s">
        <v>1403</v>
      </c>
      <c r="F97" s="215" t="s">
        <v>1404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SUM(P98:P109)</f>
        <v>0</v>
      </c>
      <c r="Q97" s="209"/>
      <c r="R97" s="210">
        <f>SUM(R98:R109)</f>
        <v>0.23859799999999998</v>
      </c>
      <c r="S97" s="209"/>
      <c r="T97" s="211">
        <f>SUM(T98:T109)</f>
        <v>0</v>
      </c>
      <c r="AR97" s="212" t="s">
        <v>80</v>
      </c>
      <c r="AT97" s="213" t="s">
        <v>70</v>
      </c>
      <c r="AU97" s="213" t="s">
        <v>78</v>
      </c>
      <c r="AY97" s="212" t="s">
        <v>207</v>
      </c>
      <c r="BK97" s="214">
        <f>SUM(BK98:BK109)</f>
        <v>0</v>
      </c>
    </row>
    <row r="98" s="1" customFormat="1" ht="16.5" customHeight="1">
      <c r="B98" s="38"/>
      <c r="C98" s="217" t="s">
        <v>249</v>
      </c>
      <c r="D98" s="217" t="s">
        <v>209</v>
      </c>
      <c r="E98" s="218" t="s">
        <v>1417</v>
      </c>
      <c r="F98" s="219" t="s">
        <v>1418</v>
      </c>
      <c r="G98" s="220" t="s">
        <v>418</v>
      </c>
      <c r="H98" s="221">
        <v>9</v>
      </c>
      <c r="I98" s="222"/>
      <c r="J98" s="223">
        <f>ROUND(I98*H98,2)</f>
        <v>0</v>
      </c>
      <c r="K98" s="219" t="s">
        <v>213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303</v>
      </c>
      <c r="AT98" s="17" t="s">
        <v>209</v>
      </c>
      <c r="AU98" s="17" t="s">
        <v>80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303</v>
      </c>
      <c r="BM98" s="17" t="s">
        <v>2909</v>
      </c>
    </row>
    <row r="99" s="1" customFormat="1" ht="16.5" customHeight="1">
      <c r="B99" s="38"/>
      <c r="C99" s="217" t="s">
        <v>253</v>
      </c>
      <c r="D99" s="217" t="s">
        <v>209</v>
      </c>
      <c r="E99" s="218" t="s">
        <v>1430</v>
      </c>
      <c r="F99" s="219" t="s">
        <v>1431</v>
      </c>
      <c r="G99" s="220" t="s">
        <v>418</v>
      </c>
      <c r="H99" s="221">
        <v>9</v>
      </c>
      <c r="I99" s="222"/>
      <c r="J99" s="223">
        <f>ROUND(I99*H99,2)</f>
        <v>0</v>
      </c>
      <c r="K99" s="219" t="s">
        <v>213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303</v>
      </c>
      <c r="AT99" s="17" t="s">
        <v>209</v>
      </c>
      <c r="AU99" s="17" t="s">
        <v>80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303</v>
      </c>
      <c r="BM99" s="17" t="s">
        <v>2910</v>
      </c>
    </row>
    <row r="100" s="1" customFormat="1" ht="16.5" customHeight="1">
      <c r="B100" s="38"/>
      <c r="C100" s="217" t="s">
        <v>258</v>
      </c>
      <c r="D100" s="217" t="s">
        <v>209</v>
      </c>
      <c r="E100" s="218" t="s">
        <v>1433</v>
      </c>
      <c r="F100" s="219" t="s">
        <v>1434</v>
      </c>
      <c r="G100" s="220" t="s">
        <v>296</v>
      </c>
      <c r="H100" s="221">
        <v>100</v>
      </c>
      <c r="I100" s="222"/>
      <c r="J100" s="223">
        <f>ROUND(I100*H100,2)</f>
        <v>0</v>
      </c>
      <c r="K100" s="219" t="s">
        <v>213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303</v>
      </c>
      <c r="AT100" s="17" t="s">
        <v>209</v>
      </c>
      <c r="AU100" s="17" t="s">
        <v>80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303</v>
      </c>
      <c r="BM100" s="17" t="s">
        <v>2911</v>
      </c>
    </row>
    <row r="101" s="1" customFormat="1" ht="16.5" customHeight="1">
      <c r="B101" s="38"/>
      <c r="C101" s="217" t="s">
        <v>263</v>
      </c>
      <c r="D101" s="217" t="s">
        <v>209</v>
      </c>
      <c r="E101" s="218" t="s">
        <v>2912</v>
      </c>
      <c r="F101" s="219" t="s">
        <v>2913</v>
      </c>
      <c r="G101" s="220" t="s">
        <v>296</v>
      </c>
      <c r="H101" s="221">
        <v>92.700000000000003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0.00174</v>
      </c>
      <c r="R101" s="226">
        <f>Q101*H101</f>
        <v>0.161298</v>
      </c>
      <c r="S101" s="226">
        <v>0</v>
      </c>
      <c r="T101" s="227">
        <f>S101*H101</f>
        <v>0</v>
      </c>
      <c r="AR101" s="17" t="s">
        <v>303</v>
      </c>
      <c r="AT101" s="17" t="s">
        <v>209</v>
      </c>
      <c r="AU101" s="17" t="s">
        <v>80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303</v>
      </c>
      <c r="BM101" s="17" t="s">
        <v>2914</v>
      </c>
    </row>
    <row r="102" s="12" customFormat="1">
      <c r="B102" s="229"/>
      <c r="C102" s="230"/>
      <c r="D102" s="231" t="s">
        <v>216</v>
      </c>
      <c r="E102" s="232" t="s">
        <v>1</v>
      </c>
      <c r="F102" s="233" t="s">
        <v>2915</v>
      </c>
      <c r="G102" s="230"/>
      <c r="H102" s="234">
        <v>92.700000000000003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216</v>
      </c>
      <c r="AU102" s="240" t="s">
        <v>80</v>
      </c>
      <c r="AV102" s="12" t="s">
        <v>80</v>
      </c>
      <c r="AW102" s="12" t="s">
        <v>33</v>
      </c>
      <c r="AX102" s="12" t="s">
        <v>78</v>
      </c>
      <c r="AY102" s="240" t="s">
        <v>207</v>
      </c>
    </row>
    <row r="103" s="1" customFormat="1" ht="16.5" customHeight="1">
      <c r="B103" s="38"/>
      <c r="C103" s="217" t="s">
        <v>269</v>
      </c>
      <c r="D103" s="217" t="s">
        <v>209</v>
      </c>
      <c r="E103" s="218" t="s">
        <v>2916</v>
      </c>
      <c r="F103" s="219" t="s">
        <v>2917</v>
      </c>
      <c r="G103" s="220" t="s">
        <v>290</v>
      </c>
      <c r="H103" s="221">
        <v>520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6.9999999999999994E-05</v>
      </c>
      <c r="R103" s="226">
        <f>Q103*H103</f>
        <v>0.036399999999999995</v>
      </c>
      <c r="S103" s="226">
        <v>0</v>
      </c>
      <c r="T103" s="227">
        <f>S103*H103</f>
        <v>0</v>
      </c>
      <c r="AR103" s="17" t="s">
        <v>303</v>
      </c>
      <c r="AT103" s="17" t="s">
        <v>209</v>
      </c>
      <c r="AU103" s="17" t="s">
        <v>80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303</v>
      </c>
      <c r="BM103" s="17" t="s">
        <v>2918</v>
      </c>
    </row>
    <row r="104" s="1" customFormat="1" ht="16.5" customHeight="1">
      <c r="B104" s="38"/>
      <c r="C104" s="217" t="s">
        <v>280</v>
      </c>
      <c r="D104" s="217" t="s">
        <v>209</v>
      </c>
      <c r="E104" s="218" t="s">
        <v>2919</v>
      </c>
      <c r="F104" s="219" t="s">
        <v>2920</v>
      </c>
      <c r="G104" s="220" t="s">
        <v>418</v>
      </c>
      <c r="H104" s="221">
        <v>1</v>
      </c>
      <c r="I104" s="222"/>
      <c r="J104" s="223">
        <f>ROUND(I104*H104,2)</f>
        <v>0</v>
      </c>
      <c r="K104" s="219" t="s">
        <v>213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0.0030999999999999999</v>
      </c>
      <c r="R104" s="226">
        <f>Q104*H104</f>
        <v>0.0030999999999999999</v>
      </c>
      <c r="S104" s="226">
        <v>0</v>
      </c>
      <c r="T104" s="227">
        <f>S104*H104</f>
        <v>0</v>
      </c>
      <c r="AR104" s="17" t="s">
        <v>303</v>
      </c>
      <c r="AT104" s="17" t="s">
        <v>209</v>
      </c>
      <c r="AU104" s="17" t="s">
        <v>80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303</v>
      </c>
      <c r="BM104" s="17" t="s">
        <v>2921</v>
      </c>
    </row>
    <row r="105" s="1" customFormat="1" ht="16.5" customHeight="1">
      <c r="B105" s="38"/>
      <c r="C105" s="217" t="s">
        <v>287</v>
      </c>
      <c r="D105" s="217" t="s">
        <v>209</v>
      </c>
      <c r="E105" s="218" t="s">
        <v>2922</v>
      </c>
      <c r="F105" s="219" t="s">
        <v>2923</v>
      </c>
      <c r="G105" s="220" t="s">
        <v>418</v>
      </c>
      <c r="H105" s="221">
        <v>1</v>
      </c>
      <c r="I105" s="222"/>
      <c r="J105" s="223">
        <f>ROUND(I105*H105,2)</f>
        <v>0</v>
      </c>
      <c r="K105" s="219" t="s">
        <v>213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0.0063</v>
      </c>
      <c r="R105" s="226">
        <f>Q105*H105</f>
        <v>0.0063</v>
      </c>
      <c r="S105" s="226">
        <v>0</v>
      </c>
      <c r="T105" s="227">
        <f>S105*H105</f>
        <v>0</v>
      </c>
      <c r="AR105" s="17" t="s">
        <v>303</v>
      </c>
      <c r="AT105" s="17" t="s">
        <v>209</v>
      </c>
      <c r="AU105" s="17" t="s">
        <v>80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303</v>
      </c>
      <c r="BM105" s="17" t="s">
        <v>2924</v>
      </c>
    </row>
    <row r="106" s="1" customFormat="1" ht="16.5" customHeight="1">
      <c r="B106" s="38"/>
      <c r="C106" s="217" t="s">
        <v>293</v>
      </c>
      <c r="D106" s="217" t="s">
        <v>209</v>
      </c>
      <c r="E106" s="218" t="s">
        <v>2925</v>
      </c>
      <c r="F106" s="219" t="s">
        <v>2926</v>
      </c>
      <c r="G106" s="220" t="s">
        <v>418</v>
      </c>
      <c r="H106" s="221">
        <v>1</v>
      </c>
      <c r="I106" s="222"/>
      <c r="J106" s="223">
        <f>ROUND(I106*H106,2)</f>
        <v>0</v>
      </c>
      <c r="K106" s="219" t="s">
        <v>213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0.021999999999999999</v>
      </c>
      <c r="R106" s="226">
        <f>Q106*H106</f>
        <v>0.021999999999999999</v>
      </c>
      <c r="S106" s="226">
        <v>0</v>
      </c>
      <c r="T106" s="227">
        <f>S106*H106</f>
        <v>0</v>
      </c>
      <c r="AR106" s="17" t="s">
        <v>303</v>
      </c>
      <c r="AT106" s="17" t="s">
        <v>209</v>
      </c>
      <c r="AU106" s="17" t="s">
        <v>80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303</v>
      </c>
      <c r="BM106" s="17" t="s">
        <v>2927</v>
      </c>
    </row>
    <row r="107" s="1" customFormat="1" ht="16.5" customHeight="1">
      <c r="B107" s="38"/>
      <c r="C107" s="217" t="s">
        <v>8</v>
      </c>
      <c r="D107" s="217" t="s">
        <v>209</v>
      </c>
      <c r="E107" s="218" t="s">
        <v>2928</v>
      </c>
      <c r="F107" s="219" t="s">
        <v>2929</v>
      </c>
      <c r="G107" s="220" t="s">
        <v>418</v>
      </c>
      <c r="H107" s="221">
        <v>1</v>
      </c>
      <c r="I107" s="222"/>
      <c r="J107" s="223">
        <f>ROUND(I107*H107,2)</f>
        <v>0</v>
      </c>
      <c r="K107" s="219" t="s">
        <v>1247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0.0094999999999999998</v>
      </c>
      <c r="R107" s="226">
        <f>Q107*H107</f>
        <v>0.0094999999999999998</v>
      </c>
      <c r="S107" s="226">
        <v>0</v>
      </c>
      <c r="T107" s="227">
        <f>S107*H107</f>
        <v>0</v>
      </c>
      <c r="AR107" s="17" t="s">
        <v>303</v>
      </c>
      <c r="AT107" s="17" t="s">
        <v>209</v>
      </c>
      <c r="AU107" s="17" t="s">
        <v>80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303</v>
      </c>
      <c r="BM107" s="17" t="s">
        <v>2930</v>
      </c>
    </row>
    <row r="108" s="1" customFormat="1" ht="16.5" customHeight="1">
      <c r="B108" s="38"/>
      <c r="C108" s="217" t="s">
        <v>303</v>
      </c>
      <c r="D108" s="217" t="s">
        <v>209</v>
      </c>
      <c r="E108" s="218" t="s">
        <v>1436</v>
      </c>
      <c r="F108" s="219" t="s">
        <v>1437</v>
      </c>
      <c r="G108" s="220" t="s">
        <v>266</v>
      </c>
      <c r="H108" s="221">
        <v>0.23899999999999999</v>
      </c>
      <c r="I108" s="222"/>
      <c r="J108" s="223">
        <f>ROUND(I108*H108,2)</f>
        <v>0</v>
      </c>
      <c r="K108" s="219" t="s">
        <v>213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303</v>
      </c>
      <c r="AT108" s="17" t="s">
        <v>209</v>
      </c>
      <c r="AU108" s="17" t="s">
        <v>80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303</v>
      </c>
      <c r="BM108" s="17" t="s">
        <v>2931</v>
      </c>
    </row>
    <row r="109" s="1" customFormat="1" ht="16.5" customHeight="1">
      <c r="B109" s="38"/>
      <c r="C109" s="217" t="s">
        <v>310</v>
      </c>
      <c r="D109" s="217" t="s">
        <v>209</v>
      </c>
      <c r="E109" s="218" t="s">
        <v>1439</v>
      </c>
      <c r="F109" s="219" t="s">
        <v>1440</v>
      </c>
      <c r="G109" s="220" t="s">
        <v>266</v>
      </c>
      <c r="H109" s="221">
        <v>0.23899999999999999</v>
      </c>
      <c r="I109" s="222"/>
      <c r="J109" s="223">
        <f>ROUND(I109*H109,2)</f>
        <v>0</v>
      </c>
      <c r="K109" s="219" t="s">
        <v>213</v>
      </c>
      <c r="L109" s="43"/>
      <c r="M109" s="287" t="s">
        <v>1</v>
      </c>
      <c r="N109" s="288" t="s">
        <v>42</v>
      </c>
      <c r="O109" s="289"/>
      <c r="P109" s="290">
        <f>O109*H109</f>
        <v>0</v>
      </c>
      <c r="Q109" s="290">
        <v>0</v>
      </c>
      <c r="R109" s="290">
        <f>Q109*H109</f>
        <v>0</v>
      </c>
      <c r="S109" s="290">
        <v>0</v>
      </c>
      <c r="T109" s="291">
        <f>S109*H109</f>
        <v>0</v>
      </c>
      <c r="AR109" s="17" t="s">
        <v>303</v>
      </c>
      <c r="AT109" s="17" t="s">
        <v>209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303</v>
      </c>
      <c r="BM109" s="17" t="s">
        <v>2932</v>
      </c>
    </row>
    <row r="110" s="1" customFormat="1" ht="6.96" customHeight="1">
      <c r="B110" s="57"/>
      <c r="C110" s="58"/>
      <c r="D110" s="58"/>
      <c r="E110" s="58"/>
      <c r="F110" s="58"/>
      <c r="G110" s="58"/>
      <c r="H110" s="58"/>
      <c r="I110" s="167"/>
      <c r="J110" s="58"/>
      <c r="K110" s="58"/>
      <c r="L110" s="43"/>
    </row>
  </sheetData>
  <sheetProtection sheet="1" autoFilter="0" formatColumns="0" formatRows="0" objects="1" scenarios="1" spinCount="100000" saltValue="9N7crh/dVV7FfcVT6lFO5jB684/q6VT+uklfirY5/EoPnVE76+pnJbEzWr+QLaQhJB2XHqIMbR+offfykLYLdQ==" hashValue="is8jpJDAjf6hPq6bt4XsoUwvw2f+nx9ClamH2HrUUF1Aqd8eNu6ZSl/9KLbL7e50L2vA9CtxHtzy6xi+gs32nA==" algorithmName="SHA-512" password="CC35"/>
  <autoFilter ref="C87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2933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ROUND((SUM(BE87:BE126)),  2)</f>
        <v>0</v>
      </c>
      <c r="I35" s="156">
        <v>0.20999999999999999</v>
      </c>
      <c r="J35" s="155">
        <f>ROUND(((SUM(BE87:BE126))*I35),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ROUND((SUM(BF87:BF126)),  2)</f>
        <v>0</v>
      </c>
      <c r="I36" s="156">
        <v>0.14999999999999999</v>
      </c>
      <c r="J36" s="155">
        <f>ROUND(((SUM(BF87:BF126))*I36),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ROUND((SUM(BG87:BG126)),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ROUND((SUM(BH87:BH126)),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ROUND((SUM(BI87:BI126)),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el_1np - Elektroinstalace 1 NP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J87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2934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8" customFormat="1" ht="24.96" customHeight="1">
      <c r="B65" s="177"/>
      <c r="C65" s="178"/>
      <c r="D65" s="179" t="s">
        <v>1844</v>
      </c>
      <c r="E65" s="180"/>
      <c r="F65" s="180"/>
      <c r="G65" s="180"/>
      <c r="H65" s="180"/>
      <c r="I65" s="181"/>
      <c r="J65" s="182">
        <f>J123</f>
        <v>0</v>
      </c>
      <c r="K65" s="178"/>
      <c r="L65" s="183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7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0"/>
      <c r="J71" s="60"/>
      <c r="K71" s="60"/>
      <c r="L71" s="43"/>
    </row>
    <row r="72" s="1" customFormat="1" ht="24.96" customHeight="1">
      <c r="B72" s="38"/>
      <c r="C72" s="23" t="s">
        <v>192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6.5" customHeight="1">
      <c r="B75" s="38"/>
      <c r="C75" s="39"/>
      <c r="D75" s="39"/>
      <c r="E75" s="171" t="str">
        <f>E7</f>
        <v>5.TEMNÝ DŮL- VÝCVIKOVÉ STŘEDISKO-obj.24 -CÚ 2018/1</v>
      </c>
      <c r="F75" s="32"/>
      <c r="G75" s="32"/>
      <c r="H75" s="32"/>
      <c r="I75" s="143"/>
      <c r="J75" s="39"/>
      <c r="K75" s="39"/>
      <c r="L75" s="43"/>
    </row>
    <row r="76" ht="12" customHeight="1">
      <c r="B76" s="21"/>
      <c r="C76" s="32" t="s">
        <v>161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8"/>
      <c r="C77" s="39"/>
      <c r="D77" s="39"/>
      <c r="E77" s="171" t="s">
        <v>2191</v>
      </c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163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 xml:space="preserve">el_1np - Elektroinstalace 1 NP   CÚ 2018/1</v>
      </c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 xml:space="preserve"> </v>
      </c>
      <c r="G81" s="39"/>
      <c r="H81" s="39"/>
      <c r="I81" s="145" t="s">
        <v>23</v>
      </c>
      <c r="J81" s="67" t="str">
        <f>IF(J14="","",J14)</f>
        <v>12. 4. 2018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24.9" customHeight="1">
      <c r="B83" s="38"/>
      <c r="C83" s="32" t="s">
        <v>25</v>
      </c>
      <c r="D83" s="39"/>
      <c r="E83" s="39"/>
      <c r="F83" s="27" t="str">
        <f>E17</f>
        <v xml:space="preserve"> </v>
      </c>
      <c r="G83" s="39"/>
      <c r="H83" s="39"/>
      <c r="I83" s="145" t="s">
        <v>31</v>
      </c>
      <c r="J83" s="36" t="str">
        <f>E23</f>
        <v>ATELIER H1§ATELIER HÁJEK</v>
      </c>
      <c r="K83" s="39"/>
      <c r="L83" s="43"/>
    </row>
    <row r="84" s="1" customFormat="1" ht="13.65" customHeight="1">
      <c r="B84" s="38"/>
      <c r="C84" s="32" t="s">
        <v>29</v>
      </c>
      <c r="D84" s="39"/>
      <c r="E84" s="39"/>
      <c r="F84" s="27" t="str">
        <f>IF(E20="","",E20)</f>
        <v>Vyplň údaj</v>
      </c>
      <c r="G84" s="39"/>
      <c r="H84" s="39"/>
      <c r="I84" s="145" t="s">
        <v>34</v>
      </c>
      <c r="J84" s="36" t="str">
        <f>E26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0" customFormat="1" ht="29.28" customHeight="1">
      <c r="B86" s="190"/>
      <c r="C86" s="191" t="s">
        <v>193</v>
      </c>
      <c r="D86" s="192" t="s">
        <v>56</v>
      </c>
      <c r="E86" s="192" t="s">
        <v>52</v>
      </c>
      <c r="F86" s="192" t="s">
        <v>53</v>
      </c>
      <c r="G86" s="192" t="s">
        <v>194</v>
      </c>
      <c r="H86" s="192" t="s">
        <v>195</v>
      </c>
      <c r="I86" s="193" t="s">
        <v>196</v>
      </c>
      <c r="J86" s="194" t="s">
        <v>168</v>
      </c>
      <c r="K86" s="195" t="s">
        <v>197</v>
      </c>
      <c r="L86" s="196"/>
      <c r="M86" s="88" t="s">
        <v>1</v>
      </c>
      <c r="N86" s="89" t="s">
        <v>41</v>
      </c>
      <c r="O86" s="89" t="s">
        <v>198</v>
      </c>
      <c r="P86" s="89" t="s">
        <v>199</v>
      </c>
      <c r="Q86" s="89" t="s">
        <v>200</v>
      </c>
      <c r="R86" s="89" t="s">
        <v>201</v>
      </c>
      <c r="S86" s="89" t="s">
        <v>202</v>
      </c>
      <c r="T86" s="90" t="s">
        <v>203</v>
      </c>
    </row>
    <row r="87" s="1" customFormat="1" ht="22.8" customHeight="1">
      <c r="B87" s="38"/>
      <c r="C87" s="95" t="s">
        <v>204</v>
      </c>
      <c r="D87" s="39"/>
      <c r="E87" s="39"/>
      <c r="F87" s="39"/>
      <c r="G87" s="39"/>
      <c r="H87" s="39"/>
      <c r="I87" s="143"/>
      <c r="J87" s="197">
        <f>BK87</f>
        <v>0</v>
      </c>
      <c r="K87" s="39"/>
      <c r="L87" s="43"/>
      <c r="M87" s="91"/>
      <c r="N87" s="92"/>
      <c r="O87" s="92"/>
      <c r="P87" s="198">
        <f>P88+P123</f>
        <v>0</v>
      </c>
      <c r="Q87" s="92"/>
      <c r="R87" s="198">
        <f>R88+R123</f>
        <v>0</v>
      </c>
      <c r="S87" s="92"/>
      <c r="T87" s="199">
        <f>T88+T123</f>
        <v>0</v>
      </c>
      <c r="AT87" s="17" t="s">
        <v>70</v>
      </c>
      <c r="AU87" s="17" t="s">
        <v>170</v>
      </c>
      <c r="BK87" s="200">
        <f>BK88+BK123</f>
        <v>0</v>
      </c>
    </row>
    <row r="88" s="11" customFormat="1" ht="25.92" customHeight="1">
      <c r="B88" s="201"/>
      <c r="C88" s="202"/>
      <c r="D88" s="203" t="s">
        <v>70</v>
      </c>
      <c r="E88" s="204" t="s">
        <v>2129</v>
      </c>
      <c r="F88" s="204" t="s">
        <v>2935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SUM(P89:P122)</f>
        <v>0</v>
      </c>
      <c r="Q88" s="209"/>
      <c r="R88" s="210">
        <f>SUM(R89:R122)</f>
        <v>0</v>
      </c>
      <c r="S88" s="209"/>
      <c r="T88" s="211">
        <f>SUM(T89:T122)</f>
        <v>0</v>
      </c>
      <c r="AR88" s="212" t="s">
        <v>78</v>
      </c>
      <c r="AT88" s="213" t="s">
        <v>70</v>
      </c>
      <c r="AU88" s="213" t="s">
        <v>71</v>
      </c>
      <c r="AY88" s="212" t="s">
        <v>207</v>
      </c>
      <c r="BK88" s="214">
        <f>SUM(BK89:BK122)</f>
        <v>0</v>
      </c>
    </row>
    <row r="89" s="1" customFormat="1" ht="16.5" customHeight="1">
      <c r="B89" s="38"/>
      <c r="C89" s="217" t="s">
        <v>78</v>
      </c>
      <c r="D89" s="217" t="s">
        <v>209</v>
      </c>
      <c r="E89" s="218" t="s">
        <v>78</v>
      </c>
      <c r="F89" s="219" t="s">
        <v>2936</v>
      </c>
      <c r="G89" s="220" t="s">
        <v>1846</v>
      </c>
      <c r="H89" s="221">
        <v>1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2937</v>
      </c>
    </row>
    <row r="90" s="1" customFormat="1" ht="16.5" customHeight="1">
      <c r="B90" s="38"/>
      <c r="C90" s="217" t="s">
        <v>80</v>
      </c>
      <c r="D90" s="217" t="s">
        <v>209</v>
      </c>
      <c r="E90" s="218" t="s">
        <v>80</v>
      </c>
      <c r="F90" s="219" t="s">
        <v>1850</v>
      </c>
      <c r="G90" s="220" t="s">
        <v>290</v>
      </c>
      <c r="H90" s="221">
        <v>10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2938</v>
      </c>
    </row>
    <row r="91" s="1" customFormat="1" ht="16.5" customHeight="1">
      <c r="B91" s="38"/>
      <c r="C91" s="217" t="s">
        <v>228</v>
      </c>
      <c r="D91" s="217" t="s">
        <v>209</v>
      </c>
      <c r="E91" s="218" t="s">
        <v>228</v>
      </c>
      <c r="F91" s="219" t="s">
        <v>1852</v>
      </c>
      <c r="G91" s="220" t="s">
        <v>290</v>
      </c>
      <c r="H91" s="221">
        <v>27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2939</v>
      </c>
    </row>
    <row r="92" s="1" customFormat="1" ht="16.5" customHeight="1">
      <c r="B92" s="38"/>
      <c r="C92" s="217" t="s">
        <v>214</v>
      </c>
      <c r="D92" s="217" t="s">
        <v>209</v>
      </c>
      <c r="E92" s="218" t="s">
        <v>214</v>
      </c>
      <c r="F92" s="219" t="s">
        <v>1854</v>
      </c>
      <c r="G92" s="220" t="s">
        <v>290</v>
      </c>
      <c r="H92" s="221">
        <v>110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2940</v>
      </c>
    </row>
    <row r="93" s="1" customFormat="1" ht="16.5" customHeight="1">
      <c r="B93" s="38"/>
      <c r="C93" s="217" t="s">
        <v>240</v>
      </c>
      <c r="D93" s="217" t="s">
        <v>209</v>
      </c>
      <c r="E93" s="218" t="s">
        <v>240</v>
      </c>
      <c r="F93" s="219" t="s">
        <v>2941</v>
      </c>
      <c r="G93" s="220" t="s">
        <v>290</v>
      </c>
      <c r="H93" s="221">
        <v>50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2942</v>
      </c>
    </row>
    <row r="94" s="1" customFormat="1" ht="16.5" customHeight="1">
      <c r="B94" s="38"/>
      <c r="C94" s="217" t="s">
        <v>244</v>
      </c>
      <c r="D94" s="217" t="s">
        <v>209</v>
      </c>
      <c r="E94" s="218" t="s">
        <v>244</v>
      </c>
      <c r="F94" s="219" t="s">
        <v>1858</v>
      </c>
      <c r="G94" s="220" t="s">
        <v>290</v>
      </c>
      <c r="H94" s="221">
        <v>240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2943</v>
      </c>
    </row>
    <row r="95" s="1" customFormat="1" ht="16.5" customHeight="1">
      <c r="B95" s="38"/>
      <c r="C95" s="217" t="s">
        <v>249</v>
      </c>
      <c r="D95" s="217" t="s">
        <v>209</v>
      </c>
      <c r="E95" s="218" t="s">
        <v>249</v>
      </c>
      <c r="F95" s="219" t="s">
        <v>1874</v>
      </c>
      <c r="G95" s="220" t="s">
        <v>1846</v>
      </c>
      <c r="H95" s="221">
        <v>10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2944</v>
      </c>
    </row>
    <row r="96" s="1" customFormat="1" ht="16.5" customHeight="1">
      <c r="B96" s="38"/>
      <c r="C96" s="217" t="s">
        <v>253</v>
      </c>
      <c r="D96" s="217" t="s">
        <v>209</v>
      </c>
      <c r="E96" s="218" t="s">
        <v>253</v>
      </c>
      <c r="F96" s="219" t="s">
        <v>1880</v>
      </c>
      <c r="G96" s="220" t="s">
        <v>290</v>
      </c>
      <c r="H96" s="221">
        <v>30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2945</v>
      </c>
    </row>
    <row r="97" s="1" customFormat="1" ht="16.5" customHeight="1">
      <c r="B97" s="38"/>
      <c r="C97" s="217" t="s">
        <v>258</v>
      </c>
      <c r="D97" s="217" t="s">
        <v>209</v>
      </c>
      <c r="E97" s="218" t="s">
        <v>258</v>
      </c>
      <c r="F97" s="219" t="s">
        <v>1882</v>
      </c>
      <c r="G97" s="220" t="s">
        <v>1846</v>
      </c>
      <c r="H97" s="221">
        <v>30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2946</v>
      </c>
    </row>
    <row r="98" s="1" customFormat="1" ht="16.5" customHeight="1">
      <c r="B98" s="38"/>
      <c r="C98" s="217" t="s">
        <v>263</v>
      </c>
      <c r="D98" s="217" t="s">
        <v>209</v>
      </c>
      <c r="E98" s="218" t="s">
        <v>263</v>
      </c>
      <c r="F98" s="219" t="s">
        <v>1884</v>
      </c>
      <c r="G98" s="220" t="s">
        <v>290</v>
      </c>
      <c r="H98" s="221">
        <v>35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2947</v>
      </c>
    </row>
    <row r="99" s="1" customFormat="1" ht="16.5" customHeight="1">
      <c r="B99" s="38"/>
      <c r="C99" s="217" t="s">
        <v>269</v>
      </c>
      <c r="D99" s="217" t="s">
        <v>209</v>
      </c>
      <c r="E99" s="218" t="s">
        <v>269</v>
      </c>
      <c r="F99" s="219" t="s">
        <v>1886</v>
      </c>
      <c r="G99" s="220" t="s">
        <v>290</v>
      </c>
      <c r="H99" s="221">
        <v>20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2948</v>
      </c>
    </row>
    <row r="100" s="1" customFormat="1" ht="16.5" customHeight="1">
      <c r="B100" s="38"/>
      <c r="C100" s="217" t="s">
        <v>280</v>
      </c>
      <c r="D100" s="217" t="s">
        <v>209</v>
      </c>
      <c r="E100" s="218" t="s">
        <v>280</v>
      </c>
      <c r="F100" s="219" t="s">
        <v>2949</v>
      </c>
      <c r="G100" s="220" t="s">
        <v>1846</v>
      </c>
      <c r="H100" s="221">
        <v>35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2950</v>
      </c>
    </row>
    <row r="101" s="1" customFormat="1" ht="16.5" customHeight="1">
      <c r="B101" s="38"/>
      <c r="C101" s="217" t="s">
        <v>287</v>
      </c>
      <c r="D101" s="217" t="s">
        <v>209</v>
      </c>
      <c r="E101" s="218" t="s">
        <v>287</v>
      </c>
      <c r="F101" s="219" t="s">
        <v>2951</v>
      </c>
      <c r="G101" s="220" t="s">
        <v>1846</v>
      </c>
      <c r="H101" s="221">
        <v>37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2952</v>
      </c>
    </row>
    <row r="102" s="1" customFormat="1" ht="16.5" customHeight="1">
      <c r="B102" s="38"/>
      <c r="C102" s="217" t="s">
        <v>293</v>
      </c>
      <c r="D102" s="217" t="s">
        <v>209</v>
      </c>
      <c r="E102" s="218" t="s">
        <v>293</v>
      </c>
      <c r="F102" s="219" t="s">
        <v>2953</v>
      </c>
      <c r="G102" s="220" t="s">
        <v>1846</v>
      </c>
      <c r="H102" s="221">
        <v>3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2954</v>
      </c>
    </row>
    <row r="103" s="1" customFormat="1" ht="16.5" customHeight="1">
      <c r="B103" s="38"/>
      <c r="C103" s="217" t="s">
        <v>8</v>
      </c>
      <c r="D103" s="217" t="s">
        <v>209</v>
      </c>
      <c r="E103" s="218" t="s">
        <v>8</v>
      </c>
      <c r="F103" s="219" t="s">
        <v>2955</v>
      </c>
      <c r="G103" s="220" t="s">
        <v>1846</v>
      </c>
      <c r="H103" s="221">
        <v>1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2956</v>
      </c>
    </row>
    <row r="104" s="1" customFormat="1" ht="16.5" customHeight="1">
      <c r="B104" s="38"/>
      <c r="C104" s="217" t="s">
        <v>303</v>
      </c>
      <c r="D104" s="217" t="s">
        <v>209</v>
      </c>
      <c r="E104" s="218" t="s">
        <v>303</v>
      </c>
      <c r="F104" s="219" t="s">
        <v>1896</v>
      </c>
      <c r="G104" s="220" t="s">
        <v>1846</v>
      </c>
      <c r="H104" s="221">
        <v>3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2957</v>
      </c>
    </row>
    <row r="105" s="1" customFormat="1" ht="16.5" customHeight="1">
      <c r="B105" s="38"/>
      <c r="C105" s="217" t="s">
        <v>310</v>
      </c>
      <c r="D105" s="217" t="s">
        <v>209</v>
      </c>
      <c r="E105" s="218" t="s">
        <v>310</v>
      </c>
      <c r="F105" s="219" t="s">
        <v>2958</v>
      </c>
      <c r="G105" s="220" t="s">
        <v>1846</v>
      </c>
      <c r="H105" s="221">
        <v>6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2959</v>
      </c>
    </row>
    <row r="106" s="1" customFormat="1" ht="16.5" customHeight="1">
      <c r="B106" s="38"/>
      <c r="C106" s="217" t="s">
        <v>318</v>
      </c>
      <c r="D106" s="217" t="s">
        <v>209</v>
      </c>
      <c r="E106" s="218" t="s">
        <v>318</v>
      </c>
      <c r="F106" s="219" t="s">
        <v>1900</v>
      </c>
      <c r="G106" s="220" t="s">
        <v>1846</v>
      </c>
      <c r="H106" s="221">
        <v>1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2960</v>
      </c>
    </row>
    <row r="107" s="1" customFormat="1" ht="16.5" customHeight="1">
      <c r="B107" s="38"/>
      <c r="C107" s="217" t="s">
        <v>323</v>
      </c>
      <c r="D107" s="217" t="s">
        <v>209</v>
      </c>
      <c r="E107" s="218" t="s">
        <v>323</v>
      </c>
      <c r="F107" s="219" t="s">
        <v>1902</v>
      </c>
      <c r="G107" s="220" t="s">
        <v>1846</v>
      </c>
      <c r="H107" s="221">
        <v>14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2961</v>
      </c>
    </row>
    <row r="108" s="1" customFormat="1" ht="16.5" customHeight="1">
      <c r="B108" s="38"/>
      <c r="C108" s="217" t="s">
        <v>328</v>
      </c>
      <c r="D108" s="217" t="s">
        <v>209</v>
      </c>
      <c r="E108" s="218" t="s">
        <v>328</v>
      </c>
      <c r="F108" s="219" t="s">
        <v>2962</v>
      </c>
      <c r="G108" s="220" t="s">
        <v>1846</v>
      </c>
      <c r="H108" s="221">
        <v>5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2963</v>
      </c>
    </row>
    <row r="109" s="1" customFormat="1" ht="16.5" customHeight="1">
      <c r="B109" s="38"/>
      <c r="C109" s="217" t="s">
        <v>7</v>
      </c>
      <c r="D109" s="217" t="s">
        <v>209</v>
      </c>
      <c r="E109" s="218" t="s">
        <v>7</v>
      </c>
      <c r="F109" s="219" t="s">
        <v>2964</v>
      </c>
      <c r="G109" s="220" t="s">
        <v>1846</v>
      </c>
      <c r="H109" s="221">
        <v>1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2965</v>
      </c>
    </row>
    <row r="110" s="1" customFormat="1" ht="16.5" customHeight="1">
      <c r="B110" s="38"/>
      <c r="C110" s="217" t="s">
        <v>338</v>
      </c>
      <c r="D110" s="217" t="s">
        <v>209</v>
      </c>
      <c r="E110" s="218" t="s">
        <v>338</v>
      </c>
      <c r="F110" s="219" t="s">
        <v>2966</v>
      </c>
      <c r="G110" s="220" t="s">
        <v>1846</v>
      </c>
      <c r="H110" s="221">
        <v>1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2967</v>
      </c>
    </row>
    <row r="111" s="1" customFormat="1" ht="16.5" customHeight="1">
      <c r="B111" s="38"/>
      <c r="C111" s="217" t="s">
        <v>344</v>
      </c>
      <c r="D111" s="217" t="s">
        <v>209</v>
      </c>
      <c r="E111" s="218" t="s">
        <v>344</v>
      </c>
      <c r="F111" s="219" t="s">
        <v>1912</v>
      </c>
      <c r="G111" s="220" t="s">
        <v>1846</v>
      </c>
      <c r="H111" s="221">
        <v>1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78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2968</v>
      </c>
    </row>
    <row r="112" s="1" customFormat="1" ht="16.5" customHeight="1">
      <c r="B112" s="38"/>
      <c r="C112" s="217" t="s">
        <v>349</v>
      </c>
      <c r="D112" s="217" t="s">
        <v>209</v>
      </c>
      <c r="E112" s="218" t="s">
        <v>349</v>
      </c>
      <c r="F112" s="219" t="s">
        <v>2969</v>
      </c>
      <c r="G112" s="220" t="s">
        <v>1846</v>
      </c>
      <c r="H112" s="221">
        <v>1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78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2970</v>
      </c>
    </row>
    <row r="113" s="1" customFormat="1" ht="16.5" customHeight="1">
      <c r="B113" s="38"/>
      <c r="C113" s="217" t="s">
        <v>354</v>
      </c>
      <c r="D113" s="217" t="s">
        <v>209</v>
      </c>
      <c r="E113" s="218" t="s">
        <v>354</v>
      </c>
      <c r="F113" s="219" t="s">
        <v>2971</v>
      </c>
      <c r="G113" s="220" t="s">
        <v>1846</v>
      </c>
      <c r="H113" s="221">
        <v>2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78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2972</v>
      </c>
    </row>
    <row r="114" s="1" customFormat="1" ht="16.5" customHeight="1">
      <c r="B114" s="38"/>
      <c r="C114" s="217" t="s">
        <v>363</v>
      </c>
      <c r="D114" s="217" t="s">
        <v>209</v>
      </c>
      <c r="E114" s="218" t="s">
        <v>363</v>
      </c>
      <c r="F114" s="219" t="s">
        <v>2973</v>
      </c>
      <c r="G114" s="220" t="s">
        <v>1846</v>
      </c>
      <c r="H114" s="221">
        <v>1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214</v>
      </c>
      <c r="AT114" s="17" t="s">
        <v>209</v>
      </c>
      <c r="AU114" s="17" t="s">
        <v>78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2974</v>
      </c>
    </row>
    <row r="115" s="1" customFormat="1" ht="16.5" customHeight="1">
      <c r="B115" s="38"/>
      <c r="C115" s="217" t="s">
        <v>368</v>
      </c>
      <c r="D115" s="217" t="s">
        <v>209</v>
      </c>
      <c r="E115" s="218" t="s">
        <v>368</v>
      </c>
      <c r="F115" s="219" t="s">
        <v>2975</v>
      </c>
      <c r="G115" s="220" t="s">
        <v>1846</v>
      </c>
      <c r="H115" s="221">
        <v>6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78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2976</v>
      </c>
    </row>
    <row r="116" s="1" customFormat="1" ht="16.5" customHeight="1">
      <c r="B116" s="38"/>
      <c r="C116" s="217" t="s">
        <v>376</v>
      </c>
      <c r="D116" s="217" t="s">
        <v>209</v>
      </c>
      <c r="E116" s="218" t="s">
        <v>376</v>
      </c>
      <c r="F116" s="219" t="s">
        <v>2977</v>
      </c>
      <c r="G116" s="220" t="s">
        <v>1846</v>
      </c>
      <c r="H116" s="221">
        <v>1</v>
      </c>
      <c r="I116" s="222"/>
      <c r="J116" s="223">
        <f>ROUND(I116*H116,2)</f>
        <v>0</v>
      </c>
      <c r="K116" s="219" t="s">
        <v>1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214</v>
      </c>
      <c r="AT116" s="17" t="s">
        <v>209</v>
      </c>
      <c r="AU116" s="17" t="s">
        <v>78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214</v>
      </c>
      <c r="BM116" s="17" t="s">
        <v>2978</v>
      </c>
    </row>
    <row r="117" s="1" customFormat="1" ht="16.5" customHeight="1">
      <c r="B117" s="38"/>
      <c r="C117" s="217" t="s">
        <v>382</v>
      </c>
      <c r="D117" s="217" t="s">
        <v>209</v>
      </c>
      <c r="E117" s="218" t="s">
        <v>382</v>
      </c>
      <c r="F117" s="219" t="s">
        <v>1922</v>
      </c>
      <c r="G117" s="220" t="s">
        <v>1846</v>
      </c>
      <c r="H117" s="221">
        <v>4</v>
      </c>
      <c r="I117" s="222"/>
      <c r="J117" s="223">
        <f>ROUND(I117*H117,2)</f>
        <v>0</v>
      </c>
      <c r="K117" s="219" t="s">
        <v>1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78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2979</v>
      </c>
    </row>
    <row r="118" s="1" customFormat="1" ht="16.5" customHeight="1">
      <c r="B118" s="38"/>
      <c r="C118" s="217" t="s">
        <v>387</v>
      </c>
      <c r="D118" s="217" t="s">
        <v>209</v>
      </c>
      <c r="E118" s="218" t="s">
        <v>387</v>
      </c>
      <c r="F118" s="219" t="s">
        <v>1924</v>
      </c>
      <c r="G118" s="220" t="s">
        <v>1846</v>
      </c>
      <c r="H118" s="221">
        <v>3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42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214</v>
      </c>
      <c r="AT118" s="17" t="s">
        <v>209</v>
      </c>
      <c r="AU118" s="17" t="s">
        <v>78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214</v>
      </c>
      <c r="BM118" s="17" t="s">
        <v>2980</v>
      </c>
    </row>
    <row r="119" s="1" customFormat="1" ht="16.5" customHeight="1">
      <c r="B119" s="38"/>
      <c r="C119" s="217" t="s">
        <v>392</v>
      </c>
      <c r="D119" s="217" t="s">
        <v>209</v>
      </c>
      <c r="E119" s="218" t="s">
        <v>392</v>
      </c>
      <c r="F119" s="219" t="s">
        <v>2981</v>
      </c>
      <c r="G119" s="220" t="s">
        <v>1846</v>
      </c>
      <c r="H119" s="221">
        <v>16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17" t="s">
        <v>214</v>
      </c>
      <c r="AT119" s="17" t="s">
        <v>209</v>
      </c>
      <c r="AU119" s="17" t="s">
        <v>78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214</v>
      </c>
      <c r="BM119" s="17" t="s">
        <v>2982</v>
      </c>
    </row>
    <row r="120" s="1" customFormat="1" ht="16.5" customHeight="1">
      <c r="B120" s="38"/>
      <c r="C120" s="217" t="s">
        <v>397</v>
      </c>
      <c r="D120" s="217" t="s">
        <v>209</v>
      </c>
      <c r="E120" s="218" t="s">
        <v>397</v>
      </c>
      <c r="F120" s="219" t="s">
        <v>1926</v>
      </c>
      <c r="G120" s="220" t="s">
        <v>1846</v>
      </c>
      <c r="H120" s="221">
        <v>4</v>
      </c>
      <c r="I120" s="222"/>
      <c r="J120" s="223">
        <f>ROUND(I120*H120,2)</f>
        <v>0</v>
      </c>
      <c r="K120" s="219" t="s">
        <v>1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214</v>
      </c>
      <c r="AT120" s="17" t="s">
        <v>209</v>
      </c>
      <c r="AU120" s="17" t="s">
        <v>78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214</v>
      </c>
      <c r="BM120" s="17" t="s">
        <v>2983</v>
      </c>
    </row>
    <row r="121" s="1" customFormat="1" ht="16.5" customHeight="1">
      <c r="B121" s="38"/>
      <c r="C121" s="217" t="s">
        <v>402</v>
      </c>
      <c r="D121" s="217" t="s">
        <v>209</v>
      </c>
      <c r="E121" s="218" t="s">
        <v>402</v>
      </c>
      <c r="F121" s="219" t="s">
        <v>1928</v>
      </c>
      <c r="G121" s="220" t="s">
        <v>1846</v>
      </c>
      <c r="H121" s="221">
        <v>2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214</v>
      </c>
      <c r="AT121" s="17" t="s">
        <v>209</v>
      </c>
      <c r="AU121" s="17" t="s">
        <v>78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2984</v>
      </c>
    </row>
    <row r="122" s="1" customFormat="1" ht="16.5" customHeight="1">
      <c r="B122" s="38"/>
      <c r="C122" s="217" t="s">
        <v>406</v>
      </c>
      <c r="D122" s="217" t="s">
        <v>209</v>
      </c>
      <c r="E122" s="218" t="s">
        <v>406</v>
      </c>
      <c r="F122" s="219" t="s">
        <v>2985</v>
      </c>
      <c r="G122" s="220" t="s">
        <v>1846</v>
      </c>
      <c r="H122" s="221">
        <v>1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7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17" t="s">
        <v>214</v>
      </c>
      <c r="AT122" s="17" t="s">
        <v>209</v>
      </c>
      <c r="AU122" s="17" t="s">
        <v>78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214</v>
      </c>
      <c r="BM122" s="17" t="s">
        <v>2986</v>
      </c>
    </row>
    <row r="123" s="11" customFormat="1" ht="25.92" customHeight="1">
      <c r="B123" s="201"/>
      <c r="C123" s="202"/>
      <c r="D123" s="203" t="s">
        <v>70</v>
      </c>
      <c r="E123" s="204" t="s">
        <v>1930</v>
      </c>
      <c r="F123" s="204" t="s">
        <v>1931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SUM(P124:P126)</f>
        <v>0</v>
      </c>
      <c r="Q123" s="209"/>
      <c r="R123" s="210">
        <f>SUM(R124:R126)</f>
        <v>0</v>
      </c>
      <c r="S123" s="209"/>
      <c r="T123" s="211">
        <f>SUM(T124:T126)</f>
        <v>0</v>
      </c>
      <c r="AR123" s="212" t="s">
        <v>214</v>
      </c>
      <c r="AT123" s="213" t="s">
        <v>70</v>
      </c>
      <c r="AU123" s="213" t="s">
        <v>71</v>
      </c>
      <c r="AY123" s="212" t="s">
        <v>207</v>
      </c>
      <c r="BK123" s="214">
        <f>SUM(BK124:BK126)</f>
        <v>0</v>
      </c>
    </row>
    <row r="124" s="1" customFormat="1" ht="16.5" customHeight="1">
      <c r="B124" s="38"/>
      <c r="C124" s="217" t="s">
        <v>410</v>
      </c>
      <c r="D124" s="217" t="s">
        <v>209</v>
      </c>
      <c r="E124" s="218" t="s">
        <v>1932</v>
      </c>
      <c r="F124" s="219" t="s">
        <v>1933</v>
      </c>
      <c r="G124" s="220" t="s">
        <v>1934</v>
      </c>
      <c r="H124" s="221">
        <v>1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79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17" t="s">
        <v>1200</v>
      </c>
      <c r="AT124" s="17" t="s">
        <v>209</v>
      </c>
      <c r="AU124" s="17" t="s">
        <v>78</v>
      </c>
      <c r="AY124" s="17" t="s">
        <v>207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78</v>
      </c>
      <c r="BK124" s="228">
        <f>ROUND(I124*H124,2)</f>
        <v>0</v>
      </c>
      <c r="BL124" s="17" t="s">
        <v>1200</v>
      </c>
      <c r="BM124" s="17" t="s">
        <v>2987</v>
      </c>
    </row>
    <row r="125" s="1" customFormat="1" ht="16.5" customHeight="1">
      <c r="B125" s="38"/>
      <c r="C125" s="217" t="s">
        <v>415</v>
      </c>
      <c r="D125" s="217" t="s">
        <v>209</v>
      </c>
      <c r="E125" s="218" t="s">
        <v>1936</v>
      </c>
      <c r="F125" s="219" t="s">
        <v>1937</v>
      </c>
      <c r="G125" s="220" t="s">
        <v>1934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1200</v>
      </c>
      <c r="AT125" s="17" t="s">
        <v>209</v>
      </c>
      <c r="AU125" s="17" t="s">
        <v>78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1200</v>
      </c>
      <c r="BM125" s="17" t="s">
        <v>2988</v>
      </c>
    </row>
    <row r="126" s="1" customFormat="1" ht="16.5" customHeight="1">
      <c r="B126" s="38"/>
      <c r="C126" s="217" t="s">
        <v>420</v>
      </c>
      <c r="D126" s="217" t="s">
        <v>209</v>
      </c>
      <c r="E126" s="218" t="s">
        <v>1939</v>
      </c>
      <c r="F126" s="219" t="s">
        <v>1940</v>
      </c>
      <c r="G126" s="220" t="s">
        <v>1941</v>
      </c>
      <c r="H126" s="221">
        <v>20</v>
      </c>
      <c r="I126" s="222"/>
      <c r="J126" s="223">
        <f>ROUND(I126*H126,2)</f>
        <v>0</v>
      </c>
      <c r="K126" s="219" t="s">
        <v>1</v>
      </c>
      <c r="L126" s="43"/>
      <c r="M126" s="287" t="s">
        <v>1</v>
      </c>
      <c r="N126" s="288" t="s">
        <v>42</v>
      </c>
      <c r="O126" s="289"/>
      <c r="P126" s="290">
        <f>O126*H126</f>
        <v>0</v>
      </c>
      <c r="Q126" s="290">
        <v>0</v>
      </c>
      <c r="R126" s="290">
        <f>Q126*H126</f>
        <v>0</v>
      </c>
      <c r="S126" s="290">
        <v>0</v>
      </c>
      <c r="T126" s="291">
        <f>S126*H126</f>
        <v>0</v>
      </c>
      <c r="AR126" s="17" t="s">
        <v>1200</v>
      </c>
      <c r="AT126" s="17" t="s">
        <v>209</v>
      </c>
      <c r="AU126" s="17" t="s">
        <v>78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1200</v>
      </c>
      <c r="BM126" s="17" t="s">
        <v>2989</v>
      </c>
    </row>
    <row r="127" s="1" customFormat="1" ht="6.96" customHeight="1">
      <c r="B127" s="57"/>
      <c r="C127" s="58"/>
      <c r="D127" s="58"/>
      <c r="E127" s="58"/>
      <c r="F127" s="58"/>
      <c r="G127" s="58"/>
      <c r="H127" s="58"/>
      <c r="I127" s="167"/>
      <c r="J127" s="58"/>
      <c r="K127" s="58"/>
      <c r="L127" s="43"/>
    </row>
  </sheetData>
  <sheetProtection sheet="1" autoFilter="0" formatColumns="0" formatRows="0" objects="1" scenarios="1" spinCount="100000" saltValue="RLBAyAsqpIlELYQ6DHv7iVZH8dx1cGKpg2C0h3cL/szbh1sWAXQ/lSv4CfsGCW1nsEChk03wYZ+DnyZeZ3OCFg==" hashValue="LK9Bcxag4hap5VTsRYnvucSAOHWp13xYvzBBqy88St8dik0gigw0oS5oG4vDxdczSVZq3bflJSSU86eykqMuRw==" algorithmName="SHA-512" password="CC35"/>
  <autoFilter ref="C86:K1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2990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ROUND((SUM(BE87:BE151)),  2)</f>
        <v>0</v>
      </c>
      <c r="I35" s="156">
        <v>0.20999999999999999</v>
      </c>
      <c r="J35" s="155">
        <f>ROUND(((SUM(BE87:BE151))*I35),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ROUND((SUM(BF87:BF151)),  2)</f>
        <v>0</v>
      </c>
      <c r="I36" s="156">
        <v>0.14999999999999999</v>
      </c>
      <c r="J36" s="155">
        <f>ROUND(((SUM(BF87:BF151))*I36),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ROUND((SUM(BG87:BG151)),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ROUND((SUM(BH87:BH151)),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ROUND((SUM(BI87:BI151)),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SK_cp24_1NP - SK_cp24_1NP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J87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2991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8" customFormat="1" ht="24.96" customHeight="1">
      <c r="B65" s="177"/>
      <c r="C65" s="178"/>
      <c r="D65" s="179" t="s">
        <v>2992</v>
      </c>
      <c r="E65" s="180"/>
      <c r="F65" s="180"/>
      <c r="G65" s="180"/>
      <c r="H65" s="180"/>
      <c r="I65" s="181"/>
      <c r="J65" s="182">
        <f>J124</f>
        <v>0</v>
      </c>
      <c r="K65" s="178"/>
      <c r="L65" s="183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7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0"/>
      <c r="J71" s="60"/>
      <c r="K71" s="60"/>
      <c r="L71" s="43"/>
    </row>
    <row r="72" s="1" customFormat="1" ht="24.96" customHeight="1">
      <c r="B72" s="38"/>
      <c r="C72" s="23" t="s">
        <v>192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6.5" customHeight="1">
      <c r="B75" s="38"/>
      <c r="C75" s="39"/>
      <c r="D75" s="39"/>
      <c r="E75" s="171" t="str">
        <f>E7</f>
        <v>5.TEMNÝ DŮL- VÝCVIKOVÉ STŘEDISKO-obj.24 -CÚ 2018/1</v>
      </c>
      <c r="F75" s="32"/>
      <c r="G75" s="32"/>
      <c r="H75" s="32"/>
      <c r="I75" s="143"/>
      <c r="J75" s="39"/>
      <c r="K75" s="39"/>
      <c r="L75" s="43"/>
    </row>
    <row r="76" ht="12" customHeight="1">
      <c r="B76" s="21"/>
      <c r="C76" s="32" t="s">
        <v>161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8"/>
      <c r="C77" s="39"/>
      <c r="D77" s="39"/>
      <c r="E77" s="171" t="s">
        <v>2191</v>
      </c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163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 xml:space="preserve">SK_cp24_1NP - SK_cp24_1NP  CÚ 2018/1</v>
      </c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 xml:space="preserve"> </v>
      </c>
      <c r="G81" s="39"/>
      <c r="H81" s="39"/>
      <c r="I81" s="145" t="s">
        <v>23</v>
      </c>
      <c r="J81" s="67" t="str">
        <f>IF(J14="","",J14)</f>
        <v>12. 4. 2018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24.9" customHeight="1">
      <c r="B83" s="38"/>
      <c r="C83" s="32" t="s">
        <v>25</v>
      </c>
      <c r="D83" s="39"/>
      <c r="E83" s="39"/>
      <c r="F83" s="27" t="str">
        <f>E17</f>
        <v xml:space="preserve"> </v>
      </c>
      <c r="G83" s="39"/>
      <c r="H83" s="39"/>
      <c r="I83" s="145" t="s">
        <v>31</v>
      </c>
      <c r="J83" s="36" t="str">
        <f>E23</f>
        <v>ATELIER H1§ATELIER HÁJEK</v>
      </c>
      <c r="K83" s="39"/>
      <c r="L83" s="43"/>
    </row>
    <row r="84" s="1" customFormat="1" ht="13.65" customHeight="1">
      <c r="B84" s="38"/>
      <c r="C84" s="32" t="s">
        <v>29</v>
      </c>
      <c r="D84" s="39"/>
      <c r="E84" s="39"/>
      <c r="F84" s="27" t="str">
        <f>IF(E20="","",E20)</f>
        <v>Vyplň údaj</v>
      </c>
      <c r="G84" s="39"/>
      <c r="H84" s="39"/>
      <c r="I84" s="145" t="s">
        <v>34</v>
      </c>
      <c r="J84" s="36" t="str">
        <f>E26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0" customFormat="1" ht="29.28" customHeight="1">
      <c r="B86" s="190"/>
      <c r="C86" s="191" t="s">
        <v>193</v>
      </c>
      <c r="D86" s="192" t="s">
        <v>56</v>
      </c>
      <c r="E86" s="192" t="s">
        <v>52</v>
      </c>
      <c r="F86" s="192" t="s">
        <v>53</v>
      </c>
      <c r="G86" s="192" t="s">
        <v>194</v>
      </c>
      <c r="H86" s="192" t="s">
        <v>195</v>
      </c>
      <c r="I86" s="193" t="s">
        <v>196</v>
      </c>
      <c r="J86" s="194" t="s">
        <v>168</v>
      </c>
      <c r="K86" s="195" t="s">
        <v>197</v>
      </c>
      <c r="L86" s="196"/>
      <c r="M86" s="88" t="s">
        <v>1</v>
      </c>
      <c r="N86" s="89" t="s">
        <v>41</v>
      </c>
      <c r="O86" s="89" t="s">
        <v>198</v>
      </c>
      <c r="P86" s="89" t="s">
        <v>199</v>
      </c>
      <c r="Q86" s="89" t="s">
        <v>200</v>
      </c>
      <c r="R86" s="89" t="s">
        <v>201</v>
      </c>
      <c r="S86" s="89" t="s">
        <v>202</v>
      </c>
      <c r="T86" s="90" t="s">
        <v>203</v>
      </c>
    </row>
    <row r="87" s="1" customFormat="1" ht="22.8" customHeight="1">
      <c r="B87" s="38"/>
      <c r="C87" s="95" t="s">
        <v>204</v>
      </c>
      <c r="D87" s="39"/>
      <c r="E87" s="39"/>
      <c r="F87" s="39"/>
      <c r="G87" s="39"/>
      <c r="H87" s="39"/>
      <c r="I87" s="143"/>
      <c r="J87" s="197">
        <f>BK87</f>
        <v>0</v>
      </c>
      <c r="K87" s="39"/>
      <c r="L87" s="43"/>
      <c r="M87" s="91"/>
      <c r="N87" s="92"/>
      <c r="O87" s="92"/>
      <c r="P87" s="198">
        <f>P88+P124</f>
        <v>0</v>
      </c>
      <c r="Q87" s="92"/>
      <c r="R87" s="198">
        <f>R88+R124</f>
        <v>0</v>
      </c>
      <c r="S87" s="92"/>
      <c r="T87" s="199">
        <f>T88+T124</f>
        <v>0</v>
      </c>
      <c r="AT87" s="17" t="s">
        <v>70</v>
      </c>
      <c r="AU87" s="17" t="s">
        <v>170</v>
      </c>
      <c r="BK87" s="200">
        <f>BK88+BK124</f>
        <v>0</v>
      </c>
    </row>
    <row r="88" s="11" customFormat="1" ht="25.92" customHeight="1">
      <c r="B88" s="201"/>
      <c r="C88" s="202"/>
      <c r="D88" s="203" t="s">
        <v>70</v>
      </c>
      <c r="E88" s="204" t="s">
        <v>2129</v>
      </c>
      <c r="F88" s="204" t="s">
        <v>2993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SUM(P89:P123)</f>
        <v>0</v>
      </c>
      <c r="Q88" s="209"/>
      <c r="R88" s="210">
        <f>SUM(R89:R123)</f>
        <v>0</v>
      </c>
      <c r="S88" s="209"/>
      <c r="T88" s="211">
        <f>SUM(T89:T123)</f>
        <v>0</v>
      </c>
      <c r="AR88" s="212" t="s">
        <v>78</v>
      </c>
      <c r="AT88" s="213" t="s">
        <v>70</v>
      </c>
      <c r="AU88" s="213" t="s">
        <v>71</v>
      </c>
      <c r="AY88" s="212" t="s">
        <v>207</v>
      </c>
      <c r="BK88" s="214">
        <f>SUM(BK89:BK123)</f>
        <v>0</v>
      </c>
    </row>
    <row r="89" s="1" customFormat="1" ht="16.5" customHeight="1">
      <c r="B89" s="38"/>
      <c r="C89" s="217" t="s">
        <v>78</v>
      </c>
      <c r="D89" s="217" t="s">
        <v>209</v>
      </c>
      <c r="E89" s="218" t="s">
        <v>2994</v>
      </c>
      <c r="F89" s="219" t="s">
        <v>2995</v>
      </c>
      <c r="G89" s="220" t="s">
        <v>1846</v>
      </c>
      <c r="H89" s="221">
        <v>2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2996</v>
      </c>
    </row>
    <row r="90" s="1" customFormat="1" ht="67.5" customHeight="1">
      <c r="B90" s="38"/>
      <c r="C90" s="217" t="s">
        <v>80</v>
      </c>
      <c r="D90" s="217" t="s">
        <v>209</v>
      </c>
      <c r="E90" s="218" t="s">
        <v>2997</v>
      </c>
      <c r="F90" s="219" t="s">
        <v>2998</v>
      </c>
      <c r="G90" s="220" t="s">
        <v>1846</v>
      </c>
      <c r="H90" s="221">
        <v>1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2999</v>
      </c>
    </row>
    <row r="91" s="1" customFormat="1" ht="45" customHeight="1">
      <c r="B91" s="38"/>
      <c r="C91" s="217" t="s">
        <v>228</v>
      </c>
      <c r="D91" s="217" t="s">
        <v>209</v>
      </c>
      <c r="E91" s="218" t="s">
        <v>3000</v>
      </c>
      <c r="F91" s="219" t="s">
        <v>3001</v>
      </c>
      <c r="G91" s="220" t="s">
        <v>1846</v>
      </c>
      <c r="H91" s="221">
        <v>1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3002</v>
      </c>
    </row>
    <row r="92" s="1" customFormat="1" ht="16.5" customHeight="1">
      <c r="B92" s="38"/>
      <c r="C92" s="217" t="s">
        <v>214</v>
      </c>
      <c r="D92" s="217" t="s">
        <v>209</v>
      </c>
      <c r="E92" s="218" t="s">
        <v>3003</v>
      </c>
      <c r="F92" s="219" t="s">
        <v>3004</v>
      </c>
      <c r="G92" s="220" t="s">
        <v>1846</v>
      </c>
      <c r="H92" s="221">
        <v>1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3005</v>
      </c>
    </row>
    <row r="93" s="1" customFormat="1" ht="16.5" customHeight="1">
      <c r="B93" s="38"/>
      <c r="C93" s="217" t="s">
        <v>240</v>
      </c>
      <c r="D93" s="217" t="s">
        <v>209</v>
      </c>
      <c r="E93" s="218" t="s">
        <v>3006</v>
      </c>
      <c r="F93" s="219" t="s">
        <v>3007</v>
      </c>
      <c r="G93" s="220" t="s">
        <v>1846</v>
      </c>
      <c r="H93" s="221">
        <v>1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3008</v>
      </c>
    </row>
    <row r="94" s="1" customFormat="1" ht="22.5" customHeight="1">
      <c r="B94" s="38"/>
      <c r="C94" s="217" t="s">
        <v>244</v>
      </c>
      <c r="D94" s="217" t="s">
        <v>209</v>
      </c>
      <c r="E94" s="218" t="s">
        <v>3009</v>
      </c>
      <c r="F94" s="219" t="s">
        <v>3010</v>
      </c>
      <c r="G94" s="220" t="s">
        <v>1846</v>
      </c>
      <c r="H94" s="221">
        <v>1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3011</v>
      </c>
    </row>
    <row r="95" s="1" customFormat="1" ht="16.5" customHeight="1">
      <c r="B95" s="38"/>
      <c r="C95" s="217" t="s">
        <v>249</v>
      </c>
      <c r="D95" s="217" t="s">
        <v>209</v>
      </c>
      <c r="E95" s="218" t="s">
        <v>3012</v>
      </c>
      <c r="F95" s="219" t="s">
        <v>3013</v>
      </c>
      <c r="G95" s="220" t="s">
        <v>1846</v>
      </c>
      <c r="H95" s="221">
        <v>1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3014</v>
      </c>
    </row>
    <row r="96" s="1" customFormat="1" ht="16.5" customHeight="1">
      <c r="B96" s="38"/>
      <c r="C96" s="217" t="s">
        <v>253</v>
      </c>
      <c r="D96" s="217" t="s">
        <v>209</v>
      </c>
      <c r="E96" s="218" t="s">
        <v>3015</v>
      </c>
      <c r="F96" s="219" t="s">
        <v>3016</v>
      </c>
      <c r="G96" s="220" t="s">
        <v>1846</v>
      </c>
      <c r="H96" s="221">
        <v>1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3017</v>
      </c>
    </row>
    <row r="97" s="1" customFormat="1" ht="16.5" customHeight="1">
      <c r="B97" s="38"/>
      <c r="C97" s="217" t="s">
        <v>258</v>
      </c>
      <c r="D97" s="217" t="s">
        <v>209</v>
      </c>
      <c r="E97" s="218" t="s">
        <v>3018</v>
      </c>
      <c r="F97" s="219" t="s">
        <v>3019</v>
      </c>
      <c r="G97" s="220" t="s">
        <v>1846</v>
      </c>
      <c r="H97" s="221">
        <v>1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3020</v>
      </c>
    </row>
    <row r="98" s="1" customFormat="1" ht="16.5" customHeight="1">
      <c r="B98" s="38"/>
      <c r="C98" s="217" t="s">
        <v>263</v>
      </c>
      <c r="D98" s="217" t="s">
        <v>209</v>
      </c>
      <c r="E98" s="218" t="s">
        <v>3021</v>
      </c>
      <c r="F98" s="219" t="s">
        <v>1945</v>
      </c>
      <c r="G98" s="220" t="s">
        <v>1846</v>
      </c>
      <c r="H98" s="221">
        <v>14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3022</v>
      </c>
    </row>
    <row r="99" s="1" customFormat="1" ht="16.5" customHeight="1">
      <c r="B99" s="38"/>
      <c r="C99" s="217" t="s">
        <v>269</v>
      </c>
      <c r="D99" s="217" t="s">
        <v>209</v>
      </c>
      <c r="E99" s="218" t="s">
        <v>3023</v>
      </c>
      <c r="F99" s="219" t="s">
        <v>1948</v>
      </c>
      <c r="G99" s="220" t="s">
        <v>1846</v>
      </c>
      <c r="H99" s="221">
        <v>14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3024</v>
      </c>
    </row>
    <row r="100" s="1" customFormat="1" ht="22.5" customHeight="1">
      <c r="B100" s="38"/>
      <c r="C100" s="217" t="s">
        <v>280</v>
      </c>
      <c r="D100" s="217" t="s">
        <v>209</v>
      </c>
      <c r="E100" s="218" t="s">
        <v>1950</v>
      </c>
      <c r="F100" s="219" t="s">
        <v>3025</v>
      </c>
      <c r="G100" s="220" t="s">
        <v>1846</v>
      </c>
      <c r="H100" s="221">
        <v>14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3026</v>
      </c>
    </row>
    <row r="101" s="12" customFormat="1">
      <c r="B101" s="229"/>
      <c r="C101" s="230"/>
      <c r="D101" s="231" t="s">
        <v>216</v>
      </c>
      <c r="E101" s="232" t="s">
        <v>1</v>
      </c>
      <c r="F101" s="233" t="s">
        <v>293</v>
      </c>
      <c r="G101" s="230"/>
      <c r="H101" s="234">
        <v>14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216</v>
      </c>
      <c r="AU101" s="240" t="s">
        <v>78</v>
      </c>
      <c r="AV101" s="12" t="s">
        <v>80</v>
      </c>
      <c r="AW101" s="12" t="s">
        <v>33</v>
      </c>
      <c r="AX101" s="12" t="s">
        <v>78</v>
      </c>
      <c r="AY101" s="240" t="s">
        <v>207</v>
      </c>
    </row>
    <row r="102" s="1" customFormat="1" ht="16.5" customHeight="1">
      <c r="B102" s="38"/>
      <c r="C102" s="217" t="s">
        <v>287</v>
      </c>
      <c r="D102" s="217" t="s">
        <v>209</v>
      </c>
      <c r="E102" s="218" t="s">
        <v>1953</v>
      </c>
      <c r="F102" s="219" t="s">
        <v>1954</v>
      </c>
      <c r="G102" s="220" t="s">
        <v>1846</v>
      </c>
      <c r="H102" s="221">
        <v>8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3027</v>
      </c>
    </row>
    <row r="103" s="1" customFormat="1" ht="16.5" customHeight="1">
      <c r="B103" s="38"/>
      <c r="C103" s="217" t="s">
        <v>293</v>
      </c>
      <c r="D103" s="217" t="s">
        <v>209</v>
      </c>
      <c r="E103" s="218" t="s">
        <v>1956</v>
      </c>
      <c r="F103" s="219" t="s">
        <v>1957</v>
      </c>
      <c r="G103" s="220" t="s">
        <v>1846</v>
      </c>
      <c r="H103" s="221">
        <v>8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3028</v>
      </c>
    </row>
    <row r="104" s="1" customFormat="1" ht="16.5" customHeight="1">
      <c r="B104" s="38"/>
      <c r="C104" s="217" t="s">
        <v>8</v>
      </c>
      <c r="D104" s="217" t="s">
        <v>209</v>
      </c>
      <c r="E104" s="218" t="s">
        <v>1959</v>
      </c>
      <c r="F104" s="219" t="s">
        <v>1960</v>
      </c>
      <c r="G104" s="220" t="s">
        <v>1846</v>
      </c>
      <c r="H104" s="221">
        <v>8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3029</v>
      </c>
    </row>
    <row r="105" s="1" customFormat="1" ht="16.5" customHeight="1">
      <c r="B105" s="38"/>
      <c r="C105" s="217" t="s">
        <v>303</v>
      </c>
      <c r="D105" s="217" t="s">
        <v>209</v>
      </c>
      <c r="E105" s="218" t="s">
        <v>3030</v>
      </c>
      <c r="F105" s="219" t="s">
        <v>3031</v>
      </c>
      <c r="G105" s="220" t="s">
        <v>1846</v>
      </c>
      <c r="H105" s="221">
        <v>2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3032</v>
      </c>
    </row>
    <row r="106" s="1" customFormat="1" ht="16.5" customHeight="1">
      <c r="B106" s="38"/>
      <c r="C106" s="217" t="s">
        <v>310</v>
      </c>
      <c r="D106" s="217" t="s">
        <v>209</v>
      </c>
      <c r="E106" s="218" t="s">
        <v>1962</v>
      </c>
      <c r="F106" s="219" t="s">
        <v>1963</v>
      </c>
      <c r="G106" s="220" t="s">
        <v>290</v>
      </c>
      <c r="H106" s="221">
        <v>1116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3033</v>
      </c>
    </row>
    <row r="107" s="1" customFormat="1" ht="16.5" customHeight="1">
      <c r="B107" s="38"/>
      <c r="C107" s="217" t="s">
        <v>318</v>
      </c>
      <c r="D107" s="217" t="s">
        <v>209</v>
      </c>
      <c r="E107" s="218" t="s">
        <v>1965</v>
      </c>
      <c r="F107" s="219" t="s">
        <v>1966</v>
      </c>
      <c r="G107" s="220" t="s">
        <v>1846</v>
      </c>
      <c r="H107" s="221">
        <v>84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3034</v>
      </c>
    </row>
    <row r="108" s="1" customFormat="1" ht="16.5" customHeight="1">
      <c r="B108" s="38"/>
      <c r="C108" s="217" t="s">
        <v>323</v>
      </c>
      <c r="D108" s="217" t="s">
        <v>209</v>
      </c>
      <c r="E108" s="218" t="s">
        <v>1968</v>
      </c>
      <c r="F108" s="219" t="s">
        <v>1969</v>
      </c>
      <c r="G108" s="220" t="s">
        <v>1846</v>
      </c>
      <c r="H108" s="221">
        <v>14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3035</v>
      </c>
    </row>
    <row r="109" s="1" customFormat="1" ht="16.5" customHeight="1">
      <c r="B109" s="38"/>
      <c r="C109" s="217" t="s">
        <v>328</v>
      </c>
      <c r="D109" s="217" t="s">
        <v>209</v>
      </c>
      <c r="E109" s="218" t="s">
        <v>1971</v>
      </c>
      <c r="F109" s="219" t="s">
        <v>1972</v>
      </c>
      <c r="G109" s="220" t="s">
        <v>1846</v>
      </c>
      <c r="H109" s="221">
        <v>12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3036</v>
      </c>
    </row>
    <row r="110" s="1" customFormat="1" ht="16.5" customHeight="1">
      <c r="B110" s="38"/>
      <c r="C110" s="217" t="s">
        <v>7</v>
      </c>
      <c r="D110" s="217" t="s">
        <v>209</v>
      </c>
      <c r="E110" s="218" t="s">
        <v>1974</v>
      </c>
      <c r="F110" s="219" t="s">
        <v>1975</v>
      </c>
      <c r="G110" s="220" t="s">
        <v>1846</v>
      </c>
      <c r="H110" s="221">
        <v>2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3037</v>
      </c>
    </row>
    <row r="111" s="1" customFormat="1" ht="16.5" customHeight="1">
      <c r="B111" s="38"/>
      <c r="C111" s="217" t="s">
        <v>338</v>
      </c>
      <c r="D111" s="217" t="s">
        <v>209</v>
      </c>
      <c r="E111" s="218" t="s">
        <v>3038</v>
      </c>
      <c r="F111" s="219" t="s">
        <v>3039</v>
      </c>
      <c r="G111" s="220" t="s">
        <v>1846</v>
      </c>
      <c r="H111" s="221">
        <v>1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78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3040</v>
      </c>
    </row>
    <row r="112" s="1" customFormat="1" ht="16.5" customHeight="1">
      <c r="B112" s="38"/>
      <c r="C112" s="217" t="s">
        <v>344</v>
      </c>
      <c r="D112" s="217" t="s">
        <v>209</v>
      </c>
      <c r="E112" s="218" t="s">
        <v>3041</v>
      </c>
      <c r="F112" s="219" t="s">
        <v>3042</v>
      </c>
      <c r="G112" s="220" t="s">
        <v>1846</v>
      </c>
      <c r="H112" s="221">
        <v>2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78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3043</v>
      </c>
    </row>
    <row r="113" s="1" customFormat="1" ht="16.5" customHeight="1">
      <c r="B113" s="38"/>
      <c r="C113" s="217" t="s">
        <v>349</v>
      </c>
      <c r="D113" s="217" t="s">
        <v>209</v>
      </c>
      <c r="E113" s="218" t="s">
        <v>1986</v>
      </c>
      <c r="F113" s="219" t="s">
        <v>1987</v>
      </c>
      <c r="G113" s="220" t="s">
        <v>290</v>
      </c>
      <c r="H113" s="221">
        <v>54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78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3044</v>
      </c>
    </row>
    <row r="114" s="1" customFormat="1" ht="16.5" customHeight="1">
      <c r="B114" s="38"/>
      <c r="C114" s="217" t="s">
        <v>354</v>
      </c>
      <c r="D114" s="217" t="s">
        <v>209</v>
      </c>
      <c r="E114" s="218" t="s">
        <v>3045</v>
      </c>
      <c r="F114" s="219" t="s">
        <v>1990</v>
      </c>
      <c r="G114" s="220" t="s">
        <v>290</v>
      </c>
      <c r="H114" s="221">
        <v>54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214</v>
      </c>
      <c r="AT114" s="17" t="s">
        <v>209</v>
      </c>
      <c r="AU114" s="17" t="s">
        <v>78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3046</v>
      </c>
    </row>
    <row r="115" s="1" customFormat="1" ht="16.5" customHeight="1">
      <c r="B115" s="38"/>
      <c r="C115" s="217" t="s">
        <v>363</v>
      </c>
      <c r="D115" s="217" t="s">
        <v>209</v>
      </c>
      <c r="E115" s="218" t="s">
        <v>1992</v>
      </c>
      <c r="F115" s="219" t="s">
        <v>1993</v>
      </c>
      <c r="G115" s="220" t="s">
        <v>290</v>
      </c>
      <c r="H115" s="221">
        <v>34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78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3047</v>
      </c>
    </row>
    <row r="116" s="1" customFormat="1" ht="16.5" customHeight="1">
      <c r="B116" s="38"/>
      <c r="C116" s="217" t="s">
        <v>368</v>
      </c>
      <c r="D116" s="217" t="s">
        <v>209</v>
      </c>
      <c r="E116" s="218" t="s">
        <v>3048</v>
      </c>
      <c r="F116" s="219" t="s">
        <v>1996</v>
      </c>
      <c r="G116" s="220" t="s">
        <v>290</v>
      </c>
      <c r="H116" s="221">
        <v>34</v>
      </c>
      <c r="I116" s="222"/>
      <c r="J116" s="223">
        <f>ROUND(I116*H116,2)</f>
        <v>0</v>
      </c>
      <c r="K116" s="219" t="s">
        <v>1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214</v>
      </c>
      <c r="AT116" s="17" t="s">
        <v>209</v>
      </c>
      <c r="AU116" s="17" t="s">
        <v>78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214</v>
      </c>
      <c r="BM116" s="17" t="s">
        <v>3049</v>
      </c>
    </row>
    <row r="117" s="1" customFormat="1" ht="16.5" customHeight="1">
      <c r="B117" s="38"/>
      <c r="C117" s="217" t="s">
        <v>376</v>
      </c>
      <c r="D117" s="217" t="s">
        <v>209</v>
      </c>
      <c r="E117" s="218" t="s">
        <v>3050</v>
      </c>
      <c r="F117" s="219" t="s">
        <v>3051</v>
      </c>
      <c r="G117" s="220" t="s">
        <v>1846</v>
      </c>
      <c r="H117" s="221">
        <v>15</v>
      </c>
      <c r="I117" s="222"/>
      <c r="J117" s="223">
        <f>ROUND(I117*H117,2)</f>
        <v>0</v>
      </c>
      <c r="K117" s="219" t="s">
        <v>1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78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3052</v>
      </c>
    </row>
    <row r="118" s="1" customFormat="1" ht="16.5" customHeight="1">
      <c r="B118" s="38"/>
      <c r="C118" s="217" t="s">
        <v>382</v>
      </c>
      <c r="D118" s="217" t="s">
        <v>209</v>
      </c>
      <c r="E118" s="218" t="s">
        <v>3053</v>
      </c>
      <c r="F118" s="219" t="s">
        <v>3054</v>
      </c>
      <c r="G118" s="220" t="s">
        <v>1846</v>
      </c>
      <c r="H118" s="221">
        <v>21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42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214</v>
      </c>
      <c r="AT118" s="17" t="s">
        <v>209</v>
      </c>
      <c r="AU118" s="17" t="s">
        <v>78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214</v>
      </c>
      <c r="BM118" s="17" t="s">
        <v>3055</v>
      </c>
    </row>
    <row r="119" s="1" customFormat="1" ht="16.5" customHeight="1">
      <c r="B119" s="38"/>
      <c r="C119" s="217" t="s">
        <v>387</v>
      </c>
      <c r="D119" s="217" t="s">
        <v>209</v>
      </c>
      <c r="E119" s="218" t="s">
        <v>3056</v>
      </c>
      <c r="F119" s="219" t="s">
        <v>3057</v>
      </c>
      <c r="G119" s="220" t="s">
        <v>1846</v>
      </c>
      <c r="H119" s="221">
        <v>54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17" t="s">
        <v>214</v>
      </c>
      <c r="AT119" s="17" t="s">
        <v>209</v>
      </c>
      <c r="AU119" s="17" t="s">
        <v>78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214</v>
      </c>
      <c r="BM119" s="17" t="s">
        <v>3058</v>
      </c>
    </row>
    <row r="120" s="1" customFormat="1" ht="16.5" customHeight="1">
      <c r="B120" s="38"/>
      <c r="C120" s="217" t="s">
        <v>392</v>
      </c>
      <c r="D120" s="217" t="s">
        <v>209</v>
      </c>
      <c r="E120" s="218" t="s">
        <v>2097</v>
      </c>
      <c r="F120" s="219" t="s">
        <v>2098</v>
      </c>
      <c r="G120" s="220" t="s">
        <v>290</v>
      </c>
      <c r="H120" s="221">
        <v>50</v>
      </c>
      <c r="I120" s="222"/>
      <c r="J120" s="223">
        <f>ROUND(I120*H120,2)</f>
        <v>0</v>
      </c>
      <c r="K120" s="219" t="s">
        <v>1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214</v>
      </c>
      <c r="AT120" s="17" t="s">
        <v>209</v>
      </c>
      <c r="AU120" s="17" t="s">
        <v>78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214</v>
      </c>
      <c r="BM120" s="17" t="s">
        <v>3059</v>
      </c>
    </row>
    <row r="121" s="1" customFormat="1" ht="16.5" customHeight="1">
      <c r="B121" s="38"/>
      <c r="C121" s="217" t="s">
        <v>397</v>
      </c>
      <c r="D121" s="217" t="s">
        <v>209</v>
      </c>
      <c r="E121" s="218" t="s">
        <v>3060</v>
      </c>
      <c r="F121" s="219" t="s">
        <v>2035</v>
      </c>
      <c r="G121" s="220" t="s">
        <v>1846</v>
      </c>
      <c r="H121" s="221">
        <v>2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214</v>
      </c>
      <c r="AT121" s="17" t="s">
        <v>209</v>
      </c>
      <c r="AU121" s="17" t="s">
        <v>78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3061</v>
      </c>
    </row>
    <row r="122" s="1" customFormat="1" ht="16.5" customHeight="1">
      <c r="B122" s="38"/>
      <c r="C122" s="217" t="s">
        <v>402</v>
      </c>
      <c r="D122" s="217" t="s">
        <v>209</v>
      </c>
      <c r="E122" s="218" t="s">
        <v>3062</v>
      </c>
      <c r="F122" s="219" t="s">
        <v>2038</v>
      </c>
      <c r="G122" s="220" t="s">
        <v>1846</v>
      </c>
      <c r="H122" s="221">
        <v>4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7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17" t="s">
        <v>214</v>
      </c>
      <c r="AT122" s="17" t="s">
        <v>209</v>
      </c>
      <c r="AU122" s="17" t="s">
        <v>78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214</v>
      </c>
      <c r="BM122" s="17" t="s">
        <v>3063</v>
      </c>
    </row>
    <row r="123" s="1" customFormat="1" ht="16.5" customHeight="1">
      <c r="B123" s="38"/>
      <c r="C123" s="217" t="s">
        <v>406</v>
      </c>
      <c r="D123" s="217" t="s">
        <v>209</v>
      </c>
      <c r="E123" s="218" t="s">
        <v>3064</v>
      </c>
      <c r="F123" s="219" t="s">
        <v>2041</v>
      </c>
      <c r="G123" s="220" t="s">
        <v>1846</v>
      </c>
      <c r="H123" s="221">
        <v>2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214</v>
      </c>
      <c r="AT123" s="17" t="s">
        <v>209</v>
      </c>
      <c r="AU123" s="17" t="s">
        <v>78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214</v>
      </c>
      <c r="BM123" s="17" t="s">
        <v>3065</v>
      </c>
    </row>
    <row r="124" s="11" customFormat="1" ht="25.92" customHeight="1">
      <c r="B124" s="201"/>
      <c r="C124" s="202"/>
      <c r="D124" s="203" t="s">
        <v>70</v>
      </c>
      <c r="E124" s="204" t="s">
        <v>2139</v>
      </c>
      <c r="F124" s="204" t="s">
        <v>3066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SUM(P125:P151)</f>
        <v>0</v>
      </c>
      <c r="Q124" s="209"/>
      <c r="R124" s="210">
        <f>SUM(R125:R151)</f>
        <v>0</v>
      </c>
      <c r="S124" s="209"/>
      <c r="T124" s="211">
        <f>SUM(T125:T151)</f>
        <v>0</v>
      </c>
      <c r="AR124" s="212" t="s">
        <v>78</v>
      </c>
      <c r="AT124" s="213" t="s">
        <v>70</v>
      </c>
      <c r="AU124" s="213" t="s">
        <v>71</v>
      </c>
      <c r="AY124" s="212" t="s">
        <v>207</v>
      </c>
      <c r="BK124" s="214">
        <f>SUM(BK125:BK151)</f>
        <v>0</v>
      </c>
    </row>
    <row r="125" s="1" customFormat="1" ht="123.75" customHeight="1">
      <c r="B125" s="38"/>
      <c r="C125" s="217" t="s">
        <v>410</v>
      </c>
      <c r="D125" s="217" t="s">
        <v>209</v>
      </c>
      <c r="E125" s="218" t="s">
        <v>3067</v>
      </c>
      <c r="F125" s="219" t="s">
        <v>3068</v>
      </c>
      <c r="G125" s="220" t="s">
        <v>1846</v>
      </c>
      <c r="H125" s="221">
        <v>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214</v>
      </c>
      <c r="AT125" s="17" t="s">
        <v>209</v>
      </c>
      <c r="AU125" s="17" t="s">
        <v>78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214</v>
      </c>
      <c r="BM125" s="17" t="s">
        <v>3069</v>
      </c>
    </row>
    <row r="126" s="1" customFormat="1" ht="16.5" customHeight="1">
      <c r="B126" s="38"/>
      <c r="C126" s="217" t="s">
        <v>415</v>
      </c>
      <c r="D126" s="217" t="s">
        <v>209</v>
      </c>
      <c r="E126" s="218" t="s">
        <v>3070</v>
      </c>
      <c r="F126" s="219" t="s">
        <v>3071</v>
      </c>
      <c r="G126" s="220" t="s">
        <v>1846</v>
      </c>
      <c r="H126" s="221">
        <v>1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214</v>
      </c>
      <c r="AT126" s="17" t="s">
        <v>209</v>
      </c>
      <c r="AU126" s="17" t="s">
        <v>78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214</v>
      </c>
      <c r="BM126" s="17" t="s">
        <v>3072</v>
      </c>
    </row>
    <row r="127" s="1" customFormat="1" ht="22.5" customHeight="1">
      <c r="B127" s="38"/>
      <c r="C127" s="217" t="s">
        <v>420</v>
      </c>
      <c r="D127" s="217" t="s">
        <v>209</v>
      </c>
      <c r="E127" s="218" t="s">
        <v>3073</v>
      </c>
      <c r="F127" s="219" t="s">
        <v>3074</v>
      </c>
      <c r="G127" s="220" t="s">
        <v>1846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7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17" t="s">
        <v>214</v>
      </c>
      <c r="AT127" s="17" t="s">
        <v>209</v>
      </c>
      <c r="AU127" s="17" t="s">
        <v>78</v>
      </c>
      <c r="AY127" s="17" t="s">
        <v>207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78</v>
      </c>
      <c r="BK127" s="228">
        <f>ROUND(I127*H127,2)</f>
        <v>0</v>
      </c>
      <c r="BL127" s="17" t="s">
        <v>214</v>
      </c>
      <c r="BM127" s="17" t="s">
        <v>3075</v>
      </c>
    </row>
    <row r="128" s="1" customFormat="1" ht="33.75" customHeight="1">
      <c r="B128" s="38"/>
      <c r="C128" s="217" t="s">
        <v>425</v>
      </c>
      <c r="D128" s="217" t="s">
        <v>209</v>
      </c>
      <c r="E128" s="218" t="s">
        <v>3076</v>
      </c>
      <c r="F128" s="219" t="s">
        <v>3077</v>
      </c>
      <c r="G128" s="220" t="s">
        <v>1846</v>
      </c>
      <c r="H128" s="221">
        <v>2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17" t="s">
        <v>214</v>
      </c>
      <c r="AT128" s="17" t="s">
        <v>209</v>
      </c>
      <c r="AU128" s="17" t="s">
        <v>78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214</v>
      </c>
      <c r="BM128" s="17" t="s">
        <v>3078</v>
      </c>
    </row>
    <row r="129" s="1" customFormat="1" ht="16.5" customHeight="1">
      <c r="B129" s="38"/>
      <c r="C129" s="217" t="s">
        <v>430</v>
      </c>
      <c r="D129" s="217" t="s">
        <v>209</v>
      </c>
      <c r="E129" s="218" t="s">
        <v>3079</v>
      </c>
      <c r="F129" s="219" t="s">
        <v>3080</v>
      </c>
      <c r="G129" s="220" t="s">
        <v>1846</v>
      </c>
      <c r="H129" s="221">
        <v>2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214</v>
      </c>
      <c r="AT129" s="17" t="s">
        <v>209</v>
      </c>
      <c r="AU129" s="17" t="s">
        <v>78</v>
      </c>
      <c r="AY129" s="17" t="s">
        <v>207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78</v>
      </c>
      <c r="BK129" s="228">
        <f>ROUND(I129*H129,2)</f>
        <v>0</v>
      </c>
      <c r="BL129" s="17" t="s">
        <v>214</v>
      </c>
      <c r="BM129" s="17" t="s">
        <v>3081</v>
      </c>
    </row>
    <row r="130" s="1" customFormat="1" ht="16.5" customHeight="1">
      <c r="B130" s="38"/>
      <c r="C130" s="217" t="s">
        <v>435</v>
      </c>
      <c r="D130" s="217" t="s">
        <v>209</v>
      </c>
      <c r="E130" s="218" t="s">
        <v>3082</v>
      </c>
      <c r="F130" s="219" t="s">
        <v>3083</v>
      </c>
      <c r="G130" s="220" t="s">
        <v>1846</v>
      </c>
      <c r="H130" s="221">
        <v>2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17" t="s">
        <v>214</v>
      </c>
      <c r="AT130" s="17" t="s">
        <v>209</v>
      </c>
      <c r="AU130" s="17" t="s">
        <v>78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214</v>
      </c>
      <c r="BM130" s="17" t="s">
        <v>3084</v>
      </c>
    </row>
    <row r="131" s="1" customFormat="1" ht="16.5" customHeight="1">
      <c r="B131" s="38"/>
      <c r="C131" s="217" t="s">
        <v>439</v>
      </c>
      <c r="D131" s="217" t="s">
        <v>209</v>
      </c>
      <c r="E131" s="218" t="s">
        <v>3085</v>
      </c>
      <c r="F131" s="219" t="s">
        <v>3086</v>
      </c>
      <c r="G131" s="220" t="s">
        <v>1846</v>
      </c>
      <c r="H131" s="221">
        <v>2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214</v>
      </c>
      <c r="AT131" s="17" t="s">
        <v>209</v>
      </c>
      <c r="AU131" s="17" t="s">
        <v>78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214</v>
      </c>
      <c r="BM131" s="17" t="s">
        <v>3087</v>
      </c>
    </row>
    <row r="132" s="1" customFormat="1" ht="16.5" customHeight="1">
      <c r="B132" s="38"/>
      <c r="C132" s="217" t="s">
        <v>444</v>
      </c>
      <c r="D132" s="217" t="s">
        <v>209</v>
      </c>
      <c r="E132" s="218" t="s">
        <v>3088</v>
      </c>
      <c r="F132" s="219" t="s">
        <v>3089</v>
      </c>
      <c r="G132" s="220" t="s">
        <v>1846</v>
      </c>
      <c r="H132" s="221">
        <v>3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214</v>
      </c>
      <c r="AT132" s="17" t="s">
        <v>209</v>
      </c>
      <c r="AU132" s="17" t="s">
        <v>78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214</v>
      </c>
      <c r="BM132" s="17" t="s">
        <v>3090</v>
      </c>
    </row>
    <row r="133" s="1" customFormat="1" ht="16.5" customHeight="1">
      <c r="B133" s="38"/>
      <c r="C133" s="217" t="s">
        <v>449</v>
      </c>
      <c r="D133" s="217" t="s">
        <v>209</v>
      </c>
      <c r="E133" s="218" t="s">
        <v>3030</v>
      </c>
      <c r="F133" s="219" t="s">
        <v>3031</v>
      </c>
      <c r="G133" s="220" t="s">
        <v>1846</v>
      </c>
      <c r="H133" s="221">
        <v>4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7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17" t="s">
        <v>214</v>
      </c>
      <c r="AT133" s="17" t="s">
        <v>209</v>
      </c>
      <c r="AU133" s="17" t="s">
        <v>78</v>
      </c>
      <c r="AY133" s="17" t="s">
        <v>207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78</v>
      </c>
      <c r="BK133" s="228">
        <f>ROUND(I133*H133,2)</f>
        <v>0</v>
      </c>
      <c r="BL133" s="17" t="s">
        <v>214</v>
      </c>
      <c r="BM133" s="17" t="s">
        <v>3091</v>
      </c>
    </row>
    <row r="134" s="1" customFormat="1" ht="16.5" customHeight="1">
      <c r="B134" s="38"/>
      <c r="C134" s="217" t="s">
        <v>454</v>
      </c>
      <c r="D134" s="217" t="s">
        <v>209</v>
      </c>
      <c r="E134" s="218" t="s">
        <v>3092</v>
      </c>
      <c r="F134" s="219" t="s">
        <v>3093</v>
      </c>
      <c r="G134" s="220" t="s">
        <v>1846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17" t="s">
        <v>214</v>
      </c>
      <c r="AT134" s="17" t="s">
        <v>209</v>
      </c>
      <c r="AU134" s="17" t="s">
        <v>78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214</v>
      </c>
      <c r="BM134" s="17" t="s">
        <v>3094</v>
      </c>
    </row>
    <row r="135" s="1" customFormat="1" ht="16.5" customHeight="1">
      <c r="B135" s="38"/>
      <c r="C135" s="217" t="s">
        <v>467</v>
      </c>
      <c r="D135" s="217" t="s">
        <v>209</v>
      </c>
      <c r="E135" s="218" t="s">
        <v>3095</v>
      </c>
      <c r="F135" s="219" t="s">
        <v>1954</v>
      </c>
      <c r="G135" s="220" t="s">
        <v>1846</v>
      </c>
      <c r="H135" s="221">
        <v>4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42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214</v>
      </c>
      <c r="AT135" s="17" t="s">
        <v>209</v>
      </c>
      <c r="AU135" s="17" t="s">
        <v>78</v>
      </c>
      <c r="AY135" s="17" t="s">
        <v>207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78</v>
      </c>
      <c r="BK135" s="228">
        <f>ROUND(I135*H135,2)</f>
        <v>0</v>
      </c>
      <c r="BL135" s="17" t="s">
        <v>214</v>
      </c>
      <c r="BM135" s="17" t="s">
        <v>3096</v>
      </c>
    </row>
    <row r="136" s="1" customFormat="1" ht="16.5" customHeight="1">
      <c r="B136" s="38"/>
      <c r="C136" s="217" t="s">
        <v>481</v>
      </c>
      <c r="D136" s="217" t="s">
        <v>209</v>
      </c>
      <c r="E136" s="218" t="s">
        <v>3097</v>
      </c>
      <c r="F136" s="219" t="s">
        <v>1957</v>
      </c>
      <c r="G136" s="220" t="s">
        <v>1846</v>
      </c>
      <c r="H136" s="221">
        <v>4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7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17" t="s">
        <v>214</v>
      </c>
      <c r="AT136" s="17" t="s">
        <v>209</v>
      </c>
      <c r="AU136" s="17" t="s">
        <v>78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214</v>
      </c>
      <c r="BM136" s="17" t="s">
        <v>3098</v>
      </c>
    </row>
    <row r="137" s="1" customFormat="1" ht="16.5" customHeight="1">
      <c r="B137" s="38"/>
      <c r="C137" s="217" t="s">
        <v>487</v>
      </c>
      <c r="D137" s="217" t="s">
        <v>209</v>
      </c>
      <c r="E137" s="218" t="s">
        <v>1959</v>
      </c>
      <c r="F137" s="219" t="s">
        <v>1960</v>
      </c>
      <c r="G137" s="220" t="s">
        <v>1846</v>
      </c>
      <c r="H137" s="221">
        <v>4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214</v>
      </c>
      <c r="AT137" s="17" t="s">
        <v>209</v>
      </c>
      <c r="AU137" s="17" t="s">
        <v>78</v>
      </c>
      <c r="AY137" s="17" t="s">
        <v>207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78</v>
      </c>
      <c r="BK137" s="228">
        <f>ROUND(I137*H137,2)</f>
        <v>0</v>
      </c>
      <c r="BL137" s="17" t="s">
        <v>214</v>
      </c>
      <c r="BM137" s="17" t="s">
        <v>3099</v>
      </c>
    </row>
    <row r="138" s="1" customFormat="1" ht="16.5" customHeight="1">
      <c r="B138" s="38"/>
      <c r="C138" s="217" t="s">
        <v>494</v>
      </c>
      <c r="D138" s="217" t="s">
        <v>209</v>
      </c>
      <c r="E138" s="218" t="s">
        <v>3100</v>
      </c>
      <c r="F138" s="219" t="s">
        <v>3101</v>
      </c>
      <c r="G138" s="220" t="s">
        <v>1846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42</v>
      </c>
      <c r="O138" s="79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17" t="s">
        <v>214</v>
      </c>
      <c r="AT138" s="17" t="s">
        <v>209</v>
      </c>
      <c r="AU138" s="17" t="s">
        <v>78</v>
      </c>
      <c r="AY138" s="17" t="s">
        <v>207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78</v>
      </c>
      <c r="BK138" s="228">
        <f>ROUND(I138*H138,2)</f>
        <v>0</v>
      </c>
      <c r="BL138" s="17" t="s">
        <v>214</v>
      </c>
      <c r="BM138" s="17" t="s">
        <v>3102</v>
      </c>
    </row>
    <row r="139" s="1" customFormat="1" ht="16.5" customHeight="1">
      <c r="B139" s="38"/>
      <c r="C139" s="217" t="s">
        <v>499</v>
      </c>
      <c r="D139" s="217" t="s">
        <v>209</v>
      </c>
      <c r="E139" s="218" t="s">
        <v>3103</v>
      </c>
      <c r="F139" s="219" t="s">
        <v>3104</v>
      </c>
      <c r="G139" s="220" t="s">
        <v>1846</v>
      </c>
      <c r="H139" s="221">
        <v>1</v>
      </c>
      <c r="I139" s="222"/>
      <c r="J139" s="223">
        <f>ROUND(I139*H139,2)</f>
        <v>0</v>
      </c>
      <c r="K139" s="219" t="s">
        <v>1</v>
      </c>
      <c r="L139" s="43"/>
      <c r="M139" s="224" t="s">
        <v>1</v>
      </c>
      <c r="N139" s="225" t="s">
        <v>42</v>
      </c>
      <c r="O139" s="7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17" t="s">
        <v>214</v>
      </c>
      <c r="AT139" s="17" t="s">
        <v>209</v>
      </c>
      <c r="AU139" s="17" t="s">
        <v>78</v>
      </c>
      <c r="AY139" s="17" t="s">
        <v>207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78</v>
      </c>
      <c r="BK139" s="228">
        <f>ROUND(I139*H139,2)</f>
        <v>0</v>
      </c>
      <c r="BL139" s="17" t="s">
        <v>214</v>
      </c>
      <c r="BM139" s="17" t="s">
        <v>3105</v>
      </c>
    </row>
    <row r="140" s="1" customFormat="1" ht="16.5" customHeight="1">
      <c r="B140" s="38"/>
      <c r="C140" s="217" t="s">
        <v>504</v>
      </c>
      <c r="D140" s="217" t="s">
        <v>209</v>
      </c>
      <c r="E140" s="218" t="s">
        <v>3106</v>
      </c>
      <c r="F140" s="219" t="s">
        <v>3107</v>
      </c>
      <c r="G140" s="220" t="s">
        <v>1846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42</v>
      </c>
      <c r="O140" s="7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17" t="s">
        <v>214</v>
      </c>
      <c r="AT140" s="17" t="s">
        <v>209</v>
      </c>
      <c r="AU140" s="17" t="s">
        <v>78</v>
      </c>
      <c r="AY140" s="17" t="s">
        <v>207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78</v>
      </c>
      <c r="BK140" s="228">
        <f>ROUND(I140*H140,2)</f>
        <v>0</v>
      </c>
      <c r="BL140" s="17" t="s">
        <v>214</v>
      </c>
      <c r="BM140" s="17" t="s">
        <v>3108</v>
      </c>
    </row>
    <row r="141" s="1" customFormat="1" ht="16.5" customHeight="1">
      <c r="B141" s="38"/>
      <c r="C141" s="217" t="s">
        <v>509</v>
      </c>
      <c r="D141" s="217" t="s">
        <v>209</v>
      </c>
      <c r="E141" s="218" t="s">
        <v>3109</v>
      </c>
      <c r="F141" s="219" t="s">
        <v>3110</v>
      </c>
      <c r="G141" s="220" t="s">
        <v>1846</v>
      </c>
      <c r="H141" s="221">
        <v>1</v>
      </c>
      <c r="I141" s="222"/>
      <c r="J141" s="223">
        <f>ROUND(I141*H141,2)</f>
        <v>0</v>
      </c>
      <c r="K141" s="219" t="s">
        <v>1</v>
      </c>
      <c r="L141" s="43"/>
      <c r="M141" s="224" t="s">
        <v>1</v>
      </c>
      <c r="N141" s="225" t="s">
        <v>42</v>
      </c>
      <c r="O141" s="79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17" t="s">
        <v>214</v>
      </c>
      <c r="AT141" s="17" t="s">
        <v>209</v>
      </c>
      <c r="AU141" s="17" t="s">
        <v>78</v>
      </c>
      <c r="AY141" s="17" t="s">
        <v>207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78</v>
      </c>
      <c r="BK141" s="228">
        <f>ROUND(I141*H141,2)</f>
        <v>0</v>
      </c>
      <c r="BL141" s="17" t="s">
        <v>214</v>
      </c>
      <c r="BM141" s="17" t="s">
        <v>3111</v>
      </c>
    </row>
    <row r="142" s="1" customFormat="1" ht="16.5" customHeight="1">
      <c r="B142" s="38"/>
      <c r="C142" s="217" t="s">
        <v>514</v>
      </c>
      <c r="D142" s="217" t="s">
        <v>209</v>
      </c>
      <c r="E142" s="218" t="s">
        <v>3112</v>
      </c>
      <c r="F142" s="219" t="s">
        <v>3113</v>
      </c>
      <c r="G142" s="220" t="s">
        <v>290</v>
      </c>
      <c r="H142" s="221">
        <v>14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42</v>
      </c>
      <c r="O142" s="79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AR142" s="17" t="s">
        <v>214</v>
      </c>
      <c r="AT142" s="17" t="s">
        <v>209</v>
      </c>
      <c r="AU142" s="17" t="s">
        <v>78</v>
      </c>
      <c r="AY142" s="17" t="s">
        <v>207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78</v>
      </c>
      <c r="BK142" s="228">
        <f>ROUND(I142*H142,2)</f>
        <v>0</v>
      </c>
      <c r="BL142" s="17" t="s">
        <v>214</v>
      </c>
      <c r="BM142" s="17" t="s">
        <v>3114</v>
      </c>
    </row>
    <row r="143" s="1" customFormat="1" ht="16.5" customHeight="1">
      <c r="B143" s="38"/>
      <c r="C143" s="217" t="s">
        <v>525</v>
      </c>
      <c r="D143" s="217" t="s">
        <v>209</v>
      </c>
      <c r="E143" s="218" t="s">
        <v>3115</v>
      </c>
      <c r="F143" s="219" t="s">
        <v>2044</v>
      </c>
      <c r="G143" s="220" t="s">
        <v>2045</v>
      </c>
      <c r="H143" s="221">
        <v>1</v>
      </c>
      <c r="I143" s="222"/>
      <c r="J143" s="223">
        <f>ROUND(I143*H143,2)</f>
        <v>0</v>
      </c>
      <c r="K143" s="219" t="s">
        <v>1</v>
      </c>
      <c r="L143" s="43"/>
      <c r="M143" s="224" t="s">
        <v>1</v>
      </c>
      <c r="N143" s="225" t="s">
        <v>42</v>
      </c>
      <c r="O143" s="79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17" t="s">
        <v>214</v>
      </c>
      <c r="AT143" s="17" t="s">
        <v>209</v>
      </c>
      <c r="AU143" s="17" t="s">
        <v>78</v>
      </c>
      <c r="AY143" s="17" t="s">
        <v>207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78</v>
      </c>
      <c r="BK143" s="228">
        <f>ROUND(I143*H143,2)</f>
        <v>0</v>
      </c>
      <c r="BL143" s="17" t="s">
        <v>214</v>
      </c>
      <c r="BM143" s="17" t="s">
        <v>3116</v>
      </c>
    </row>
    <row r="144" s="1" customFormat="1" ht="16.5" customHeight="1">
      <c r="B144" s="38"/>
      <c r="C144" s="217" t="s">
        <v>533</v>
      </c>
      <c r="D144" s="217" t="s">
        <v>209</v>
      </c>
      <c r="E144" s="218" t="s">
        <v>3117</v>
      </c>
      <c r="F144" s="219" t="s">
        <v>2048</v>
      </c>
      <c r="G144" s="220" t="s">
        <v>2045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42</v>
      </c>
      <c r="O144" s="79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AR144" s="17" t="s">
        <v>214</v>
      </c>
      <c r="AT144" s="17" t="s">
        <v>209</v>
      </c>
      <c r="AU144" s="17" t="s">
        <v>78</v>
      </c>
      <c r="AY144" s="17" t="s">
        <v>207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78</v>
      </c>
      <c r="BK144" s="228">
        <f>ROUND(I144*H144,2)</f>
        <v>0</v>
      </c>
      <c r="BL144" s="17" t="s">
        <v>214</v>
      </c>
      <c r="BM144" s="17" t="s">
        <v>3118</v>
      </c>
    </row>
    <row r="145" s="1" customFormat="1" ht="16.5" customHeight="1">
      <c r="B145" s="38"/>
      <c r="C145" s="217" t="s">
        <v>538</v>
      </c>
      <c r="D145" s="217" t="s">
        <v>209</v>
      </c>
      <c r="E145" s="218" t="s">
        <v>3119</v>
      </c>
      <c r="F145" s="219" t="s">
        <v>2051</v>
      </c>
      <c r="G145" s="220" t="s">
        <v>2052</v>
      </c>
      <c r="H145" s="221">
        <v>12</v>
      </c>
      <c r="I145" s="222"/>
      <c r="J145" s="223">
        <f>ROUND(I145*H145,2)</f>
        <v>0</v>
      </c>
      <c r="K145" s="219" t="s">
        <v>1</v>
      </c>
      <c r="L145" s="43"/>
      <c r="M145" s="224" t="s">
        <v>1</v>
      </c>
      <c r="N145" s="225" t="s">
        <v>42</v>
      </c>
      <c r="O145" s="79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AR145" s="17" t="s">
        <v>214</v>
      </c>
      <c r="AT145" s="17" t="s">
        <v>209</v>
      </c>
      <c r="AU145" s="17" t="s">
        <v>78</v>
      </c>
      <c r="AY145" s="17" t="s">
        <v>207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78</v>
      </c>
      <c r="BK145" s="228">
        <f>ROUND(I145*H145,2)</f>
        <v>0</v>
      </c>
      <c r="BL145" s="17" t="s">
        <v>214</v>
      </c>
      <c r="BM145" s="17" t="s">
        <v>3120</v>
      </c>
    </row>
    <row r="146" s="1" customFormat="1" ht="16.5" customHeight="1">
      <c r="B146" s="38"/>
      <c r="C146" s="217" t="s">
        <v>543</v>
      </c>
      <c r="D146" s="217" t="s">
        <v>209</v>
      </c>
      <c r="E146" s="218" t="s">
        <v>3121</v>
      </c>
      <c r="F146" s="219" t="s">
        <v>2055</v>
      </c>
      <c r="G146" s="220" t="s">
        <v>2052</v>
      </c>
      <c r="H146" s="221">
        <v>10</v>
      </c>
      <c r="I146" s="222"/>
      <c r="J146" s="223">
        <f>ROUND(I146*H146,2)</f>
        <v>0</v>
      </c>
      <c r="K146" s="219" t="s">
        <v>1</v>
      </c>
      <c r="L146" s="43"/>
      <c r="M146" s="224" t="s">
        <v>1</v>
      </c>
      <c r="N146" s="225" t="s">
        <v>42</v>
      </c>
      <c r="O146" s="79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AR146" s="17" t="s">
        <v>214</v>
      </c>
      <c r="AT146" s="17" t="s">
        <v>209</v>
      </c>
      <c r="AU146" s="17" t="s">
        <v>78</v>
      </c>
      <c r="AY146" s="17" t="s">
        <v>207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78</v>
      </c>
      <c r="BK146" s="228">
        <f>ROUND(I146*H146,2)</f>
        <v>0</v>
      </c>
      <c r="BL146" s="17" t="s">
        <v>214</v>
      </c>
      <c r="BM146" s="17" t="s">
        <v>3122</v>
      </c>
    </row>
    <row r="147" s="1" customFormat="1" ht="16.5" customHeight="1">
      <c r="B147" s="38"/>
      <c r="C147" s="217" t="s">
        <v>549</v>
      </c>
      <c r="D147" s="217" t="s">
        <v>209</v>
      </c>
      <c r="E147" s="218" t="s">
        <v>3123</v>
      </c>
      <c r="F147" s="219" t="s">
        <v>2058</v>
      </c>
      <c r="G147" s="220" t="s">
        <v>2052</v>
      </c>
      <c r="H147" s="221">
        <v>4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42</v>
      </c>
      <c r="O147" s="7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214</v>
      </c>
      <c r="AT147" s="17" t="s">
        <v>209</v>
      </c>
      <c r="AU147" s="17" t="s">
        <v>78</v>
      </c>
      <c r="AY147" s="17" t="s">
        <v>207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78</v>
      </c>
      <c r="BK147" s="228">
        <f>ROUND(I147*H147,2)</f>
        <v>0</v>
      </c>
      <c r="BL147" s="17" t="s">
        <v>214</v>
      </c>
      <c r="BM147" s="17" t="s">
        <v>3124</v>
      </c>
    </row>
    <row r="148" s="1" customFormat="1" ht="16.5" customHeight="1">
      <c r="B148" s="38"/>
      <c r="C148" s="217" t="s">
        <v>554</v>
      </c>
      <c r="D148" s="217" t="s">
        <v>209</v>
      </c>
      <c r="E148" s="218" t="s">
        <v>3125</v>
      </c>
      <c r="F148" s="219" t="s">
        <v>2061</v>
      </c>
      <c r="G148" s="220" t="s">
        <v>266</v>
      </c>
      <c r="H148" s="221">
        <v>0.29999999999999999</v>
      </c>
      <c r="I148" s="222"/>
      <c r="J148" s="223">
        <f>ROUND(I148*H148,2)</f>
        <v>0</v>
      </c>
      <c r="K148" s="219" t="s">
        <v>1</v>
      </c>
      <c r="L148" s="43"/>
      <c r="M148" s="224" t="s">
        <v>1</v>
      </c>
      <c r="N148" s="225" t="s">
        <v>42</v>
      </c>
      <c r="O148" s="79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AR148" s="17" t="s">
        <v>214</v>
      </c>
      <c r="AT148" s="17" t="s">
        <v>209</v>
      </c>
      <c r="AU148" s="17" t="s">
        <v>78</v>
      </c>
      <c r="AY148" s="17" t="s">
        <v>207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78</v>
      </c>
      <c r="BK148" s="228">
        <f>ROUND(I148*H148,2)</f>
        <v>0</v>
      </c>
      <c r="BL148" s="17" t="s">
        <v>214</v>
      </c>
      <c r="BM148" s="17" t="s">
        <v>3126</v>
      </c>
    </row>
    <row r="149" s="1" customFormat="1" ht="16.5" customHeight="1">
      <c r="B149" s="38"/>
      <c r="C149" s="217" t="s">
        <v>558</v>
      </c>
      <c r="D149" s="217" t="s">
        <v>209</v>
      </c>
      <c r="E149" s="218" t="s">
        <v>3127</v>
      </c>
      <c r="F149" s="219" t="s">
        <v>2064</v>
      </c>
      <c r="G149" s="220" t="s">
        <v>2052</v>
      </c>
      <c r="H149" s="221">
        <v>1</v>
      </c>
      <c r="I149" s="222"/>
      <c r="J149" s="223">
        <f>ROUND(I149*H149,2)</f>
        <v>0</v>
      </c>
      <c r="K149" s="219" t="s">
        <v>1</v>
      </c>
      <c r="L149" s="43"/>
      <c r="M149" s="224" t="s">
        <v>1</v>
      </c>
      <c r="N149" s="225" t="s">
        <v>42</v>
      </c>
      <c r="O149" s="7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17" t="s">
        <v>214</v>
      </c>
      <c r="AT149" s="17" t="s">
        <v>209</v>
      </c>
      <c r="AU149" s="17" t="s">
        <v>78</v>
      </c>
      <c r="AY149" s="17" t="s">
        <v>207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78</v>
      </c>
      <c r="BK149" s="228">
        <f>ROUND(I149*H149,2)</f>
        <v>0</v>
      </c>
      <c r="BL149" s="17" t="s">
        <v>214</v>
      </c>
      <c r="BM149" s="17" t="s">
        <v>3128</v>
      </c>
    </row>
    <row r="150" s="1" customFormat="1" ht="16.5" customHeight="1">
      <c r="B150" s="38"/>
      <c r="C150" s="217" t="s">
        <v>563</v>
      </c>
      <c r="D150" s="217" t="s">
        <v>209</v>
      </c>
      <c r="E150" s="218" t="s">
        <v>3129</v>
      </c>
      <c r="F150" s="219" t="s">
        <v>2067</v>
      </c>
      <c r="G150" s="220" t="s">
        <v>2045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42</v>
      </c>
      <c r="O150" s="79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AR150" s="17" t="s">
        <v>214</v>
      </c>
      <c r="AT150" s="17" t="s">
        <v>209</v>
      </c>
      <c r="AU150" s="17" t="s">
        <v>78</v>
      </c>
      <c r="AY150" s="17" t="s">
        <v>207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78</v>
      </c>
      <c r="BK150" s="228">
        <f>ROUND(I150*H150,2)</f>
        <v>0</v>
      </c>
      <c r="BL150" s="17" t="s">
        <v>214</v>
      </c>
      <c r="BM150" s="17" t="s">
        <v>3130</v>
      </c>
    </row>
    <row r="151" s="1" customFormat="1" ht="16.5" customHeight="1">
      <c r="B151" s="38"/>
      <c r="C151" s="217" t="s">
        <v>568</v>
      </c>
      <c r="D151" s="217" t="s">
        <v>209</v>
      </c>
      <c r="E151" s="218" t="s">
        <v>3131</v>
      </c>
      <c r="F151" s="219" t="s">
        <v>2070</v>
      </c>
      <c r="G151" s="220" t="s">
        <v>2045</v>
      </c>
      <c r="H151" s="221">
        <v>1</v>
      </c>
      <c r="I151" s="222"/>
      <c r="J151" s="223">
        <f>ROUND(I151*H151,2)</f>
        <v>0</v>
      </c>
      <c r="K151" s="219" t="s">
        <v>1</v>
      </c>
      <c r="L151" s="43"/>
      <c r="M151" s="287" t="s">
        <v>1</v>
      </c>
      <c r="N151" s="288" t="s">
        <v>42</v>
      </c>
      <c r="O151" s="289"/>
      <c r="P151" s="290">
        <f>O151*H151</f>
        <v>0</v>
      </c>
      <c r="Q151" s="290">
        <v>0</v>
      </c>
      <c r="R151" s="290">
        <f>Q151*H151</f>
        <v>0</v>
      </c>
      <c r="S151" s="290">
        <v>0</v>
      </c>
      <c r="T151" s="291">
        <f>S151*H151</f>
        <v>0</v>
      </c>
      <c r="AR151" s="17" t="s">
        <v>214</v>
      </c>
      <c r="AT151" s="17" t="s">
        <v>209</v>
      </c>
      <c r="AU151" s="17" t="s">
        <v>78</v>
      </c>
      <c r="AY151" s="17" t="s">
        <v>207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78</v>
      </c>
      <c r="BK151" s="228">
        <f>ROUND(I151*H151,2)</f>
        <v>0</v>
      </c>
      <c r="BL151" s="17" t="s">
        <v>214</v>
      </c>
      <c r="BM151" s="17" t="s">
        <v>3132</v>
      </c>
    </row>
    <row r="152" s="1" customFormat="1" ht="6.96" customHeight="1">
      <c r="B152" s="57"/>
      <c r="C152" s="58"/>
      <c r="D152" s="58"/>
      <c r="E152" s="58"/>
      <c r="F152" s="58"/>
      <c r="G152" s="58"/>
      <c r="H152" s="58"/>
      <c r="I152" s="167"/>
      <c r="J152" s="58"/>
      <c r="K152" s="58"/>
      <c r="L152" s="43"/>
    </row>
  </sheetData>
  <sheetProtection sheet="1" autoFilter="0" formatColumns="0" formatRows="0" objects="1" scenarios="1" spinCount="100000" saltValue="JjnmT6oqUz9Pn0ojrtW5m7yC1ASujgQEeo0FGQa9vKlbaX/UkCgja+koktfHawNOCu/6IhtDErI32E0ijReMDg==" hashValue="SfC8lUKdXpvKSojzynbAs5wfqwrRUQxG4qTiL+JRaRd8XM6e/myXukKf6JBkHf5n3pARZ6UF1mrcsneghzojeg==" algorithmName="SHA-512" password="CC35"/>
  <autoFilter ref="C86:K15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127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3133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ROUND((SUM(BE86:BE112)),  2)</f>
        <v>0</v>
      </c>
      <c r="I35" s="156">
        <v>0.20999999999999999</v>
      </c>
      <c r="J35" s="155">
        <f>ROUND(((SUM(BE86:BE112))*I35),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ROUND((SUM(BF86:BF112)),  2)</f>
        <v>0</v>
      </c>
      <c r="I36" s="156">
        <v>0.14999999999999999</v>
      </c>
      <c r="J36" s="155">
        <f>ROUND(((SUM(BF86:BF112))*I36),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ROUND((SUM(BG86:BG112)),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ROUND((SUM(BH86:BH112)),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ROUND((SUM(BI86:BI112)),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STA_cp24_1NP - STA_cp24_1NP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J86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2991</v>
      </c>
      <c r="E64" s="180"/>
      <c r="F64" s="180"/>
      <c r="G64" s="180"/>
      <c r="H64" s="180"/>
      <c r="I64" s="181"/>
      <c r="J64" s="182">
        <f>J87</f>
        <v>0</v>
      </c>
      <c r="K64" s="178"/>
      <c r="L64" s="183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43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7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70"/>
      <c r="J70" s="60"/>
      <c r="K70" s="60"/>
      <c r="L70" s="43"/>
    </row>
    <row r="71" s="1" customFormat="1" ht="24.96" customHeight="1">
      <c r="B71" s="38"/>
      <c r="C71" s="23" t="s">
        <v>192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2" customHeight="1">
      <c r="B73" s="38"/>
      <c r="C73" s="32" t="s">
        <v>16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171" t="str">
        <f>E7</f>
        <v>5.TEMNÝ DŮL- VÝCVIKOVÉ STŘEDISKO-obj.24 -CÚ 2018/1</v>
      </c>
      <c r="F74" s="32"/>
      <c r="G74" s="32"/>
      <c r="H74" s="32"/>
      <c r="I74" s="143"/>
      <c r="J74" s="39"/>
      <c r="K74" s="39"/>
      <c r="L74" s="43"/>
    </row>
    <row r="75" ht="12" customHeight="1">
      <c r="B75" s="21"/>
      <c r="C75" s="32" t="s">
        <v>161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8"/>
      <c r="C76" s="39"/>
      <c r="D76" s="39"/>
      <c r="E76" s="171" t="s">
        <v>2191</v>
      </c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163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64" t="str">
        <f>E11</f>
        <v xml:space="preserve">STA_cp24_1NP - STA_cp24_1NP  CÚ 2018/1</v>
      </c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2" customHeight="1">
      <c r="B80" s="38"/>
      <c r="C80" s="32" t="s">
        <v>21</v>
      </c>
      <c r="D80" s="39"/>
      <c r="E80" s="39"/>
      <c r="F80" s="27" t="str">
        <f>F14</f>
        <v xml:space="preserve"> </v>
      </c>
      <c r="G80" s="39"/>
      <c r="H80" s="39"/>
      <c r="I80" s="145" t="s">
        <v>23</v>
      </c>
      <c r="J80" s="67" t="str">
        <f>IF(J14="","",J14)</f>
        <v>12. 4. 2018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24.9" customHeight="1">
      <c r="B82" s="38"/>
      <c r="C82" s="32" t="s">
        <v>25</v>
      </c>
      <c r="D82" s="39"/>
      <c r="E82" s="39"/>
      <c r="F82" s="27" t="str">
        <f>E17</f>
        <v xml:space="preserve"> </v>
      </c>
      <c r="G82" s="39"/>
      <c r="H82" s="39"/>
      <c r="I82" s="145" t="s">
        <v>31</v>
      </c>
      <c r="J82" s="36" t="str">
        <f>E23</f>
        <v>ATELIER H1§ATELIER HÁJEK</v>
      </c>
      <c r="K82" s="39"/>
      <c r="L82" s="43"/>
    </row>
    <row r="83" s="1" customFormat="1" ht="13.65" customHeight="1">
      <c r="B83" s="38"/>
      <c r="C83" s="32" t="s">
        <v>29</v>
      </c>
      <c r="D83" s="39"/>
      <c r="E83" s="39"/>
      <c r="F83" s="27" t="str">
        <f>IF(E20="","",E20)</f>
        <v>Vyplň údaj</v>
      </c>
      <c r="G83" s="39"/>
      <c r="H83" s="39"/>
      <c r="I83" s="145" t="s">
        <v>34</v>
      </c>
      <c r="J83" s="36" t="str">
        <f>E26</f>
        <v xml:space="preserve"> 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0" customFormat="1" ht="29.28" customHeight="1">
      <c r="B85" s="190"/>
      <c r="C85" s="191" t="s">
        <v>193</v>
      </c>
      <c r="D85" s="192" t="s">
        <v>56</v>
      </c>
      <c r="E85" s="192" t="s">
        <v>52</v>
      </c>
      <c r="F85" s="192" t="s">
        <v>53</v>
      </c>
      <c r="G85" s="192" t="s">
        <v>194</v>
      </c>
      <c r="H85" s="192" t="s">
        <v>195</v>
      </c>
      <c r="I85" s="193" t="s">
        <v>196</v>
      </c>
      <c r="J85" s="194" t="s">
        <v>168</v>
      </c>
      <c r="K85" s="195" t="s">
        <v>197</v>
      </c>
      <c r="L85" s="196"/>
      <c r="M85" s="88" t="s">
        <v>1</v>
      </c>
      <c r="N85" s="89" t="s">
        <v>41</v>
      </c>
      <c r="O85" s="89" t="s">
        <v>198</v>
      </c>
      <c r="P85" s="89" t="s">
        <v>199</v>
      </c>
      <c r="Q85" s="89" t="s">
        <v>200</v>
      </c>
      <c r="R85" s="89" t="s">
        <v>201</v>
      </c>
      <c r="S85" s="89" t="s">
        <v>202</v>
      </c>
      <c r="T85" s="90" t="s">
        <v>203</v>
      </c>
    </row>
    <row r="86" s="1" customFormat="1" ht="22.8" customHeight="1">
      <c r="B86" s="38"/>
      <c r="C86" s="95" t="s">
        <v>204</v>
      </c>
      <c r="D86" s="39"/>
      <c r="E86" s="39"/>
      <c r="F86" s="39"/>
      <c r="G86" s="39"/>
      <c r="H86" s="39"/>
      <c r="I86" s="143"/>
      <c r="J86" s="197">
        <f>BK86</f>
        <v>0</v>
      </c>
      <c r="K86" s="39"/>
      <c r="L86" s="43"/>
      <c r="M86" s="91"/>
      <c r="N86" s="92"/>
      <c r="O86" s="92"/>
      <c r="P86" s="198">
        <f>P87</f>
        <v>0</v>
      </c>
      <c r="Q86" s="92"/>
      <c r="R86" s="198">
        <f>R87</f>
        <v>0</v>
      </c>
      <c r="S86" s="92"/>
      <c r="T86" s="199">
        <f>T87</f>
        <v>0</v>
      </c>
      <c r="AT86" s="17" t="s">
        <v>70</v>
      </c>
      <c r="AU86" s="17" t="s">
        <v>170</v>
      </c>
      <c r="BK86" s="200">
        <f>BK87</f>
        <v>0</v>
      </c>
    </row>
    <row r="87" s="11" customFormat="1" ht="25.92" customHeight="1">
      <c r="B87" s="201"/>
      <c r="C87" s="202"/>
      <c r="D87" s="203" t="s">
        <v>70</v>
      </c>
      <c r="E87" s="204" t="s">
        <v>2129</v>
      </c>
      <c r="F87" s="204" t="s">
        <v>2993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SUM(P88:P112)</f>
        <v>0</v>
      </c>
      <c r="Q87" s="209"/>
      <c r="R87" s="210">
        <f>SUM(R88:R112)</f>
        <v>0</v>
      </c>
      <c r="S87" s="209"/>
      <c r="T87" s="211">
        <f>SUM(T88:T112)</f>
        <v>0</v>
      </c>
      <c r="AR87" s="212" t="s">
        <v>78</v>
      </c>
      <c r="AT87" s="213" t="s">
        <v>70</v>
      </c>
      <c r="AU87" s="213" t="s">
        <v>71</v>
      </c>
      <c r="AY87" s="212" t="s">
        <v>207</v>
      </c>
      <c r="BK87" s="214">
        <f>SUM(BK88:BK112)</f>
        <v>0</v>
      </c>
    </row>
    <row r="88" s="1" customFormat="1" ht="16.5" customHeight="1">
      <c r="B88" s="38"/>
      <c r="C88" s="217" t="s">
        <v>78</v>
      </c>
      <c r="D88" s="217" t="s">
        <v>209</v>
      </c>
      <c r="E88" s="218" t="s">
        <v>3134</v>
      </c>
      <c r="F88" s="219" t="s">
        <v>2074</v>
      </c>
      <c r="G88" s="220" t="s">
        <v>1846</v>
      </c>
      <c r="H88" s="221">
        <v>8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214</v>
      </c>
      <c r="AT88" s="17" t="s">
        <v>209</v>
      </c>
      <c r="AU88" s="17" t="s">
        <v>78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214</v>
      </c>
      <c r="BM88" s="17" t="s">
        <v>3135</v>
      </c>
    </row>
    <row r="89" s="1" customFormat="1" ht="16.5" customHeight="1">
      <c r="B89" s="38"/>
      <c r="C89" s="217" t="s">
        <v>80</v>
      </c>
      <c r="D89" s="217" t="s">
        <v>209</v>
      </c>
      <c r="E89" s="218" t="s">
        <v>3136</v>
      </c>
      <c r="F89" s="219" t="s">
        <v>2077</v>
      </c>
      <c r="G89" s="220" t="s">
        <v>1846</v>
      </c>
      <c r="H89" s="221">
        <v>4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3137</v>
      </c>
    </row>
    <row r="90" s="1" customFormat="1" ht="16.5" customHeight="1">
      <c r="B90" s="38"/>
      <c r="C90" s="217" t="s">
        <v>228</v>
      </c>
      <c r="D90" s="217" t="s">
        <v>209</v>
      </c>
      <c r="E90" s="218" t="s">
        <v>2079</v>
      </c>
      <c r="F90" s="219" t="s">
        <v>2080</v>
      </c>
      <c r="G90" s="220" t="s">
        <v>1846</v>
      </c>
      <c r="H90" s="221">
        <v>3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3138</v>
      </c>
    </row>
    <row r="91" s="1" customFormat="1" ht="16.5" customHeight="1">
      <c r="B91" s="38"/>
      <c r="C91" s="217" t="s">
        <v>214</v>
      </c>
      <c r="D91" s="217" t="s">
        <v>209</v>
      </c>
      <c r="E91" s="218" t="s">
        <v>2082</v>
      </c>
      <c r="F91" s="219" t="s">
        <v>2083</v>
      </c>
      <c r="G91" s="220" t="s">
        <v>1846</v>
      </c>
      <c r="H91" s="221">
        <v>3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3139</v>
      </c>
    </row>
    <row r="92" s="1" customFormat="1" ht="16.5" customHeight="1">
      <c r="B92" s="38"/>
      <c r="C92" s="217" t="s">
        <v>240</v>
      </c>
      <c r="D92" s="217" t="s">
        <v>209</v>
      </c>
      <c r="E92" s="218" t="s">
        <v>1959</v>
      </c>
      <c r="F92" s="219" t="s">
        <v>3140</v>
      </c>
      <c r="G92" s="220" t="s">
        <v>1846</v>
      </c>
      <c r="H92" s="221">
        <v>3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3141</v>
      </c>
    </row>
    <row r="93" s="1" customFormat="1" ht="16.5" customHeight="1">
      <c r="B93" s="38"/>
      <c r="C93" s="217" t="s">
        <v>244</v>
      </c>
      <c r="D93" s="217" t="s">
        <v>209</v>
      </c>
      <c r="E93" s="218" t="s">
        <v>3142</v>
      </c>
      <c r="F93" s="219" t="s">
        <v>3143</v>
      </c>
      <c r="G93" s="220" t="s">
        <v>1846</v>
      </c>
      <c r="H93" s="221">
        <v>1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3144</v>
      </c>
    </row>
    <row r="94" s="1" customFormat="1" ht="16.5" customHeight="1">
      <c r="B94" s="38"/>
      <c r="C94" s="217" t="s">
        <v>249</v>
      </c>
      <c r="D94" s="217" t="s">
        <v>209</v>
      </c>
      <c r="E94" s="218" t="s">
        <v>2087</v>
      </c>
      <c r="F94" s="219" t="s">
        <v>2088</v>
      </c>
      <c r="G94" s="220" t="s">
        <v>290</v>
      </c>
      <c r="H94" s="221">
        <v>266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3145</v>
      </c>
    </row>
    <row r="95" s="1" customFormat="1" ht="16.5" customHeight="1">
      <c r="B95" s="38"/>
      <c r="C95" s="217" t="s">
        <v>253</v>
      </c>
      <c r="D95" s="217" t="s">
        <v>209</v>
      </c>
      <c r="E95" s="218" t="s">
        <v>1986</v>
      </c>
      <c r="F95" s="219" t="s">
        <v>1987</v>
      </c>
      <c r="G95" s="220" t="s">
        <v>290</v>
      </c>
      <c r="H95" s="221">
        <v>21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3146</v>
      </c>
    </row>
    <row r="96" s="1" customFormat="1" ht="16.5" customHeight="1">
      <c r="B96" s="38"/>
      <c r="C96" s="217" t="s">
        <v>258</v>
      </c>
      <c r="D96" s="217" t="s">
        <v>209</v>
      </c>
      <c r="E96" s="218" t="s">
        <v>3147</v>
      </c>
      <c r="F96" s="219" t="s">
        <v>1990</v>
      </c>
      <c r="G96" s="220" t="s">
        <v>290</v>
      </c>
      <c r="H96" s="221">
        <v>21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3148</v>
      </c>
    </row>
    <row r="97" s="1" customFormat="1" ht="16.5" customHeight="1">
      <c r="B97" s="38"/>
      <c r="C97" s="217" t="s">
        <v>263</v>
      </c>
      <c r="D97" s="217" t="s">
        <v>209</v>
      </c>
      <c r="E97" s="218" t="s">
        <v>1992</v>
      </c>
      <c r="F97" s="219" t="s">
        <v>1993</v>
      </c>
      <c r="G97" s="220" t="s">
        <v>290</v>
      </c>
      <c r="H97" s="221">
        <v>14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3149</v>
      </c>
    </row>
    <row r="98" s="1" customFormat="1" ht="16.5" customHeight="1">
      <c r="B98" s="38"/>
      <c r="C98" s="217" t="s">
        <v>269</v>
      </c>
      <c r="D98" s="217" t="s">
        <v>209</v>
      </c>
      <c r="E98" s="218" t="s">
        <v>3150</v>
      </c>
      <c r="F98" s="219" t="s">
        <v>1996</v>
      </c>
      <c r="G98" s="220" t="s">
        <v>290</v>
      </c>
      <c r="H98" s="221">
        <v>14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3151</v>
      </c>
    </row>
    <row r="99" s="1" customFormat="1" ht="16.5" customHeight="1">
      <c r="B99" s="38"/>
      <c r="C99" s="217" t="s">
        <v>280</v>
      </c>
      <c r="D99" s="217" t="s">
        <v>209</v>
      </c>
      <c r="E99" s="218" t="s">
        <v>3050</v>
      </c>
      <c r="F99" s="219" t="s">
        <v>3051</v>
      </c>
      <c r="G99" s="220" t="s">
        <v>1846</v>
      </c>
      <c r="H99" s="221">
        <v>4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3152</v>
      </c>
    </row>
    <row r="100" s="1" customFormat="1" ht="16.5" customHeight="1">
      <c r="B100" s="38"/>
      <c r="C100" s="217" t="s">
        <v>287</v>
      </c>
      <c r="D100" s="217" t="s">
        <v>209</v>
      </c>
      <c r="E100" s="218" t="s">
        <v>3053</v>
      </c>
      <c r="F100" s="219" t="s">
        <v>3153</v>
      </c>
      <c r="G100" s="220" t="s">
        <v>1846</v>
      </c>
      <c r="H100" s="221">
        <v>41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3154</v>
      </c>
    </row>
    <row r="101" s="1" customFormat="1" ht="16.5" customHeight="1">
      <c r="B101" s="38"/>
      <c r="C101" s="217" t="s">
        <v>293</v>
      </c>
      <c r="D101" s="217" t="s">
        <v>209</v>
      </c>
      <c r="E101" s="218" t="s">
        <v>2097</v>
      </c>
      <c r="F101" s="219" t="s">
        <v>2098</v>
      </c>
      <c r="G101" s="220" t="s">
        <v>290</v>
      </c>
      <c r="H101" s="221">
        <v>50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3155</v>
      </c>
    </row>
    <row r="102" s="1" customFormat="1" ht="16.5" customHeight="1">
      <c r="B102" s="38"/>
      <c r="C102" s="217" t="s">
        <v>8</v>
      </c>
      <c r="D102" s="217" t="s">
        <v>209</v>
      </c>
      <c r="E102" s="218" t="s">
        <v>3156</v>
      </c>
      <c r="F102" s="219" t="s">
        <v>2035</v>
      </c>
      <c r="G102" s="220" t="s">
        <v>1846</v>
      </c>
      <c r="H102" s="221">
        <v>1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3157</v>
      </c>
    </row>
    <row r="103" s="1" customFormat="1" ht="16.5" customHeight="1">
      <c r="B103" s="38"/>
      <c r="C103" s="217" t="s">
        <v>303</v>
      </c>
      <c r="D103" s="217" t="s">
        <v>209</v>
      </c>
      <c r="E103" s="218" t="s">
        <v>3158</v>
      </c>
      <c r="F103" s="219" t="s">
        <v>2038</v>
      </c>
      <c r="G103" s="220" t="s">
        <v>1846</v>
      </c>
      <c r="H103" s="221">
        <v>3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3159</v>
      </c>
    </row>
    <row r="104" s="1" customFormat="1" ht="16.5" customHeight="1">
      <c r="B104" s="38"/>
      <c r="C104" s="217" t="s">
        <v>310</v>
      </c>
      <c r="D104" s="217" t="s">
        <v>209</v>
      </c>
      <c r="E104" s="218" t="s">
        <v>3160</v>
      </c>
      <c r="F104" s="219" t="s">
        <v>2044</v>
      </c>
      <c r="G104" s="220" t="s">
        <v>2045</v>
      </c>
      <c r="H104" s="221">
        <v>1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3161</v>
      </c>
    </row>
    <row r="105" s="1" customFormat="1" ht="16.5" customHeight="1">
      <c r="B105" s="38"/>
      <c r="C105" s="217" t="s">
        <v>318</v>
      </c>
      <c r="D105" s="217" t="s">
        <v>209</v>
      </c>
      <c r="E105" s="218" t="s">
        <v>3162</v>
      </c>
      <c r="F105" s="219" t="s">
        <v>2048</v>
      </c>
      <c r="G105" s="220" t="s">
        <v>2045</v>
      </c>
      <c r="H105" s="221">
        <v>1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3163</v>
      </c>
    </row>
    <row r="106" s="1" customFormat="1" ht="16.5" customHeight="1">
      <c r="B106" s="38"/>
      <c r="C106" s="217" t="s">
        <v>323</v>
      </c>
      <c r="D106" s="217" t="s">
        <v>209</v>
      </c>
      <c r="E106" s="218" t="s">
        <v>3164</v>
      </c>
      <c r="F106" s="219" t="s">
        <v>2109</v>
      </c>
      <c r="G106" s="220" t="s">
        <v>2052</v>
      </c>
      <c r="H106" s="221">
        <v>3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3165</v>
      </c>
    </row>
    <row r="107" s="1" customFormat="1" ht="16.5" customHeight="1">
      <c r="B107" s="38"/>
      <c r="C107" s="217" t="s">
        <v>328</v>
      </c>
      <c r="D107" s="217" t="s">
        <v>209</v>
      </c>
      <c r="E107" s="218" t="s">
        <v>3166</v>
      </c>
      <c r="F107" s="219" t="s">
        <v>2055</v>
      </c>
      <c r="G107" s="220" t="s">
        <v>2052</v>
      </c>
      <c r="H107" s="221">
        <v>4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3167</v>
      </c>
    </row>
    <row r="108" s="1" customFormat="1" ht="16.5" customHeight="1">
      <c r="B108" s="38"/>
      <c r="C108" s="217" t="s">
        <v>7</v>
      </c>
      <c r="D108" s="217" t="s">
        <v>209</v>
      </c>
      <c r="E108" s="218" t="s">
        <v>3168</v>
      </c>
      <c r="F108" s="219" t="s">
        <v>2058</v>
      </c>
      <c r="G108" s="220" t="s">
        <v>2052</v>
      </c>
      <c r="H108" s="221">
        <v>2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3169</v>
      </c>
    </row>
    <row r="109" s="1" customFormat="1" ht="16.5" customHeight="1">
      <c r="B109" s="38"/>
      <c r="C109" s="217" t="s">
        <v>338</v>
      </c>
      <c r="D109" s="217" t="s">
        <v>209</v>
      </c>
      <c r="E109" s="218" t="s">
        <v>3170</v>
      </c>
      <c r="F109" s="219" t="s">
        <v>2061</v>
      </c>
      <c r="G109" s="220" t="s">
        <v>266</v>
      </c>
      <c r="H109" s="221">
        <v>0.20000000000000001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3171</v>
      </c>
    </row>
    <row r="110" s="1" customFormat="1" ht="16.5" customHeight="1">
      <c r="B110" s="38"/>
      <c r="C110" s="217" t="s">
        <v>344</v>
      </c>
      <c r="D110" s="217" t="s">
        <v>209</v>
      </c>
      <c r="E110" s="218" t="s">
        <v>3172</v>
      </c>
      <c r="F110" s="219" t="s">
        <v>2064</v>
      </c>
      <c r="G110" s="220" t="s">
        <v>2052</v>
      </c>
      <c r="H110" s="221">
        <v>1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3173</v>
      </c>
    </row>
    <row r="111" s="1" customFormat="1" ht="16.5" customHeight="1">
      <c r="B111" s="38"/>
      <c r="C111" s="217" t="s">
        <v>349</v>
      </c>
      <c r="D111" s="217" t="s">
        <v>209</v>
      </c>
      <c r="E111" s="218" t="s">
        <v>3174</v>
      </c>
      <c r="F111" s="219" t="s">
        <v>2067</v>
      </c>
      <c r="G111" s="220" t="s">
        <v>2045</v>
      </c>
      <c r="H111" s="221">
        <v>1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78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3175</v>
      </c>
    </row>
    <row r="112" s="1" customFormat="1" ht="16.5" customHeight="1">
      <c r="B112" s="38"/>
      <c r="C112" s="217" t="s">
        <v>354</v>
      </c>
      <c r="D112" s="217" t="s">
        <v>209</v>
      </c>
      <c r="E112" s="218" t="s">
        <v>3176</v>
      </c>
      <c r="F112" s="219" t="s">
        <v>2070</v>
      </c>
      <c r="G112" s="220" t="s">
        <v>2045</v>
      </c>
      <c r="H112" s="221">
        <v>1</v>
      </c>
      <c r="I112" s="222"/>
      <c r="J112" s="223">
        <f>ROUND(I112*H112,2)</f>
        <v>0</v>
      </c>
      <c r="K112" s="219" t="s">
        <v>1</v>
      </c>
      <c r="L112" s="43"/>
      <c r="M112" s="287" t="s">
        <v>1</v>
      </c>
      <c r="N112" s="288" t="s">
        <v>42</v>
      </c>
      <c r="O112" s="289"/>
      <c r="P112" s="290">
        <f>O112*H112</f>
        <v>0</v>
      </c>
      <c r="Q112" s="290">
        <v>0</v>
      </c>
      <c r="R112" s="290">
        <f>Q112*H112</f>
        <v>0</v>
      </c>
      <c r="S112" s="290">
        <v>0</v>
      </c>
      <c r="T112" s="291">
        <f>S112*H112</f>
        <v>0</v>
      </c>
      <c r="AR112" s="17" t="s">
        <v>214</v>
      </c>
      <c r="AT112" s="17" t="s">
        <v>209</v>
      </c>
      <c r="AU112" s="17" t="s">
        <v>78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3177</v>
      </c>
    </row>
    <row r="113" s="1" customFormat="1" ht="6.96" customHeight="1">
      <c r="B113" s="57"/>
      <c r="C113" s="58"/>
      <c r="D113" s="58"/>
      <c r="E113" s="58"/>
      <c r="F113" s="58"/>
      <c r="G113" s="58"/>
      <c r="H113" s="58"/>
      <c r="I113" s="167"/>
      <c r="J113" s="58"/>
      <c r="K113" s="58"/>
      <c r="L113" s="43"/>
    </row>
  </sheetData>
  <sheetProtection sheet="1" autoFilter="0" formatColumns="0" formatRows="0" objects="1" scenarios="1" spinCount="100000" saltValue="/pn+9NOpJ/+al3mIKFOggfV0QZ1+ZA3Csq/wBcUmtPOHfIiQDO2WqL7cLNgkU3St5UJjyNIrqKp5S29AOdn0jQ==" hashValue="Td0y78tSPhfSwanPLSuKQLHaCSJ9gUFMiAAbNa+oCAmuYTE62lU/nLGF4zf1PRyMdxmoQNJ1UZKUkCM/EVcD/A==" algorithmName="SHA-512" password="CC35"/>
  <autoFilter ref="C85:K1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2191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3178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ROUND(J87,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ROUND((SUM(BE87:BE94)),  2)</f>
        <v>0</v>
      </c>
      <c r="I35" s="156">
        <v>0.20999999999999999</v>
      </c>
      <c r="J35" s="155">
        <f>ROUND(((SUM(BE87:BE94))*I35),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ROUND((SUM(BF87:BF94)),  2)</f>
        <v>0</v>
      </c>
      <c r="I36" s="156">
        <v>0.14999999999999999</v>
      </c>
      <c r="J36" s="155">
        <f>ROUND(((SUM(BF87:BF94))*I36),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ROUND((SUM(BG87:BG94)),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ROUND((SUM(BH87:BH94)),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ROUND((SUM(BI87:BI94)),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2191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VZD_cp_24 - VZD-č.p.24_1NP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J87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3179</v>
      </c>
      <c r="E64" s="180"/>
      <c r="F64" s="180"/>
      <c r="G64" s="180"/>
      <c r="H64" s="180"/>
      <c r="I64" s="181"/>
      <c r="J64" s="182">
        <f>J88</f>
        <v>0</v>
      </c>
      <c r="K64" s="178"/>
      <c r="L64" s="183"/>
    </row>
    <row r="65" s="8" customFormat="1" ht="24.96" customHeight="1">
      <c r="B65" s="177"/>
      <c r="C65" s="178"/>
      <c r="D65" s="179" t="s">
        <v>3180</v>
      </c>
      <c r="E65" s="180"/>
      <c r="F65" s="180"/>
      <c r="G65" s="180"/>
      <c r="H65" s="180"/>
      <c r="I65" s="181"/>
      <c r="J65" s="182">
        <f>J92</f>
        <v>0</v>
      </c>
      <c r="K65" s="178"/>
      <c r="L65" s="183"/>
    </row>
    <row r="66" s="1" customFormat="1" ht="21.84" customHeight="1">
      <c r="B66" s="38"/>
      <c r="C66" s="39"/>
      <c r="D66" s="39"/>
      <c r="E66" s="39"/>
      <c r="F66" s="39"/>
      <c r="G66" s="39"/>
      <c r="H66" s="39"/>
      <c r="I66" s="143"/>
      <c r="J66" s="39"/>
      <c r="K66" s="39"/>
      <c r="L66" s="43"/>
    </row>
    <row r="67" s="1" customFormat="1" ht="6.96" customHeight="1">
      <c r="B67" s="57"/>
      <c r="C67" s="58"/>
      <c r="D67" s="58"/>
      <c r="E67" s="58"/>
      <c r="F67" s="58"/>
      <c r="G67" s="58"/>
      <c r="H67" s="58"/>
      <c r="I67" s="167"/>
      <c r="J67" s="58"/>
      <c r="K67" s="58"/>
      <c r="L67" s="43"/>
    </row>
    <row r="71" s="1" customFormat="1" ht="6.96" customHeight="1">
      <c r="B71" s="59"/>
      <c r="C71" s="60"/>
      <c r="D71" s="60"/>
      <c r="E71" s="60"/>
      <c r="F71" s="60"/>
      <c r="G71" s="60"/>
      <c r="H71" s="60"/>
      <c r="I71" s="170"/>
      <c r="J71" s="60"/>
      <c r="K71" s="60"/>
      <c r="L71" s="43"/>
    </row>
    <row r="72" s="1" customFormat="1" ht="24.96" customHeight="1">
      <c r="B72" s="38"/>
      <c r="C72" s="23" t="s">
        <v>192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16</v>
      </c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6.5" customHeight="1">
      <c r="B75" s="38"/>
      <c r="C75" s="39"/>
      <c r="D75" s="39"/>
      <c r="E75" s="171" t="str">
        <f>E7</f>
        <v>5.TEMNÝ DŮL- VÝCVIKOVÉ STŘEDISKO-obj.24 -CÚ 2018/1</v>
      </c>
      <c r="F75" s="32"/>
      <c r="G75" s="32"/>
      <c r="H75" s="32"/>
      <c r="I75" s="143"/>
      <c r="J75" s="39"/>
      <c r="K75" s="39"/>
      <c r="L75" s="43"/>
    </row>
    <row r="76" ht="12" customHeight="1">
      <c r="B76" s="21"/>
      <c r="C76" s="32" t="s">
        <v>161</v>
      </c>
      <c r="D76" s="22"/>
      <c r="E76" s="22"/>
      <c r="F76" s="22"/>
      <c r="G76" s="22"/>
      <c r="H76" s="22"/>
      <c r="I76" s="136"/>
      <c r="J76" s="22"/>
      <c r="K76" s="22"/>
      <c r="L76" s="20"/>
    </row>
    <row r="77" s="1" customFormat="1" ht="16.5" customHeight="1">
      <c r="B77" s="38"/>
      <c r="C77" s="39"/>
      <c r="D77" s="39"/>
      <c r="E77" s="171" t="s">
        <v>2191</v>
      </c>
      <c r="F77" s="39"/>
      <c r="G77" s="39"/>
      <c r="H77" s="39"/>
      <c r="I77" s="143"/>
      <c r="J77" s="39"/>
      <c r="K77" s="39"/>
      <c r="L77" s="43"/>
    </row>
    <row r="78" s="1" customFormat="1" ht="12" customHeight="1">
      <c r="B78" s="38"/>
      <c r="C78" s="32" t="s">
        <v>163</v>
      </c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6.5" customHeight="1">
      <c r="B79" s="38"/>
      <c r="C79" s="39"/>
      <c r="D79" s="39"/>
      <c r="E79" s="64" t="str">
        <f>E11</f>
        <v xml:space="preserve">VZD_cp_24 - VZD-č.p.24_1NP   CÚ 2018/1</v>
      </c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21</v>
      </c>
      <c r="D81" s="39"/>
      <c r="E81" s="39"/>
      <c r="F81" s="27" t="str">
        <f>F14</f>
        <v xml:space="preserve"> </v>
      </c>
      <c r="G81" s="39"/>
      <c r="H81" s="39"/>
      <c r="I81" s="145" t="s">
        <v>23</v>
      </c>
      <c r="J81" s="67" t="str">
        <f>IF(J14="","",J14)</f>
        <v>12. 4. 2018</v>
      </c>
      <c r="K81" s="39"/>
      <c r="L81" s="43"/>
    </row>
    <row r="82" s="1" customFormat="1" ht="6.96" customHeight="1">
      <c r="B82" s="38"/>
      <c r="C82" s="39"/>
      <c r="D82" s="39"/>
      <c r="E82" s="39"/>
      <c r="F82" s="39"/>
      <c r="G82" s="39"/>
      <c r="H82" s="39"/>
      <c r="I82" s="143"/>
      <c r="J82" s="39"/>
      <c r="K82" s="39"/>
      <c r="L82" s="43"/>
    </row>
    <row r="83" s="1" customFormat="1" ht="24.9" customHeight="1">
      <c r="B83" s="38"/>
      <c r="C83" s="32" t="s">
        <v>25</v>
      </c>
      <c r="D83" s="39"/>
      <c r="E83" s="39"/>
      <c r="F83" s="27" t="str">
        <f>E17</f>
        <v xml:space="preserve"> </v>
      </c>
      <c r="G83" s="39"/>
      <c r="H83" s="39"/>
      <c r="I83" s="145" t="s">
        <v>31</v>
      </c>
      <c r="J83" s="36" t="str">
        <f>E23</f>
        <v>ATELIER H1§ATELIER HÁJEK</v>
      </c>
      <c r="K83" s="39"/>
      <c r="L83" s="43"/>
    </row>
    <row r="84" s="1" customFormat="1" ht="13.65" customHeight="1">
      <c r="B84" s="38"/>
      <c r="C84" s="32" t="s">
        <v>29</v>
      </c>
      <c r="D84" s="39"/>
      <c r="E84" s="39"/>
      <c r="F84" s="27" t="str">
        <f>IF(E20="","",E20)</f>
        <v>Vyplň údaj</v>
      </c>
      <c r="G84" s="39"/>
      <c r="H84" s="39"/>
      <c r="I84" s="145" t="s">
        <v>34</v>
      </c>
      <c r="J84" s="36" t="str">
        <f>E26</f>
        <v xml:space="preserve"> </v>
      </c>
      <c r="K84" s="39"/>
      <c r="L84" s="43"/>
    </row>
    <row r="85" s="1" customFormat="1" ht="10.32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0" customFormat="1" ht="29.28" customHeight="1">
      <c r="B86" s="190"/>
      <c r="C86" s="191" t="s">
        <v>193</v>
      </c>
      <c r="D86" s="192" t="s">
        <v>56</v>
      </c>
      <c r="E86" s="192" t="s">
        <v>52</v>
      </c>
      <c r="F86" s="192" t="s">
        <v>53</v>
      </c>
      <c r="G86" s="192" t="s">
        <v>194</v>
      </c>
      <c r="H86" s="192" t="s">
        <v>195</v>
      </c>
      <c r="I86" s="193" t="s">
        <v>196</v>
      </c>
      <c r="J86" s="194" t="s">
        <v>168</v>
      </c>
      <c r="K86" s="195" t="s">
        <v>197</v>
      </c>
      <c r="L86" s="196"/>
      <c r="M86" s="88" t="s">
        <v>1</v>
      </c>
      <c r="N86" s="89" t="s">
        <v>41</v>
      </c>
      <c r="O86" s="89" t="s">
        <v>198</v>
      </c>
      <c r="P86" s="89" t="s">
        <v>199</v>
      </c>
      <c r="Q86" s="89" t="s">
        <v>200</v>
      </c>
      <c r="R86" s="89" t="s">
        <v>201</v>
      </c>
      <c r="S86" s="89" t="s">
        <v>202</v>
      </c>
      <c r="T86" s="90" t="s">
        <v>203</v>
      </c>
    </row>
    <row r="87" s="1" customFormat="1" ht="22.8" customHeight="1">
      <c r="B87" s="38"/>
      <c r="C87" s="95" t="s">
        <v>204</v>
      </c>
      <c r="D87" s="39"/>
      <c r="E87" s="39"/>
      <c r="F87" s="39"/>
      <c r="G87" s="39"/>
      <c r="H87" s="39"/>
      <c r="I87" s="143"/>
      <c r="J87" s="197">
        <f>BK87</f>
        <v>0</v>
      </c>
      <c r="K87" s="39"/>
      <c r="L87" s="43"/>
      <c r="M87" s="91"/>
      <c r="N87" s="92"/>
      <c r="O87" s="92"/>
      <c r="P87" s="198">
        <f>P88+P92</f>
        <v>0</v>
      </c>
      <c r="Q87" s="92"/>
      <c r="R87" s="198">
        <f>R88+R92</f>
        <v>0</v>
      </c>
      <c r="S87" s="92"/>
      <c r="T87" s="199">
        <f>T88+T92</f>
        <v>0</v>
      </c>
      <c r="AT87" s="17" t="s">
        <v>70</v>
      </c>
      <c r="AU87" s="17" t="s">
        <v>170</v>
      </c>
      <c r="BK87" s="200">
        <f>BK88+BK92</f>
        <v>0</v>
      </c>
    </row>
    <row r="88" s="11" customFormat="1" ht="25.92" customHeight="1">
      <c r="B88" s="201"/>
      <c r="C88" s="202"/>
      <c r="D88" s="203" t="s">
        <v>70</v>
      </c>
      <c r="E88" s="204" t="s">
        <v>2129</v>
      </c>
      <c r="F88" s="204" t="s">
        <v>3181</v>
      </c>
      <c r="G88" s="202"/>
      <c r="H88" s="202"/>
      <c r="I88" s="205"/>
      <c r="J88" s="206">
        <f>BK88</f>
        <v>0</v>
      </c>
      <c r="K88" s="202"/>
      <c r="L88" s="207"/>
      <c r="M88" s="208"/>
      <c r="N88" s="209"/>
      <c r="O88" s="209"/>
      <c r="P88" s="210">
        <f>SUM(P89:P91)</f>
        <v>0</v>
      </c>
      <c r="Q88" s="209"/>
      <c r="R88" s="210">
        <f>SUM(R89:R91)</f>
        <v>0</v>
      </c>
      <c r="S88" s="209"/>
      <c r="T88" s="211">
        <f>SUM(T89:T91)</f>
        <v>0</v>
      </c>
      <c r="AR88" s="212" t="s">
        <v>78</v>
      </c>
      <c r="AT88" s="213" t="s">
        <v>70</v>
      </c>
      <c r="AU88" s="213" t="s">
        <v>71</v>
      </c>
      <c r="AY88" s="212" t="s">
        <v>207</v>
      </c>
      <c r="BK88" s="214">
        <f>SUM(BK89:BK91)</f>
        <v>0</v>
      </c>
    </row>
    <row r="89" s="1" customFormat="1" ht="16.5" customHeight="1">
      <c r="B89" s="38"/>
      <c r="C89" s="217" t="s">
        <v>78</v>
      </c>
      <c r="D89" s="217" t="s">
        <v>209</v>
      </c>
      <c r="E89" s="218" t="s">
        <v>269</v>
      </c>
      <c r="F89" s="219" t="s">
        <v>2131</v>
      </c>
      <c r="G89" s="220" t="s">
        <v>1846</v>
      </c>
      <c r="H89" s="221">
        <v>1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3182</v>
      </c>
    </row>
    <row r="90" s="1" customFormat="1" ht="16.5" customHeight="1">
      <c r="B90" s="38"/>
      <c r="C90" s="217" t="s">
        <v>80</v>
      </c>
      <c r="D90" s="217" t="s">
        <v>209</v>
      </c>
      <c r="E90" s="218" t="s">
        <v>287</v>
      </c>
      <c r="F90" s="219" t="s">
        <v>2135</v>
      </c>
      <c r="G90" s="220" t="s">
        <v>1846</v>
      </c>
      <c r="H90" s="221">
        <v>1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3183</v>
      </c>
    </row>
    <row r="91" s="1" customFormat="1" ht="16.5" customHeight="1">
      <c r="B91" s="38"/>
      <c r="C91" s="217" t="s">
        <v>228</v>
      </c>
      <c r="D91" s="217" t="s">
        <v>209</v>
      </c>
      <c r="E91" s="218" t="s">
        <v>826</v>
      </c>
      <c r="F91" s="219" t="s">
        <v>2137</v>
      </c>
      <c r="G91" s="220" t="s">
        <v>290</v>
      </c>
      <c r="H91" s="221">
        <v>1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3184</v>
      </c>
    </row>
    <row r="92" s="11" customFormat="1" ht="25.92" customHeight="1">
      <c r="B92" s="201"/>
      <c r="C92" s="202"/>
      <c r="D92" s="203" t="s">
        <v>70</v>
      </c>
      <c r="E92" s="204" t="s">
        <v>2139</v>
      </c>
      <c r="F92" s="204" t="s">
        <v>2157</v>
      </c>
      <c r="G92" s="202"/>
      <c r="H92" s="202"/>
      <c r="I92" s="205"/>
      <c r="J92" s="206">
        <f>BK92</f>
        <v>0</v>
      </c>
      <c r="K92" s="202"/>
      <c r="L92" s="207"/>
      <c r="M92" s="208"/>
      <c r="N92" s="209"/>
      <c r="O92" s="209"/>
      <c r="P92" s="210">
        <f>SUM(P93:P94)</f>
        <v>0</v>
      </c>
      <c r="Q92" s="209"/>
      <c r="R92" s="210">
        <f>SUM(R93:R94)</f>
        <v>0</v>
      </c>
      <c r="S92" s="209"/>
      <c r="T92" s="211">
        <f>SUM(T93:T94)</f>
        <v>0</v>
      </c>
      <c r="AR92" s="212" t="s">
        <v>78</v>
      </c>
      <c r="AT92" s="213" t="s">
        <v>70</v>
      </c>
      <c r="AU92" s="213" t="s">
        <v>71</v>
      </c>
      <c r="AY92" s="212" t="s">
        <v>207</v>
      </c>
      <c r="BK92" s="214">
        <f>SUM(BK93:BK94)</f>
        <v>0</v>
      </c>
    </row>
    <row r="93" s="1" customFormat="1" ht="16.5" customHeight="1">
      <c r="B93" s="38"/>
      <c r="C93" s="217" t="s">
        <v>214</v>
      </c>
      <c r="D93" s="217" t="s">
        <v>209</v>
      </c>
      <c r="E93" s="218" t="s">
        <v>3185</v>
      </c>
      <c r="F93" s="219" t="s">
        <v>2166</v>
      </c>
      <c r="G93" s="220" t="s">
        <v>1846</v>
      </c>
      <c r="H93" s="221">
        <v>1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3186</v>
      </c>
    </row>
    <row r="94" s="1" customFormat="1" ht="16.5" customHeight="1">
      <c r="B94" s="38"/>
      <c r="C94" s="217" t="s">
        <v>240</v>
      </c>
      <c r="D94" s="217" t="s">
        <v>209</v>
      </c>
      <c r="E94" s="218" t="s">
        <v>3187</v>
      </c>
      <c r="F94" s="219" t="s">
        <v>2172</v>
      </c>
      <c r="G94" s="220" t="s">
        <v>1846</v>
      </c>
      <c r="H94" s="221">
        <v>2</v>
      </c>
      <c r="I94" s="222"/>
      <c r="J94" s="223">
        <f>ROUND(I94*H94,2)</f>
        <v>0</v>
      </c>
      <c r="K94" s="219" t="s">
        <v>1</v>
      </c>
      <c r="L94" s="43"/>
      <c r="M94" s="287" t="s">
        <v>1</v>
      </c>
      <c r="N94" s="288" t="s">
        <v>42</v>
      </c>
      <c r="O94" s="289"/>
      <c r="P94" s="290">
        <f>O94*H94</f>
        <v>0</v>
      </c>
      <c r="Q94" s="290">
        <v>0</v>
      </c>
      <c r="R94" s="290">
        <f>Q94*H94</f>
        <v>0</v>
      </c>
      <c r="S94" s="290">
        <v>0</v>
      </c>
      <c r="T94" s="291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3188</v>
      </c>
    </row>
    <row r="95" s="1" customFormat="1" ht="6.96" customHeight="1">
      <c r="B95" s="57"/>
      <c r="C95" s="58"/>
      <c r="D95" s="58"/>
      <c r="E95" s="58"/>
      <c r="F95" s="58"/>
      <c r="G95" s="58"/>
      <c r="H95" s="58"/>
      <c r="I95" s="167"/>
      <c r="J95" s="58"/>
      <c r="K95" s="58"/>
      <c r="L95" s="43"/>
    </row>
  </sheetData>
  <sheetProtection sheet="1" autoFilter="0" formatColumns="0" formatRows="0" objects="1" scenarios="1" spinCount="100000" saltValue="gN4l7i3Qbhlwj8I3gmJvgxOOHVDv/mEoZCplxqqw2HlIZQM+LeUNp6Npv9NBwDlY+MKYSU5q2Am9CUvRcT+C/w==" hashValue="xSzWjupMGy3zYrYKmqZCycQ1iu43JWohF/OvNaDLf54GWrZRkeU3LY72op2/SaHgRtIDSUzXAaWRRGKMOSoYXA==" algorithmName="SHA-512" password="CC35"/>
  <autoFilter ref="C86:K9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3190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165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ROUND(J100,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ROUND((SUM(BE100:BE533)),  2)</f>
        <v>0</v>
      </c>
      <c r="I35" s="156">
        <v>0.20999999999999999</v>
      </c>
      <c r="J35" s="155">
        <f>ROUND(((SUM(BE100:BE533))*I35),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ROUND((SUM(BF100:BF533)),  2)</f>
        <v>0</v>
      </c>
      <c r="I36" s="156">
        <v>0.14999999999999999</v>
      </c>
      <c r="J36" s="155">
        <f>ROUND(((SUM(BF100:BF533))*I36),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ROUND((SUM(BG100:BG533)),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ROUND((SUM(BH100:BH533)),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ROUND((SUM(BI100:BI533)),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TEMNYDULSO 01- 2.NP - SO 01- 2. NADZEMNÍ PODL(BEZ STŘECHY)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 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J100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171</v>
      </c>
      <c r="E64" s="180"/>
      <c r="F64" s="180"/>
      <c r="G64" s="180"/>
      <c r="H64" s="180"/>
      <c r="I64" s="181"/>
      <c r="J64" s="182">
        <f>J101</f>
        <v>0</v>
      </c>
      <c r="K64" s="178"/>
      <c r="L64" s="183"/>
    </row>
    <row r="65" s="9" customFormat="1" ht="19.92" customHeight="1">
      <c r="B65" s="184"/>
      <c r="C65" s="122"/>
      <c r="D65" s="185" t="s">
        <v>177</v>
      </c>
      <c r="E65" s="186"/>
      <c r="F65" s="186"/>
      <c r="G65" s="186"/>
      <c r="H65" s="186"/>
      <c r="I65" s="187"/>
      <c r="J65" s="188">
        <f>J102</f>
        <v>0</v>
      </c>
      <c r="K65" s="122"/>
      <c r="L65" s="189"/>
    </row>
    <row r="66" s="9" customFormat="1" ht="19.92" customHeight="1">
      <c r="B66" s="184"/>
      <c r="C66" s="122"/>
      <c r="D66" s="185" t="s">
        <v>178</v>
      </c>
      <c r="E66" s="186"/>
      <c r="F66" s="186"/>
      <c r="G66" s="186"/>
      <c r="H66" s="186"/>
      <c r="I66" s="187"/>
      <c r="J66" s="188">
        <f>J127</f>
        <v>0</v>
      </c>
      <c r="K66" s="122"/>
      <c r="L66" s="189"/>
    </row>
    <row r="67" s="9" customFormat="1" ht="19.92" customHeight="1">
      <c r="B67" s="184"/>
      <c r="C67" s="122"/>
      <c r="D67" s="185" t="s">
        <v>179</v>
      </c>
      <c r="E67" s="186"/>
      <c r="F67" s="186"/>
      <c r="G67" s="186"/>
      <c r="H67" s="186"/>
      <c r="I67" s="187"/>
      <c r="J67" s="188">
        <f>J139</f>
        <v>0</v>
      </c>
      <c r="K67" s="122"/>
      <c r="L67" s="189"/>
    </row>
    <row r="68" s="8" customFormat="1" ht="24.96" customHeight="1">
      <c r="B68" s="177"/>
      <c r="C68" s="178"/>
      <c r="D68" s="179" t="s">
        <v>180</v>
      </c>
      <c r="E68" s="180"/>
      <c r="F68" s="180"/>
      <c r="G68" s="180"/>
      <c r="H68" s="180"/>
      <c r="I68" s="181"/>
      <c r="J68" s="182">
        <f>J141</f>
        <v>0</v>
      </c>
      <c r="K68" s="178"/>
      <c r="L68" s="183"/>
    </row>
    <row r="69" s="9" customFormat="1" ht="19.92" customHeight="1">
      <c r="B69" s="184"/>
      <c r="C69" s="122"/>
      <c r="D69" s="185" t="s">
        <v>3191</v>
      </c>
      <c r="E69" s="186"/>
      <c r="F69" s="186"/>
      <c r="G69" s="186"/>
      <c r="H69" s="186"/>
      <c r="I69" s="187"/>
      <c r="J69" s="188">
        <f>J142</f>
        <v>0</v>
      </c>
      <c r="K69" s="122"/>
      <c r="L69" s="189"/>
    </row>
    <row r="70" s="9" customFormat="1" ht="19.92" customHeight="1">
      <c r="B70" s="184"/>
      <c r="C70" s="122"/>
      <c r="D70" s="185" t="s">
        <v>3192</v>
      </c>
      <c r="E70" s="186"/>
      <c r="F70" s="186"/>
      <c r="G70" s="186"/>
      <c r="H70" s="186"/>
      <c r="I70" s="187"/>
      <c r="J70" s="188">
        <f>J148</f>
        <v>0</v>
      </c>
      <c r="K70" s="122"/>
      <c r="L70" s="189"/>
    </row>
    <row r="71" s="9" customFormat="1" ht="19.92" customHeight="1">
      <c r="B71" s="184"/>
      <c r="C71" s="122"/>
      <c r="D71" s="185" t="s">
        <v>3193</v>
      </c>
      <c r="E71" s="186"/>
      <c r="F71" s="186"/>
      <c r="G71" s="186"/>
      <c r="H71" s="186"/>
      <c r="I71" s="187"/>
      <c r="J71" s="188">
        <f>J229</f>
        <v>0</v>
      </c>
      <c r="K71" s="122"/>
      <c r="L71" s="189"/>
    </row>
    <row r="72" s="9" customFormat="1" ht="19.92" customHeight="1">
      <c r="B72" s="184"/>
      <c r="C72" s="122"/>
      <c r="D72" s="185" t="s">
        <v>3194</v>
      </c>
      <c r="E72" s="186"/>
      <c r="F72" s="186"/>
      <c r="G72" s="186"/>
      <c r="H72" s="186"/>
      <c r="I72" s="187"/>
      <c r="J72" s="188">
        <f>J271</f>
        <v>0</v>
      </c>
      <c r="K72" s="122"/>
      <c r="L72" s="189"/>
    </row>
    <row r="73" s="9" customFormat="1" ht="19.92" customHeight="1">
      <c r="B73" s="184"/>
      <c r="C73" s="122"/>
      <c r="D73" s="185" t="s">
        <v>3195</v>
      </c>
      <c r="E73" s="186"/>
      <c r="F73" s="186"/>
      <c r="G73" s="186"/>
      <c r="H73" s="186"/>
      <c r="I73" s="187"/>
      <c r="J73" s="188">
        <f>J340</f>
        <v>0</v>
      </c>
      <c r="K73" s="122"/>
      <c r="L73" s="189"/>
    </row>
    <row r="74" s="9" customFormat="1" ht="19.92" customHeight="1">
      <c r="B74" s="184"/>
      <c r="C74" s="122"/>
      <c r="D74" s="185" t="s">
        <v>185</v>
      </c>
      <c r="E74" s="186"/>
      <c r="F74" s="186"/>
      <c r="G74" s="186"/>
      <c r="H74" s="186"/>
      <c r="I74" s="187"/>
      <c r="J74" s="188">
        <f>J344</f>
        <v>0</v>
      </c>
      <c r="K74" s="122"/>
      <c r="L74" s="189"/>
    </row>
    <row r="75" s="9" customFormat="1" ht="19.92" customHeight="1">
      <c r="B75" s="184"/>
      <c r="C75" s="122"/>
      <c r="D75" s="185" t="s">
        <v>3196</v>
      </c>
      <c r="E75" s="186"/>
      <c r="F75" s="186"/>
      <c r="G75" s="186"/>
      <c r="H75" s="186"/>
      <c r="I75" s="187"/>
      <c r="J75" s="188">
        <f>J462</f>
        <v>0</v>
      </c>
      <c r="K75" s="122"/>
      <c r="L75" s="189"/>
    </row>
    <row r="76" s="9" customFormat="1" ht="19.92" customHeight="1">
      <c r="B76" s="184"/>
      <c r="C76" s="122"/>
      <c r="D76" s="185" t="s">
        <v>3197</v>
      </c>
      <c r="E76" s="186"/>
      <c r="F76" s="186"/>
      <c r="G76" s="186"/>
      <c r="H76" s="186"/>
      <c r="I76" s="187"/>
      <c r="J76" s="188">
        <f>J483</f>
        <v>0</v>
      </c>
      <c r="K76" s="122"/>
      <c r="L76" s="189"/>
    </row>
    <row r="77" s="9" customFormat="1" ht="19.92" customHeight="1">
      <c r="B77" s="184"/>
      <c r="C77" s="122"/>
      <c r="D77" s="185" t="s">
        <v>3198</v>
      </c>
      <c r="E77" s="186"/>
      <c r="F77" s="186"/>
      <c r="G77" s="186"/>
      <c r="H77" s="186"/>
      <c r="I77" s="187"/>
      <c r="J77" s="188">
        <f>J514</f>
        <v>0</v>
      </c>
      <c r="K77" s="122"/>
      <c r="L77" s="189"/>
    </row>
    <row r="78" s="9" customFormat="1" ht="19.92" customHeight="1">
      <c r="B78" s="184"/>
      <c r="C78" s="122"/>
      <c r="D78" s="185" t="s">
        <v>190</v>
      </c>
      <c r="E78" s="186"/>
      <c r="F78" s="186"/>
      <c r="G78" s="186"/>
      <c r="H78" s="186"/>
      <c r="I78" s="187"/>
      <c r="J78" s="188">
        <f>J525</f>
        <v>0</v>
      </c>
      <c r="K78" s="122"/>
      <c r="L78" s="189"/>
    </row>
    <row r="79" s="1" customFormat="1" ht="21.84" customHeight="1">
      <c r="B79" s="38"/>
      <c r="C79" s="39"/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6.96" customHeight="1">
      <c r="B80" s="57"/>
      <c r="C80" s="58"/>
      <c r="D80" s="58"/>
      <c r="E80" s="58"/>
      <c r="F80" s="58"/>
      <c r="G80" s="58"/>
      <c r="H80" s="58"/>
      <c r="I80" s="167"/>
      <c r="J80" s="58"/>
      <c r="K80" s="58"/>
      <c r="L80" s="43"/>
    </row>
    <row r="84" s="1" customFormat="1" ht="6.96" customHeight="1">
      <c r="B84" s="59"/>
      <c r="C84" s="60"/>
      <c r="D84" s="60"/>
      <c r="E84" s="60"/>
      <c r="F84" s="60"/>
      <c r="G84" s="60"/>
      <c r="H84" s="60"/>
      <c r="I84" s="170"/>
      <c r="J84" s="60"/>
      <c r="K84" s="60"/>
      <c r="L84" s="43"/>
    </row>
    <row r="85" s="1" customFormat="1" ht="24.96" customHeight="1">
      <c r="B85" s="38"/>
      <c r="C85" s="23" t="s">
        <v>192</v>
      </c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" customFormat="1" ht="12" customHeight="1">
      <c r="B87" s="38"/>
      <c r="C87" s="32" t="s">
        <v>16</v>
      </c>
      <c r="D87" s="39"/>
      <c r="E87" s="39"/>
      <c r="F87" s="39"/>
      <c r="G87" s="39"/>
      <c r="H87" s="39"/>
      <c r="I87" s="143"/>
      <c r="J87" s="39"/>
      <c r="K87" s="39"/>
      <c r="L87" s="43"/>
    </row>
    <row r="88" s="1" customFormat="1" ht="16.5" customHeight="1">
      <c r="B88" s="38"/>
      <c r="C88" s="39"/>
      <c r="D88" s="39"/>
      <c r="E88" s="171" t="str">
        <f>E7</f>
        <v>5.TEMNÝ DŮL- VÝCVIKOVÉ STŘEDISKO-obj.24 -CÚ 2018/1</v>
      </c>
      <c r="F88" s="32"/>
      <c r="G88" s="32"/>
      <c r="H88" s="32"/>
      <c r="I88" s="143"/>
      <c r="J88" s="39"/>
      <c r="K88" s="39"/>
      <c r="L88" s="43"/>
    </row>
    <row r="89" ht="12" customHeight="1">
      <c r="B89" s="21"/>
      <c r="C89" s="32" t="s">
        <v>161</v>
      </c>
      <c r="D89" s="22"/>
      <c r="E89" s="22"/>
      <c r="F89" s="22"/>
      <c r="G89" s="22"/>
      <c r="H89" s="22"/>
      <c r="I89" s="136"/>
      <c r="J89" s="22"/>
      <c r="K89" s="22"/>
      <c r="L89" s="20"/>
    </row>
    <row r="90" s="1" customFormat="1" ht="16.5" customHeight="1">
      <c r="B90" s="38"/>
      <c r="C90" s="39"/>
      <c r="D90" s="39"/>
      <c r="E90" s="171" t="s">
        <v>3189</v>
      </c>
      <c r="F90" s="39"/>
      <c r="G90" s="39"/>
      <c r="H90" s="39"/>
      <c r="I90" s="143"/>
      <c r="J90" s="39"/>
      <c r="K90" s="39"/>
      <c r="L90" s="43"/>
    </row>
    <row r="91" s="1" customFormat="1" ht="12" customHeight="1">
      <c r="B91" s="38"/>
      <c r="C91" s="32" t="s">
        <v>163</v>
      </c>
      <c r="D91" s="39"/>
      <c r="E91" s="39"/>
      <c r="F91" s="39"/>
      <c r="G91" s="39"/>
      <c r="H91" s="39"/>
      <c r="I91" s="143"/>
      <c r="J91" s="39"/>
      <c r="K91" s="39"/>
      <c r="L91" s="43"/>
    </row>
    <row r="92" s="1" customFormat="1" ht="16.5" customHeight="1">
      <c r="B92" s="38"/>
      <c r="C92" s="39"/>
      <c r="D92" s="39"/>
      <c r="E92" s="64" t="str">
        <f>E11</f>
        <v xml:space="preserve">TEMNYDULSO 01- 2.NP - SO 01- 2. NADZEMNÍ PODL(BEZ STŘECHY)   CÚ 2018/1</v>
      </c>
      <c r="F92" s="39"/>
      <c r="G92" s="39"/>
      <c r="H92" s="39"/>
      <c r="I92" s="143"/>
      <c r="J92" s="39"/>
      <c r="K92" s="39"/>
      <c r="L92" s="43"/>
    </row>
    <row r="93" s="1" customFormat="1" ht="6.96" customHeight="1"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43"/>
    </row>
    <row r="94" s="1" customFormat="1" ht="12" customHeight="1">
      <c r="B94" s="38"/>
      <c r="C94" s="32" t="s">
        <v>21</v>
      </c>
      <c r="D94" s="39"/>
      <c r="E94" s="39"/>
      <c r="F94" s="27" t="str">
        <f>F14</f>
        <v>TEMNÝ DŮL</v>
      </c>
      <c r="G94" s="39"/>
      <c r="H94" s="39"/>
      <c r="I94" s="145" t="s">
        <v>23</v>
      </c>
      <c r="J94" s="67" t="str">
        <f>IF(J14="","",J14)</f>
        <v>12. 4. 2018</v>
      </c>
      <c r="K94" s="39"/>
      <c r="L94" s="43"/>
    </row>
    <row r="95" s="1" customFormat="1" ht="6.96" customHeight="1">
      <c r="B95" s="38"/>
      <c r="C95" s="39"/>
      <c r="D95" s="39"/>
      <c r="E95" s="39"/>
      <c r="F95" s="39"/>
      <c r="G95" s="39"/>
      <c r="H95" s="39"/>
      <c r="I95" s="143"/>
      <c r="J95" s="39"/>
      <c r="K95" s="39"/>
      <c r="L95" s="43"/>
    </row>
    <row r="96" s="1" customFormat="1" ht="24.9" customHeight="1">
      <c r="B96" s="38"/>
      <c r="C96" s="32" t="s">
        <v>25</v>
      </c>
      <c r="D96" s="39"/>
      <c r="E96" s="39"/>
      <c r="F96" s="27" t="str">
        <f>E17</f>
        <v xml:space="preserve"> </v>
      </c>
      <c r="G96" s="39"/>
      <c r="H96" s="39"/>
      <c r="I96" s="145" t="s">
        <v>31</v>
      </c>
      <c r="J96" s="36" t="str">
        <f>E23</f>
        <v>ATELIER H1§ ATELIER HÁJEK</v>
      </c>
      <c r="K96" s="39"/>
      <c r="L96" s="43"/>
    </row>
    <row r="97" s="1" customFormat="1" ht="13.65" customHeight="1">
      <c r="B97" s="38"/>
      <c r="C97" s="32" t="s">
        <v>29</v>
      </c>
      <c r="D97" s="39"/>
      <c r="E97" s="39"/>
      <c r="F97" s="27" t="str">
        <f>IF(E20="","",E20)</f>
        <v>Vyplň údaj</v>
      </c>
      <c r="G97" s="39"/>
      <c r="H97" s="39"/>
      <c r="I97" s="145" t="s">
        <v>34</v>
      </c>
      <c r="J97" s="36" t="str">
        <f>E26</f>
        <v xml:space="preserve"> </v>
      </c>
      <c r="K97" s="39"/>
      <c r="L97" s="43"/>
    </row>
    <row r="98" s="1" customFormat="1" ht="10.32" customHeight="1">
      <c r="B98" s="38"/>
      <c r="C98" s="39"/>
      <c r="D98" s="39"/>
      <c r="E98" s="39"/>
      <c r="F98" s="39"/>
      <c r="G98" s="39"/>
      <c r="H98" s="39"/>
      <c r="I98" s="143"/>
      <c r="J98" s="39"/>
      <c r="K98" s="39"/>
      <c r="L98" s="43"/>
    </row>
    <row r="99" s="10" customFormat="1" ht="29.28" customHeight="1">
      <c r="B99" s="190"/>
      <c r="C99" s="191" t="s">
        <v>193</v>
      </c>
      <c r="D99" s="192" t="s">
        <v>56</v>
      </c>
      <c r="E99" s="192" t="s">
        <v>52</v>
      </c>
      <c r="F99" s="192" t="s">
        <v>53</v>
      </c>
      <c r="G99" s="192" t="s">
        <v>194</v>
      </c>
      <c r="H99" s="192" t="s">
        <v>195</v>
      </c>
      <c r="I99" s="193" t="s">
        <v>196</v>
      </c>
      <c r="J99" s="194" t="s">
        <v>168</v>
      </c>
      <c r="K99" s="195" t="s">
        <v>197</v>
      </c>
      <c r="L99" s="196"/>
      <c r="M99" s="88" t="s">
        <v>1</v>
      </c>
      <c r="N99" s="89" t="s">
        <v>41</v>
      </c>
      <c r="O99" s="89" t="s">
        <v>198</v>
      </c>
      <c r="P99" s="89" t="s">
        <v>199</v>
      </c>
      <c r="Q99" s="89" t="s">
        <v>200</v>
      </c>
      <c r="R99" s="89" t="s">
        <v>201</v>
      </c>
      <c r="S99" s="89" t="s">
        <v>202</v>
      </c>
      <c r="T99" s="90" t="s">
        <v>203</v>
      </c>
    </row>
    <row r="100" s="1" customFormat="1" ht="22.8" customHeight="1">
      <c r="B100" s="38"/>
      <c r="C100" s="95" t="s">
        <v>204</v>
      </c>
      <c r="D100" s="39"/>
      <c r="E100" s="39"/>
      <c r="F100" s="39"/>
      <c r="G100" s="39"/>
      <c r="H100" s="39"/>
      <c r="I100" s="143"/>
      <c r="J100" s="197">
        <f>BK100</f>
        <v>0</v>
      </c>
      <c r="K100" s="39"/>
      <c r="L100" s="43"/>
      <c r="M100" s="91"/>
      <c r="N100" s="92"/>
      <c r="O100" s="92"/>
      <c r="P100" s="198">
        <f>P101+P141</f>
        <v>0</v>
      </c>
      <c r="Q100" s="92"/>
      <c r="R100" s="198">
        <f>R101+R141</f>
        <v>29.182670730000005</v>
      </c>
      <c r="S100" s="92"/>
      <c r="T100" s="199">
        <f>T101+T141</f>
        <v>113.38117200000001</v>
      </c>
      <c r="AT100" s="17" t="s">
        <v>70</v>
      </c>
      <c r="AU100" s="17" t="s">
        <v>170</v>
      </c>
      <c r="BK100" s="200">
        <f>BK101+BK141</f>
        <v>0</v>
      </c>
    </row>
    <row r="101" s="11" customFormat="1" ht="25.92" customHeight="1">
      <c r="B101" s="201"/>
      <c r="C101" s="202"/>
      <c r="D101" s="203" t="s">
        <v>70</v>
      </c>
      <c r="E101" s="204" t="s">
        <v>205</v>
      </c>
      <c r="F101" s="204" t="s">
        <v>206</v>
      </c>
      <c r="G101" s="202"/>
      <c r="H101" s="202"/>
      <c r="I101" s="205"/>
      <c r="J101" s="206">
        <f>BK101</f>
        <v>0</v>
      </c>
      <c r="K101" s="202"/>
      <c r="L101" s="207"/>
      <c r="M101" s="208"/>
      <c r="N101" s="209"/>
      <c r="O101" s="209"/>
      <c r="P101" s="210">
        <f>P102+P127+P139</f>
        <v>0</v>
      </c>
      <c r="Q101" s="209"/>
      <c r="R101" s="210">
        <f>R102+R127+R139</f>
        <v>0.026758299999999999</v>
      </c>
      <c r="S101" s="209"/>
      <c r="T101" s="211">
        <f>T102+T127+T139</f>
        <v>113.38117200000001</v>
      </c>
      <c r="AR101" s="212" t="s">
        <v>78</v>
      </c>
      <c r="AT101" s="213" t="s">
        <v>70</v>
      </c>
      <c r="AU101" s="213" t="s">
        <v>71</v>
      </c>
      <c r="AY101" s="212" t="s">
        <v>207</v>
      </c>
      <c r="BK101" s="214">
        <f>BK102+BK127+BK139</f>
        <v>0</v>
      </c>
    </row>
    <row r="102" s="11" customFormat="1" ht="22.8" customHeight="1">
      <c r="B102" s="201"/>
      <c r="C102" s="202"/>
      <c r="D102" s="203" t="s">
        <v>70</v>
      </c>
      <c r="E102" s="215" t="s">
        <v>258</v>
      </c>
      <c r="F102" s="215" t="s">
        <v>597</v>
      </c>
      <c r="G102" s="202"/>
      <c r="H102" s="202"/>
      <c r="I102" s="205"/>
      <c r="J102" s="216">
        <f>BK102</f>
        <v>0</v>
      </c>
      <c r="K102" s="202"/>
      <c r="L102" s="207"/>
      <c r="M102" s="208"/>
      <c r="N102" s="209"/>
      <c r="O102" s="209"/>
      <c r="P102" s="210">
        <f>SUM(P103:P126)</f>
        <v>0</v>
      </c>
      <c r="Q102" s="209"/>
      <c r="R102" s="210">
        <f>SUM(R103:R126)</f>
        <v>0.026758299999999999</v>
      </c>
      <c r="S102" s="209"/>
      <c r="T102" s="211">
        <f>SUM(T103:T126)</f>
        <v>113.38117200000001</v>
      </c>
      <c r="AR102" s="212" t="s">
        <v>78</v>
      </c>
      <c r="AT102" s="213" t="s">
        <v>70</v>
      </c>
      <c r="AU102" s="213" t="s">
        <v>78</v>
      </c>
      <c r="AY102" s="212" t="s">
        <v>207</v>
      </c>
      <c r="BK102" s="214">
        <f>SUM(BK103:BK126)</f>
        <v>0</v>
      </c>
    </row>
    <row r="103" s="1" customFormat="1" ht="16.5" customHeight="1">
      <c r="B103" s="38"/>
      <c r="C103" s="217" t="s">
        <v>78</v>
      </c>
      <c r="D103" s="217" t="s">
        <v>209</v>
      </c>
      <c r="E103" s="218" t="s">
        <v>599</v>
      </c>
      <c r="F103" s="219" t="s">
        <v>600</v>
      </c>
      <c r="G103" s="220" t="s">
        <v>601</v>
      </c>
      <c r="H103" s="221">
        <v>60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80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3199</v>
      </c>
    </row>
    <row r="104" s="12" customFormat="1">
      <c r="B104" s="229"/>
      <c r="C104" s="230"/>
      <c r="D104" s="231" t="s">
        <v>216</v>
      </c>
      <c r="E104" s="232" t="s">
        <v>1</v>
      </c>
      <c r="F104" s="233" t="s">
        <v>558</v>
      </c>
      <c r="G104" s="230"/>
      <c r="H104" s="234">
        <v>60</v>
      </c>
      <c r="I104" s="235"/>
      <c r="J104" s="230"/>
      <c r="K104" s="230"/>
      <c r="L104" s="236"/>
      <c r="M104" s="237"/>
      <c r="N104" s="238"/>
      <c r="O104" s="238"/>
      <c r="P104" s="238"/>
      <c r="Q104" s="238"/>
      <c r="R104" s="238"/>
      <c r="S104" s="238"/>
      <c r="T104" s="239"/>
      <c r="AT104" s="240" t="s">
        <v>216</v>
      </c>
      <c r="AU104" s="240" t="s">
        <v>80</v>
      </c>
      <c r="AV104" s="12" t="s">
        <v>80</v>
      </c>
      <c r="AW104" s="12" t="s">
        <v>33</v>
      </c>
      <c r="AX104" s="12" t="s">
        <v>78</v>
      </c>
      <c r="AY104" s="240" t="s">
        <v>207</v>
      </c>
    </row>
    <row r="105" s="1" customFormat="1" ht="22.5" customHeight="1">
      <c r="B105" s="38"/>
      <c r="C105" s="217" t="s">
        <v>80</v>
      </c>
      <c r="D105" s="217" t="s">
        <v>209</v>
      </c>
      <c r="E105" s="218" t="s">
        <v>2237</v>
      </c>
      <c r="F105" s="219" t="s">
        <v>2238</v>
      </c>
      <c r="G105" s="220" t="s">
        <v>296</v>
      </c>
      <c r="H105" s="221">
        <v>203.94</v>
      </c>
      <c r="I105" s="222"/>
      <c r="J105" s="223">
        <f>ROUND(I105*H105,2)</f>
        <v>0</v>
      </c>
      <c r="K105" s="219" t="s">
        <v>213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80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3200</v>
      </c>
    </row>
    <row r="106" s="12" customFormat="1">
      <c r="B106" s="229"/>
      <c r="C106" s="230"/>
      <c r="D106" s="231" t="s">
        <v>216</v>
      </c>
      <c r="E106" s="232" t="s">
        <v>1</v>
      </c>
      <c r="F106" s="233" t="s">
        <v>3201</v>
      </c>
      <c r="G106" s="230"/>
      <c r="H106" s="234">
        <v>203.94</v>
      </c>
      <c r="I106" s="235"/>
      <c r="J106" s="230"/>
      <c r="K106" s="230"/>
      <c r="L106" s="236"/>
      <c r="M106" s="237"/>
      <c r="N106" s="238"/>
      <c r="O106" s="238"/>
      <c r="P106" s="238"/>
      <c r="Q106" s="238"/>
      <c r="R106" s="238"/>
      <c r="S106" s="238"/>
      <c r="T106" s="239"/>
      <c r="AT106" s="240" t="s">
        <v>216</v>
      </c>
      <c r="AU106" s="240" t="s">
        <v>80</v>
      </c>
      <c r="AV106" s="12" t="s">
        <v>80</v>
      </c>
      <c r="AW106" s="12" t="s">
        <v>33</v>
      </c>
      <c r="AX106" s="12" t="s">
        <v>78</v>
      </c>
      <c r="AY106" s="240" t="s">
        <v>207</v>
      </c>
    </row>
    <row r="107" s="1" customFormat="1" ht="22.5" customHeight="1">
      <c r="B107" s="38"/>
      <c r="C107" s="217" t="s">
        <v>228</v>
      </c>
      <c r="D107" s="217" t="s">
        <v>209</v>
      </c>
      <c r="E107" s="218" t="s">
        <v>2241</v>
      </c>
      <c r="F107" s="219" t="s">
        <v>2242</v>
      </c>
      <c r="G107" s="220" t="s">
        <v>296</v>
      </c>
      <c r="H107" s="221">
        <v>6118.1999999999998</v>
      </c>
      <c r="I107" s="222"/>
      <c r="J107" s="223">
        <f>ROUND(I107*H107,2)</f>
        <v>0</v>
      </c>
      <c r="K107" s="219" t="s">
        <v>213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80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3202</v>
      </c>
    </row>
    <row r="108" s="12" customFormat="1">
      <c r="B108" s="229"/>
      <c r="C108" s="230"/>
      <c r="D108" s="231" t="s">
        <v>216</v>
      </c>
      <c r="E108" s="232" t="s">
        <v>1</v>
      </c>
      <c r="F108" s="233" t="s">
        <v>3203</v>
      </c>
      <c r="G108" s="230"/>
      <c r="H108" s="234">
        <v>6118.1999999999998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216</v>
      </c>
      <c r="AU108" s="240" t="s">
        <v>80</v>
      </c>
      <c r="AV108" s="12" t="s">
        <v>80</v>
      </c>
      <c r="AW108" s="12" t="s">
        <v>33</v>
      </c>
      <c r="AX108" s="12" t="s">
        <v>78</v>
      </c>
      <c r="AY108" s="240" t="s">
        <v>207</v>
      </c>
    </row>
    <row r="109" s="1" customFormat="1" ht="22.5" customHeight="1">
      <c r="B109" s="38"/>
      <c r="C109" s="217" t="s">
        <v>214</v>
      </c>
      <c r="D109" s="217" t="s">
        <v>209</v>
      </c>
      <c r="E109" s="218" t="s">
        <v>2245</v>
      </c>
      <c r="F109" s="219" t="s">
        <v>2246</v>
      </c>
      <c r="G109" s="220" t="s">
        <v>296</v>
      </c>
      <c r="H109" s="221">
        <v>203.94</v>
      </c>
      <c r="I109" s="222"/>
      <c r="J109" s="223">
        <f>ROUND(I109*H109,2)</f>
        <v>0</v>
      </c>
      <c r="K109" s="219" t="s">
        <v>213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3204</v>
      </c>
    </row>
    <row r="110" s="12" customFormat="1">
      <c r="B110" s="229"/>
      <c r="C110" s="230"/>
      <c r="D110" s="231" t="s">
        <v>216</v>
      </c>
      <c r="E110" s="232" t="s">
        <v>1</v>
      </c>
      <c r="F110" s="233" t="s">
        <v>3205</v>
      </c>
      <c r="G110" s="230"/>
      <c r="H110" s="234">
        <v>203.94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216</v>
      </c>
      <c r="AU110" s="240" t="s">
        <v>80</v>
      </c>
      <c r="AV110" s="12" t="s">
        <v>80</v>
      </c>
      <c r="AW110" s="12" t="s">
        <v>33</v>
      </c>
      <c r="AX110" s="12" t="s">
        <v>78</v>
      </c>
      <c r="AY110" s="240" t="s">
        <v>207</v>
      </c>
    </row>
    <row r="111" s="1" customFormat="1" ht="16.5" customHeight="1">
      <c r="B111" s="38"/>
      <c r="C111" s="217" t="s">
        <v>240</v>
      </c>
      <c r="D111" s="217" t="s">
        <v>209</v>
      </c>
      <c r="E111" s="218" t="s">
        <v>2249</v>
      </c>
      <c r="F111" s="219" t="s">
        <v>2250</v>
      </c>
      <c r="G111" s="220" t="s">
        <v>290</v>
      </c>
      <c r="H111" s="221">
        <v>80</v>
      </c>
      <c r="I111" s="222"/>
      <c r="J111" s="223">
        <f>ROUND(I111*H111,2)</f>
        <v>0</v>
      </c>
      <c r="K111" s="219" t="s">
        <v>213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80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3206</v>
      </c>
    </row>
    <row r="112" s="12" customFormat="1">
      <c r="B112" s="229"/>
      <c r="C112" s="230"/>
      <c r="D112" s="231" t="s">
        <v>216</v>
      </c>
      <c r="E112" s="232" t="s">
        <v>1</v>
      </c>
      <c r="F112" s="233" t="s">
        <v>3207</v>
      </c>
      <c r="G112" s="230"/>
      <c r="H112" s="234">
        <v>80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216</v>
      </c>
      <c r="AU112" s="240" t="s">
        <v>80</v>
      </c>
      <c r="AV112" s="12" t="s">
        <v>80</v>
      </c>
      <c r="AW112" s="12" t="s">
        <v>33</v>
      </c>
      <c r="AX112" s="12" t="s">
        <v>78</v>
      </c>
      <c r="AY112" s="240" t="s">
        <v>207</v>
      </c>
    </row>
    <row r="113" s="1" customFormat="1" ht="16.5" customHeight="1">
      <c r="B113" s="38"/>
      <c r="C113" s="217" t="s">
        <v>244</v>
      </c>
      <c r="D113" s="217" t="s">
        <v>209</v>
      </c>
      <c r="E113" s="218" t="s">
        <v>2253</v>
      </c>
      <c r="F113" s="219" t="s">
        <v>2254</v>
      </c>
      <c r="G113" s="220" t="s">
        <v>290</v>
      </c>
      <c r="H113" s="221">
        <v>2400</v>
      </c>
      <c r="I113" s="222"/>
      <c r="J113" s="223">
        <f>ROUND(I113*H113,2)</f>
        <v>0</v>
      </c>
      <c r="K113" s="219" t="s">
        <v>213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80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3208</v>
      </c>
    </row>
    <row r="114" s="12" customFormat="1">
      <c r="B114" s="229"/>
      <c r="C114" s="230"/>
      <c r="D114" s="231" t="s">
        <v>216</v>
      </c>
      <c r="E114" s="232" t="s">
        <v>1</v>
      </c>
      <c r="F114" s="233" t="s">
        <v>3209</v>
      </c>
      <c r="G114" s="230"/>
      <c r="H114" s="234">
        <v>2400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216</v>
      </c>
      <c r="AU114" s="240" t="s">
        <v>80</v>
      </c>
      <c r="AV114" s="12" t="s">
        <v>80</v>
      </c>
      <c r="AW114" s="12" t="s">
        <v>33</v>
      </c>
      <c r="AX114" s="12" t="s">
        <v>78</v>
      </c>
      <c r="AY114" s="240" t="s">
        <v>207</v>
      </c>
    </row>
    <row r="115" s="1" customFormat="1" ht="16.5" customHeight="1">
      <c r="B115" s="38"/>
      <c r="C115" s="217" t="s">
        <v>249</v>
      </c>
      <c r="D115" s="217" t="s">
        <v>209</v>
      </c>
      <c r="E115" s="218" t="s">
        <v>609</v>
      </c>
      <c r="F115" s="219" t="s">
        <v>610</v>
      </c>
      <c r="G115" s="220" t="s">
        <v>296</v>
      </c>
      <c r="H115" s="221">
        <v>92.75</v>
      </c>
      <c r="I115" s="222"/>
      <c r="J115" s="223">
        <f>ROUND(I115*H115,2)</f>
        <v>0</v>
      </c>
      <c r="K115" s="219" t="s">
        <v>213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0.00012999999999999999</v>
      </c>
      <c r="R115" s="226">
        <f>Q115*H115</f>
        <v>0.012057499999999999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80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3210</v>
      </c>
    </row>
    <row r="116" s="12" customFormat="1">
      <c r="B116" s="229"/>
      <c r="C116" s="230"/>
      <c r="D116" s="231" t="s">
        <v>216</v>
      </c>
      <c r="E116" s="232" t="s">
        <v>1</v>
      </c>
      <c r="F116" s="233" t="s">
        <v>3211</v>
      </c>
      <c r="G116" s="230"/>
      <c r="H116" s="234">
        <v>92.75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216</v>
      </c>
      <c r="AU116" s="240" t="s">
        <v>80</v>
      </c>
      <c r="AV116" s="12" t="s">
        <v>80</v>
      </c>
      <c r="AW116" s="12" t="s">
        <v>33</v>
      </c>
      <c r="AX116" s="12" t="s">
        <v>78</v>
      </c>
      <c r="AY116" s="240" t="s">
        <v>207</v>
      </c>
    </row>
    <row r="117" s="1" customFormat="1" ht="33.75" customHeight="1">
      <c r="B117" s="38"/>
      <c r="C117" s="217" t="s">
        <v>253</v>
      </c>
      <c r="D117" s="217" t="s">
        <v>209</v>
      </c>
      <c r="E117" s="218" t="s">
        <v>614</v>
      </c>
      <c r="F117" s="219" t="s">
        <v>615</v>
      </c>
      <c r="G117" s="220" t="s">
        <v>296</v>
      </c>
      <c r="H117" s="221">
        <v>117.52</v>
      </c>
      <c r="I117" s="222"/>
      <c r="J117" s="223">
        <f>ROUND(I117*H117,2)</f>
        <v>0</v>
      </c>
      <c r="K117" s="219" t="s">
        <v>213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4.0000000000000003E-05</v>
      </c>
      <c r="R117" s="226">
        <f>Q117*H117</f>
        <v>0.0047008000000000006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80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3212</v>
      </c>
    </row>
    <row r="118" s="12" customFormat="1">
      <c r="B118" s="229"/>
      <c r="C118" s="230"/>
      <c r="D118" s="231" t="s">
        <v>216</v>
      </c>
      <c r="E118" s="232" t="s">
        <v>1</v>
      </c>
      <c r="F118" s="233" t="s">
        <v>3213</v>
      </c>
      <c r="G118" s="230"/>
      <c r="H118" s="234">
        <v>117.52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216</v>
      </c>
      <c r="AU118" s="240" t="s">
        <v>80</v>
      </c>
      <c r="AV118" s="12" t="s">
        <v>80</v>
      </c>
      <c r="AW118" s="12" t="s">
        <v>33</v>
      </c>
      <c r="AX118" s="12" t="s">
        <v>78</v>
      </c>
      <c r="AY118" s="240" t="s">
        <v>207</v>
      </c>
    </row>
    <row r="119" s="1" customFormat="1" ht="16.5" customHeight="1">
      <c r="B119" s="38"/>
      <c r="C119" s="217" t="s">
        <v>258</v>
      </c>
      <c r="D119" s="217" t="s">
        <v>209</v>
      </c>
      <c r="E119" s="218" t="s">
        <v>2285</v>
      </c>
      <c r="F119" s="219" t="s">
        <v>3214</v>
      </c>
      <c r="G119" s="220" t="s">
        <v>1002</v>
      </c>
      <c r="H119" s="221">
        <v>4</v>
      </c>
      <c r="I119" s="222"/>
      <c r="J119" s="223">
        <f>ROUND(I119*H119,2)</f>
        <v>0</v>
      </c>
      <c r="K119" s="219" t="s">
        <v>213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17" t="s">
        <v>214</v>
      </c>
      <c r="AT119" s="17" t="s">
        <v>209</v>
      </c>
      <c r="AU119" s="17" t="s">
        <v>80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214</v>
      </c>
      <c r="BM119" s="17" t="s">
        <v>3215</v>
      </c>
    </row>
    <row r="120" s="12" customFormat="1">
      <c r="B120" s="229"/>
      <c r="C120" s="230"/>
      <c r="D120" s="231" t="s">
        <v>216</v>
      </c>
      <c r="E120" s="232" t="s">
        <v>1</v>
      </c>
      <c r="F120" s="233" t="s">
        <v>214</v>
      </c>
      <c r="G120" s="230"/>
      <c r="H120" s="234">
        <v>4</v>
      </c>
      <c r="I120" s="235"/>
      <c r="J120" s="230"/>
      <c r="K120" s="230"/>
      <c r="L120" s="236"/>
      <c r="M120" s="237"/>
      <c r="N120" s="238"/>
      <c r="O120" s="238"/>
      <c r="P120" s="238"/>
      <c r="Q120" s="238"/>
      <c r="R120" s="238"/>
      <c r="S120" s="238"/>
      <c r="T120" s="239"/>
      <c r="AT120" s="240" t="s">
        <v>216</v>
      </c>
      <c r="AU120" s="240" t="s">
        <v>80</v>
      </c>
      <c r="AV120" s="12" t="s">
        <v>80</v>
      </c>
      <c r="AW120" s="12" t="s">
        <v>33</v>
      </c>
      <c r="AX120" s="12" t="s">
        <v>78</v>
      </c>
      <c r="AY120" s="240" t="s">
        <v>207</v>
      </c>
    </row>
    <row r="121" s="1" customFormat="1" ht="16.5" customHeight="1">
      <c r="B121" s="38"/>
      <c r="C121" s="273" t="s">
        <v>263</v>
      </c>
      <c r="D121" s="273" t="s">
        <v>281</v>
      </c>
      <c r="E121" s="274" t="s">
        <v>2282</v>
      </c>
      <c r="F121" s="275" t="s">
        <v>2283</v>
      </c>
      <c r="G121" s="276" t="s">
        <v>418</v>
      </c>
      <c r="H121" s="277">
        <v>1</v>
      </c>
      <c r="I121" s="278"/>
      <c r="J121" s="279">
        <f>ROUND(I121*H121,2)</f>
        <v>0</v>
      </c>
      <c r="K121" s="275" t="s">
        <v>213</v>
      </c>
      <c r="L121" s="280"/>
      <c r="M121" s="281" t="s">
        <v>1</v>
      </c>
      <c r="N121" s="282" t="s">
        <v>42</v>
      </c>
      <c r="O121" s="79"/>
      <c r="P121" s="226">
        <f>O121*H121</f>
        <v>0</v>
      </c>
      <c r="Q121" s="226">
        <v>0.01</v>
      </c>
      <c r="R121" s="226">
        <f>Q121*H121</f>
        <v>0.01</v>
      </c>
      <c r="S121" s="226">
        <v>0</v>
      </c>
      <c r="T121" s="227">
        <f>S121*H121</f>
        <v>0</v>
      </c>
      <c r="AR121" s="17" t="s">
        <v>253</v>
      </c>
      <c r="AT121" s="17" t="s">
        <v>281</v>
      </c>
      <c r="AU121" s="17" t="s">
        <v>80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3216</v>
      </c>
    </row>
    <row r="122" s="12" customFormat="1">
      <c r="B122" s="229"/>
      <c r="C122" s="230"/>
      <c r="D122" s="231" t="s">
        <v>216</v>
      </c>
      <c r="E122" s="232" t="s">
        <v>1</v>
      </c>
      <c r="F122" s="233" t="s">
        <v>78</v>
      </c>
      <c r="G122" s="230"/>
      <c r="H122" s="234">
        <v>1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216</v>
      </c>
      <c r="AU122" s="240" t="s">
        <v>80</v>
      </c>
      <c r="AV122" s="12" t="s">
        <v>80</v>
      </c>
      <c r="AW122" s="12" t="s">
        <v>33</v>
      </c>
      <c r="AX122" s="12" t="s">
        <v>78</v>
      </c>
      <c r="AY122" s="240" t="s">
        <v>207</v>
      </c>
    </row>
    <row r="123" s="1" customFormat="1" ht="16.5" customHeight="1">
      <c r="B123" s="38"/>
      <c r="C123" s="217" t="s">
        <v>269</v>
      </c>
      <c r="D123" s="217" t="s">
        <v>209</v>
      </c>
      <c r="E123" s="218" t="s">
        <v>2289</v>
      </c>
      <c r="F123" s="219" t="s">
        <v>2290</v>
      </c>
      <c r="G123" s="220" t="s">
        <v>212</v>
      </c>
      <c r="H123" s="221">
        <v>510.726</v>
      </c>
      <c r="I123" s="222"/>
      <c r="J123" s="223">
        <f>ROUND(I123*H123,2)</f>
        <v>0</v>
      </c>
      <c r="K123" s="219" t="s">
        <v>213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0.222</v>
      </c>
      <c r="T123" s="227">
        <f>S123*H123</f>
        <v>113.38117200000001</v>
      </c>
      <c r="AR123" s="17" t="s">
        <v>214</v>
      </c>
      <c r="AT123" s="17" t="s">
        <v>209</v>
      </c>
      <c r="AU123" s="17" t="s">
        <v>80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214</v>
      </c>
      <c r="BM123" s="17" t="s">
        <v>3217</v>
      </c>
    </row>
    <row r="124" s="12" customFormat="1">
      <c r="B124" s="229"/>
      <c r="C124" s="230"/>
      <c r="D124" s="231" t="s">
        <v>216</v>
      </c>
      <c r="E124" s="232" t="s">
        <v>1</v>
      </c>
      <c r="F124" s="233" t="s">
        <v>3218</v>
      </c>
      <c r="G124" s="230"/>
      <c r="H124" s="234">
        <v>315.94499999999999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216</v>
      </c>
      <c r="AU124" s="240" t="s">
        <v>80</v>
      </c>
      <c r="AV124" s="12" t="s">
        <v>80</v>
      </c>
      <c r="AW124" s="12" t="s">
        <v>33</v>
      </c>
      <c r="AX124" s="12" t="s">
        <v>71</v>
      </c>
      <c r="AY124" s="240" t="s">
        <v>207</v>
      </c>
    </row>
    <row r="125" s="12" customFormat="1">
      <c r="B125" s="229"/>
      <c r="C125" s="230"/>
      <c r="D125" s="231" t="s">
        <v>216</v>
      </c>
      <c r="E125" s="232" t="s">
        <v>1</v>
      </c>
      <c r="F125" s="233" t="s">
        <v>3219</v>
      </c>
      <c r="G125" s="230"/>
      <c r="H125" s="234">
        <v>194.78100000000001</v>
      </c>
      <c r="I125" s="235"/>
      <c r="J125" s="230"/>
      <c r="K125" s="230"/>
      <c r="L125" s="236"/>
      <c r="M125" s="237"/>
      <c r="N125" s="238"/>
      <c r="O125" s="238"/>
      <c r="P125" s="238"/>
      <c r="Q125" s="238"/>
      <c r="R125" s="238"/>
      <c r="S125" s="238"/>
      <c r="T125" s="239"/>
      <c r="AT125" s="240" t="s">
        <v>216</v>
      </c>
      <c r="AU125" s="240" t="s">
        <v>80</v>
      </c>
      <c r="AV125" s="12" t="s">
        <v>80</v>
      </c>
      <c r="AW125" s="12" t="s">
        <v>33</v>
      </c>
      <c r="AX125" s="12" t="s">
        <v>71</v>
      </c>
      <c r="AY125" s="240" t="s">
        <v>207</v>
      </c>
    </row>
    <row r="126" s="13" customFormat="1">
      <c r="B126" s="241"/>
      <c r="C126" s="242"/>
      <c r="D126" s="231" t="s">
        <v>216</v>
      </c>
      <c r="E126" s="243" t="s">
        <v>1</v>
      </c>
      <c r="F126" s="244" t="s">
        <v>223</v>
      </c>
      <c r="G126" s="242"/>
      <c r="H126" s="245">
        <v>510.726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AT126" s="251" t="s">
        <v>216</v>
      </c>
      <c r="AU126" s="251" t="s">
        <v>80</v>
      </c>
      <c r="AV126" s="13" t="s">
        <v>214</v>
      </c>
      <c r="AW126" s="13" t="s">
        <v>33</v>
      </c>
      <c r="AX126" s="13" t="s">
        <v>78</v>
      </c>
      <c r="AY126" s="251" t="s">
        <v>207</v>
      </c>
    </row>
    <row r="127" s="11" customFormat="1" ht="22.8" customHeight="1">
      <c r="B127" s="201"/>
      <c r="C127" s="202"/>
      <c r="D127" s="203" t="s">
        <v>70</v>
      </c>
      <c r="E127" s="215" t="s">
        <v>790</v>
      </c>
      <c r="F127" s="215" t="s">
        <v>791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SUM(P128:P138)</f>
        <v>0</v>
      </c>
      <c r="Q127" s="209"/>
      <c r="R127" s="210">
        <f>SUM(R128:R138)</f>
        <v>0</v>
      </c>
      <c r="S127" s="209"/>
      <c r="T127" s="211">
        <f>SUM(T128:T138)</f>
        <v>0</v>
      </c>
      <c r="AR127" s="212" t="s">
        <v>78</v>
      </c>
      <c r="AT127" s="213" t="s">
        <v>70</v>
      </c>
      <c r="AU127" s="213" t="s">
        <v>78</v>
      </c>
      <c r="AY127" s="212" t="s">
        <v>207</v>
      </c>
      <c r="BK127" s="214">
        <f>SUM(BK128:BK138)</f>
        <v>0</v>
      </c>
    </row>
    <row r="128" s="1" customFormat="1" ht="16.5" customHeight="1">
      <c r="B128" s="38"/>
      <c r="C128" s="217" t="s">
        <v>280</v>
      </c>
      <c r="D128" s="217" t="s">
        <v>209</v>
      </c>
      <c r="E128" s="218" t="s">
        <v>793</v>
      </c>
      <c r="F128" s="219" t="s">
        <v>794</v>
      </c>
      <c r="G128" s="220" t="s">
        <v>266</v>
      </c>
      <c r="H128" s="221">
        <v>113.381</v>
      </c>
      <c r="I128" s="222"/>
      <c r="J128" s="223">
        <f>ROUND(I128*H128,2)</f>
        <v>0</v>
      </c>
      <c r="K128" s="219" t="s">
        <v>213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17" t="s">
        <v>214</v>
      </c>
      <c r="AT128" s="17" t="s">
        <v>209</v>
      </c>
      <c r="AU128" s="17" t="s">
        <v>80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214</v>
      </c>
      <c r="BM128" s="17" t="s">
        <v>3220</v>
      </c>
    </row>
    <row r="129" s="1" customFormat="1" ht="22.5" customHeight="1">
      <c r="B129" s="38"/>
      <c r="C129" s="217" t="s">
        <v>287</v>
      </c>
      <c r="D129" s="217" t="s">
        <v>209</v>
      </c>
      <c r="E129" s="218" t="s">
        <v>797</v>
      </c>
      <c r="F129" s="219" t="s">
        <v>798</v>
      </c>
      <c r="G129" s="220" t="s">
        <v>266</v>
      </c>
      <c r="H129" s="221">
        <v>1927.4770000000001</v>
      </c>
      <c r="I129" s="222"/>
      <c r="J129" s="223">
        <f>ROUND(I129*H129,2)</f>
        <v>0</v>
      </c>
      <c r="K129" s="219" t="s">
        <v>213</v>
      </c>
      <c r="L129" s="43"/>
      <c r="M129" s="224" t="s">
        <v>1</v>
      </c>
      <c r="N129" s="225" t="s">
        <v>42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214</v>
      </c>
      <c r="AT129" s="17" t="s">
        <v>209</v>
      </c>
      <c r="AU129" s="17" t="s">
        <v>80</v>
      </c>
      <c r="AY129" s="17" t="s">
        <v>207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78</v>
      </c>
      <c r="BK129" s="228">
        <f>ROUND(I129*H129,2)</f>
        <v>0</v>
      </c>
      <c r="BL129" s="17" t="s">
        <v>214</v>
      </c>
      <c r="BM129" s="17" t="s">
        <v>3221</v>
      </c>
    </row>
    <row r="130" s="12" customFormat="1">
      <c r="B130" s="229"/>
      <c r="C130" s="230"/>
      <c r="D130" s="231" t="s">
        <v>216</v>
      </c>
      <c r="E130" s="232" t="s">
        <v>1</v>
      </c>
      <c r="F130" s="233" t="s">
        <v>3222</v>
      </c>
      <c r="G130" s="230"/>
      <c r="H130" s="234">
        <v>1927.4770000000001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216</v>
      </c>
      <c r="AU130" s="240" t="s">
        <v>80</v>
      </c>
      <c r="AV130" s="12" t="s">
        <v>80</v>
      </c>
      <c r="AW130" s="12" t="s">
        <v>33</v>
      </c>
      <c r="AX130" s="12" t="s">
        <v>78</v>
      </c>
      <c r="AY130" s="240" t="s">
        <v>207</v>
      </c>
    </row>
    <row r="131" s="1" customFormat="1" ht="16.5" customHeight="1">
      <c r="B131" s="38"/>
      <c r="C131" s="217" t="s">
        <v>293</v>
      </c>
      <c r="D131" s="217" t="s">
        <v>209</v>
      </c>
      <c r="E131" s="218" t="s">
        <v>2296</v>
      </c>
      <c r="F131" s="219" t="s">
        <v>2297</v>
      </c>
      <c r="G131" s="220" t="s">
        <v>266</v>
      </c>
      <c r="H131" s="221">
        <v>67.5</v>
      </c>
      <c r="I131" s="222"/>
      <c r="J131" s="223">
        <f>ROUND(I131*H131,2)</f>
        <v>0</v>
      </c>
      <c r="K131" s="219" t="s">
        <v>213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214</v>
      </c>
      <c r="AT131" s="17" t="s">
        <v>209</v>
      </c>
      <c r="AU131" s="17" t="s">
        <v>80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214</v>
      </c>
      <c r="BM131" s="17" t="s">
        <v>3223</v>
      </c>
    </row>
    <row r="132" s="12" customFormat="1">
      <c r="B132" s="229"/>
      <c r="C132" s="230"/>
      <c r="D132" s="231" t="s">
        <v>216</v>
      </c>
      <c r="E132" s="232" t="s">
        <v>1</v>
      </c>
      <c r="F132" s="233" t="s">
        <v>2299</v>
      </c>
      <c r="G132" s="230"/>
      <c r="H132" s="234">
        <v>67.5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216</v>
      </c>
      <c r="AU132" s="240" t="s">
        <v>80</v>
      </c>
      <c r="AV132" s="12" t="s">
        <v>80</v>
      </c>
      <c r="AW132" s="12" t="s">
        <v>33</v>
      </c>
      <c r="AX132" s="12" t="s">
        <v>78</v>
      </c>
      <c r="AY132" s="240" t="s">
        <v>207</v>
      </c>
    </row>
    <row r="133" s="1" customFormat="1" ht="16.5" customHeight="1">
      <c r="B133" s="38"/>
      <c r="C133" s="217" t="s">
        <v>8</v>
      </c>
      <c r="D133" s="217" t="s">
        <v>209</v>
      </c>
      <c r="E133" s="218" t="s">
        <v>2300</v>
      </c>
      <c r="F133" s="219" t="s">
        <v>2301</v>
      </c>
      <c r="G133" s="220" t="s">
        <v>266</v>
      </c>
      <c r="H133" s="221">
        <v>0.52500000000000002</v>
      </c>
      <c r="I133" s="222"/>
      <c r="J133" s="223">
        <f>ROUND(I133*H133,2)</f>
        <v>0</v>
      </c>
      <c r="K133" s="219" t="s">
        <v>213</v>
      </c>
      <c r="L133" s="43"/>
      <c r="M133" s="224" t="s">
        <v>1</v>
      </c>
      <c r="N133" s="225" t="s">
        <v>42</v>
      </c>
      <c r="O133" s="7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17" t="s">
        <v>214</v>
      </c>
      <c r="AT133" s="17" t="s">
        <v>209</v>
      </c>
      <c r="AU133" s="17" t="s">
        <v>80</v>
      </c>
      <c r="AY133" s="17" t="s">
        <v>207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78</v>
      </c>
      <c r="BK133" s="228">
        <f>ROUND(I133*H133,2)</f>
        <v>0</v>
      </c>
      <c r="BL133" s="17" t="s">
        <v>214</v>
      </c>
      <c r="BM133" s="17" t="s">
        <v>3224</v>
      </c>
    </row>
    <row r="134" s="12" customFormat="1">
      <c r="B134" s="229"/>
      <c r="C134" s="230"/>
      <c r="D134" s="231" t="s">
        <v>216</v>
      </c>
      <c r="E134" s="232" t="s">
        <v>1</v>
      </c>
      <c r="F134" s="233" t="s">
        <v>2303</v>
      </c>
      <c r="G134" s="230"/>
      <c r="H134" s="234">
        <v>0.52500000000000002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216</v>
      </c>
      <c r="AU134" s="240" t="s">
        <v>80</v>
      </c>
      <c r="AV134" s="12" t="s">
        <v>80</v>
      </c>
      <c r="AW134" s="12" t="s">
        <v>33</v>
      </c>
      <c r="AX134" s="12" t="s">
        <v>78</v>
      </c>
      <c r="AY134" s="240" t="s">
        <v>207</v>
      </c>
    </row>
    <row r="135" s="1" customFormat="1" ht="16.5" customHeight="1">
      <c r="B135" s="38"/>
      <c r="C135" s="217" t="s">
        <v>303</v>
      </c>
      <c r="D135" s="217" t="s">
        <v>209</v>
      </c>
      <c r="E135" s="218" t="s">
        <v>2304</v>
      </c>
      <c r="F135" s="219" t="s">
        <v>2305</v>
      </c>
      <c r="G135" s="220" t="s">
        <v>266</v>
      </c>
      <c r="H135" s="221">
        <v>10.109999999999999</v>
      </c>
      <c r="I135" s="222"/>
      <c r="J135" s="223">
        <f>ROUND(I135*H135,2)</f>
        <v>0</v>
      </c>
      <c r="K135" s="219" t="s">
        <v>213</v>
      </c>
      <c r="L135" s="43"/>
      <c r="M135" s="224" t="s">
        <v>1</v>
      </c>
      <c r="N135" s="225" t="s">
        <v>42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214</v>
      </c>
      <c r="AT135" s="17" t="s">
        <v>209</v>
      </c>
      <c r="AU135" s="17" t="s">
        <v>80</v>
      </c>
      <c r="AY135" s="17" t="s">
        <v>207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78</v>
      </c>
      <c r="BK135" s="228">
        <f>ROUND(I135*H135,2)</f>
        <v>0</v>
      </c>
      <c r="BL135" s="17" t="s">
        <v>214</v>
      </c>
      <c r="BM135" s="17" t="s">
        <v>3225</v>
      </c>
    </row>
    <row r="136" s="12" customFormat="1">
      <c r="B136" s="229"/>
      <c r="C136" s="230"/>
      <c r="D136" s="231" t="s">
        <v>216</v>
      </c>
      <c r="E136" s="232" t="s">
        <v>1</v>
      </c>
      <c r="F136" s="233" t="s">
        <v>2307</v>
      </c>
      <c r="G136" s="230"/>
      <c r="H136" s="234">
        <v>10.109999999999999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216</v>
      </c>
      <c r="AU136" s="240" t="s">
        <v>80</v>
      </c>
      <c r="AV136" s="12" t="s">
        <v>80</v>
      </c>
      <c r="AW136" s="12" t="s">
        <v>33</v>
      </c>
      <c r="AX136" s="12" t="s">
        <v>78</v>
      </c>
      <c r="AY136" s="240" t="s">
        <v>207</v>
      </c>
    </row>
    <row r="137" s="1" customFormat="1" ht="22.5" customHeight="1">
      <c r="B137" s="38"/>
      <c r="C137" s="217" t="s">
        <v>310</v>
      </c>
      <c r="D137" s="217" t="s">
        <v>209</v>
      </c>
      <c r="E137" s="218" t="s">
        <v>802</v>
      </c>
      <c r="F137" s="219" t="s">
        <v>803</v>
      </c>
      <c r="G137" s="220" t="s">
        <v>266</v>
      </c>
      <c r="H137" s="221">
        <v>35.246000000000002</v>
      </c>
      <c r="I137" s="222"/>
      <c r="J137" s="223">
        <f>ROUND(I137*H137,2)</f>
        <v>0</v>
      </c>
      <c r="K137" s="219" t="s">
        <v>213</v>
      </c>
      <c r="L137" s="43"/>
      <c r="M137" s="224" t="s">
        <v>1</v>
      </c>
      <c r="N137" s="225" t="s">
        <v>42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214</v>
      </c>
      <c r="AT137" s="17" t="s">
        <v>209</v>
      </c>
      <c r="AU137" s="17" t="s">
        <v>80</v>
      </c>
      <c r="AY137" s="17" t="s">
        <v>207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78</v>
      </c>
      <c r="BK137" s="228">
        <f>ROUND(I137*H137,2)</f>
        <v>0</v>
      </c>
      <c r="BL137" s="17" t="s">
        <v>214</v>
      </c>
      <c r="BM137" s="17" t="s">
        <v>3226</v>
      </c>
    </row>
    <row r="138" s="12" customFormat="1">
      <c r="B138" s="229"/>
      <c r="C138" s="230"/>
      <c r="D138" s="231" t="s">
        <v>216</v>
      </c>
      <c r="E138" s="232" t="s">
        <v>1</v>
      </c>
      <c r="F138" s="233" t="s">
        <v>3227</v>
      </c>
      <c r="G138" s="230"/>
      <c r="H138" s="234">
        <v>35.246000000000002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216</v>
      </c>
      <c r="AU138" s="240" t="s">
        <v>80</v>
      </c>
      <c r="AV138" s="12" t="s">
        <v>80</v>
      </c>
      <c r="AW138" s="12" t="s">
        <v>33</v>
      </c>
      <c r="AX138" s="12" t="s">
        <v>78</v>
      </c>
      <c r="AY138" s="240" t="s">
        <v>207</v>
      </c>
    </row>
    <row r="139" s="11" customFormat="1" ht="22.8" customHeight="1">
      <c r="B139" s="201"/>
      <c r="C139" s="202"/>
      <c r="D139" s="203" t="s">
        <v>70</v>
      </c>
      <c r="E139" s="215" t="s">
        <v>811</v>
      </c>
      <c r="F139" s="215" t="s">
        <v>812</v>
      </c>
      <c r="G139" s="202"/>
      <c r="H139" s="202"/>
      <c r="I139" s="205"/>
      <c r="J139" s="216">
        <f>BK139</f>
        <v>0</v>
      </c>
      <c r="K139" s="202"/>
      <c r="L139" s="207"/>
      <c r="M139" s="208"/>
      <c r="N139" s="209"/>
      <c r="O139" s="209"/>
      <c r="P139" s="210">
        <f>P140</f>
        <v>0</v>
      </c>
      <c r="Q139" s="209"/>
      <c r="R139" s="210">
        <f>R140</f>
        <v>0</v>
      </c>
      <c r="S139" s="209"/>
      <c r="T139" s="211">
        <f>T140</f>
        <v>0</v>
      </c>
      <c r="AR139" s="212" t="s">
        <v>78</v>
      </c>
      <c r="AT139" s="213" t="s">
        <v>70</v>
      </c>
      <c r="AU139" s="213" t="s">
        <v>78</v>
      </c>
      <c r="AY139" s="212" t="s">
        <v>207</v>
      </c>
      <c r="BK139" s="214">
        <f>BK140</f>
        <v>0</v>
      </c>
    </row>
    <row r="140" s="1" customFormat="1" ht="22.5" customHeight="1">
      <c r="B140" s="38"/>
      <c r="C140" s="217" t="s">
        <v>318</v>
      </c>
      <c r="D140" s="217" t="s">
        <v>209</v>
      </c>
      <c r="E140" s="218" t="s">
        <v>3228</v>
      </c>
      <c r="F140" s="219" t="s">
        <v>3229</v>
      </c>
      <c r="G140" s="220" t="s">
        <v>266</v>
      </c>
      <c r="H140" s="221">
        <v>0.071999999999999995</v>
      </c>
      <c r="I140" s="222"/>
      <c r="J140" s="223">
        <f>ROUND(I140*H140,2)</f>
        <v>0</v>
      </c>
      <c r="K140" s="219" t="s">
        <v>213</v>
      </c>
      <c r="L140" s="43"/>
      <c r="M140" s="224" t="s">
        <v>1</v>
      </c>
      <c r="N140" s="225" t="s">
        <v>42</v>
      </c>
      <c r="O140" s="7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17" t="s">
        <v>214</v>
      </c>
      <c r="AT140" s="17" t="s">
        <v>209</v>
      </c>
      <c r="AU140" s="17" t="s">
        <v>80</v>
      </c>
      <c r="AY140" s="17" t="s">
        <v>207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78</v>
      </c>
      <c r="BK140" s="228">
        <f>ROUND(I140*H140,2)</f>
        <v>0</v>
      </c>
      <c r="BL140" s="17" t="s">
        <v>214</v>
      </c>
      <c r="BM140" s="17" t="s">
        <v>3230</v>
      </c>
    </row>
    <row r="141" s="11" customFormat="1" ht="25.92" customHeight="1">
      <c r="B141" s="201"/>
      <c r="C141" s="202"/>
      <c r="D141" s="203" t="s">
        <v>70</v>
      </c>
      <c r="E141" s="204" t="s">
        <v>817</v>
      </c>
      <c r="F141" s="204" t="s">
        <v>818</v>
      </c>
      <c r="G141" s="202"/>
      <c r="H141" s="202"/>
      <c r="I141" s="205"/>
      <c r="J141" s="206">
        <f>BK141</f>
        <v>0</v>
      </c>
      <c r="K141" s="202"/>
      <c r="L141" s="207"/>
      <c r="M141" s="208"/>
      <c r="N141" s="209"/>
      <c r="O141" s="209"/>
      <c r="P141" s="210">
        <f>P142+P148+P229+P271+P340+P344+P462+P483+P514+P525</f>
        <v>0</v>
      </c>
      <c r="Q141" s="209"/>
      <c r="R141" s="210">
        <f>R142+R148+R229+R271+R340+R344+R462+R483+R514+R525</f>
        <v>29.155912430000004</v>
      </c>
      <c r="S141" s="209"/>
      <c r="T141" s="211">
        <f>T142+T148+T229+T271+T340+T344+T462+T483+T514+T525</f>
        <v>0</v>
      </c>
      <c r="AR141" s="212" t="s">
        <v>80</v>
      </c>
      <c r="AT141" s="213" t="s">
        <v>70</v>
      </c>
      <c r="AU141" s="213" t="s">
        <v>71</v>
      </c>
      <c r="AY141" s="212" t="s">
        <v>207</v>
      </c>
      <c r="BK141" s="214">
        <f>BK142+BK148+BK229+BK271+BK340+BK344+BK462+BK483+BK514+BK525</f>
        <v>0</v>
      </c>
    </row>
    <row r="142" s="11" customFormat="1" ht="22.8" customHeight="1">
      <c r="B142" s="201"/>
      <c r="C142" s="202"/>
      <c r="D142" s="203" t="s">
        <v>70</v>
      </c>
      <c r="E142" s="215" t="s">
        <v>819</v>
      </c>
      <c r="F142" s="215" t="s">
        <v>3231</v>
      </c>
      <c r="G142" s="202"/>
      <c r="H142" s="202"/>
      <c r="I142" s="205"/>
      <c r="J142" s="216">
        <f>BK142</f>
        <v>0</v>
      </c>
      <c r="K142" s="202"/>
      <c r="L142" s="207"/>
      <c r="M142" s="208"/>
      <c r="N142" s="209"/>
      <c r="O142" s="209"/>
      <c r="P142" s="210">
        <f>SUM(P143:P147)</f>
        <v>0</v>
      </c>
      <c r="Q142" s="209"/>
      <c r="R142" s="210">
        <f>SUM(R143:R147)</f>
        <v>0.10236299999999998</v>
      </c>
      <c r="S142" s="209"/>
      <c r="T142" s="211">
        <f>SUM(T143:T147)</f>
        <v>0</v>
      </c>
      <c r="AR142" s="212" t="s">
        <v>80</v>
      </c>
      <c r="AT142" s="213" t="s">
        <v>70</v>
      </c>
      <c r="AU142" s="213" t="s">
        <v>78</v>
      </c>
      <c r="AY142" s="212" t="s">
        <v>207</v>
      </c>
      <c r="BK142" s="214">
        <f>SUM(BK143:BK147)</f>
        <v>0</v>
      </c>
    </row>
    <row r="143" s="1" customFormat="1" ht="16.5" customHeight="1">
      <c r="B143" s="38"/>
      <c r="C143" s="217" t="s">
        <v>323</v>
      </c>
      <c r="D143" s="217" t="s">
        <v>209</v>
      </c>
      <c r="E143" s="218" t="s">
        <v>3232</v>
      </c>
      <c r="F143" s="219" t="s">
        <v>3233</v>
      </c>
      <c r="G143" s="220" t="s">
        <v>296</v>
      </c>
      <c r="H143" s="221">
        <v>10.35</v>
      </c>
      <c r="I143" s="222"/>
      <c r="J143" s="223">
        <f>ROUND(I143*H143,2)</f>
        <v>0</v>
      </c>
      <c r="K143" s="219" t="s">
        <v>213</v>
      </c>
      <c r="L143" s="43"/>
      <c r="M143" s="224" t="s">
        <v>1</v>
      </c>
      <c r="N143" s="225" t="s">
        <v>42</v>
      </c>
      <c r="O143" s="79"/>
      <c r="P143" s="226">
        <f>O143*H143</f>
        <v>0</v>
      </c>
      <c r="Q143" s="226">
        <v>0.0045799999999999999</v>
      </c>
      <c r="R143" s="226">
        <f>Q143*H143</f>
        <v>0.047402999999999994</v>
      </c>
      <c r="S143" s="226">
        <v>0</v>
      </c>
      <c r="T143" s="227">
        <f>S143*H143</f>
        <v>0</v>
      </c>
      <c r="AR143" s="17" t="s">
        <v>303</v>
      </c>
      <c r="AT143" s="17" t="s">
        <v>209</v>
      </c>
      <c r="AU143" s="17" t="s">
        <v>80</v>
      </c>
      <c r="AY143" s="17" t="s">
        <v>207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78</v>
      </c>
      <c r="BK143" s="228">
        <f>ROUND(I143*H143,2)</f>
        <v>0</v>
      </c>
      <c r="BL143" s="17" t="s">
        <v>303</v>
      </c>
      <c r="BM143" s="17" t="s">
        <v>3234</v>
      </c>
    </row>
    <row r="144" s="12" customFormat="1">
      <c r="B144" s="229"/>
      <c r="C144" s="230"/>
      <c r="D144" s="231" t="s">
        <v>216</v>
      </c>
      <c r="E144" s="232" t="s">
        <v>1</v>
      </c>
      <c r="F144" s="233" t="s">
        <v>3235</v>
      </c>
      <c r="G144" s="230"/>
      <c r="H144" s="234">
        <v>10.35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216</v>
      </c>
      <c r="AU144" s="240" t="s">
        <v>80</v>
      </c>
      <c r="AV144" s="12" t="s">
        <v>80</v>
      </c>
      <c r="AW144" s="12" t="s">
        <v>33</v>
      </c>
      <c r="AX144" s="12" t="s">
        <v>78</v>
      </c>
      <c r="AY144" s="240" t="s">
        <v>207</v>
      </c>
    </row>
    <row r="145" s="1" customFormat="1" ht="16.5" customHeight="1">
      <c r="B145" s="38"/>
      <c r="C145" s="217" t="s">
        <v>328</v>
      </c>
      <c r="D145" s="217" t="s">
        <v>209</v>
      </c>
      <c r="E145" s="218" t="s">
        <v>3236</v>
      </c>
      <c r="F145" s="219" t="s">
        <v>3237</v>
      </c>
      <c r="G145" s="220" t="s">
        <v>296</v>
      </c>
      <c r="H145" s="221">
        <v>12</v>
      </c>
      <c r="I145" s="222"/>
      <c r="J145" s="223">
        <f>ROUND(I145*H145,2)</f>
        <v>0</v>
      </c>
      <c r="K145" s="219" t="s">
        <v>213</v>
      </c>
      <c r="L145" s="43"/>
      <c r="M145" s="224" t="s">
        <v>1</v>
      </c>
      <c r="N145" s="225" t="s">
        <v>42</v>
      </c>
      <c r="O145" s="79"/>
      <c r="P145" s="226">
        <f>O145*H145</f>
        <v>0</v>
      </c>
      <c r="Q145" s="226">
        <v>0.0045799999999999999</v>
      </c>
      <c r="R145" s="226">
        <f>Q145*H145</f>
        <v>0.054959999999999995</v>
      </c>
      <c r="S145" s="226">
        <v>0</v>
      </c>
      <c r="T145" s="227">
        <f>S145*H145</f>
        <v>0</v>
      </c>
      <c r="AR145" s="17" t="s">
        <v>303</v>
      </c>
      <c r="AT145" s="17" t="s">
        <v>209</v>
      </c>
      <c r="AU145" s="17" t="s">
        <v>80</v>
      </c>
      <c r="AY145" s="17" t="s">
        <v>207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78</v>
      </c>
      <c r="BK145" s="228">
        <f>ROUND(I145*H145,2)</f>
        <v>0</v>
      </c>
      <c r="BL145" s="17" t="s">
        <v>303</v>
      </c>
      <c r="BM145" s="17" t="s">
        <v>3238</v>
      </c>
    </row>
    <row r="146" s="12" customFormat="1">
      <c r="B146" s="229"/>
      <c r="C146" s="230"/>
      <c r="D146" s="231" t="s">
        <v>216</v>
      </c>
      <c r="E146" s="232" t="s">
        <v>1</v>
      </c>
      <c r="F146" s="233" t="s">
        <v>3239</v>
      </c>
      <c r="G146" s="230"/>
      <c r="H146" s="234">
        <v>12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216</v>
      </c>
      <c r="AU146" s="240" t="s">
        <v>80</v>
      </c>
      <c r="AV146" s="12" t="s">
        <v>80</v>
      </c>
      <c r="AW146" s="12" t="s">
        <v>33</v>
      </c>
      <c r="AX146" s="12" t="s">
        <v>78</v>
      </c>
      <c r="AY146" s="240" t="s">
        <v>207</v>
      </c>
    </row>
    <row r="147" s="1" customFormat="1" ht="22.5" customHeight="1">
      <c r="B147" s="38"/>
      <c r="C147" s="217" t="s">
        <v>7</v>
      </c>
      <c r="D147" s="217" t="s">
        <v>209</v>
      </c>
      <c r="E147" s="218" t="s">
        <v>3240</v>
      </c>
      <c r="F147" s="219" t="s">
        <v>3241</v>
      </c>
      <c r="G147" s="220" t="s">
        <v>868</v>
      </c>
      <c r="H147" s="283"/>
      <c r="I147" s="222"/>
      <c r="J147" s="223">
        <f>ROUND(I147*H147,2)</f>
        <v>0</v>
      </c>
      <c r="K147" s="219" t="s">
        <v>213</v>
      </c>
      <c r="L147" s="43"/>
      <c r="M147" s="224" t="s">
        <v>1</v>
      </c>
      <c r="N147" s="225" t="s">
        <v>42</v>
      </c>
      <c r="O147" s="79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AR147" s="17" t="s">
        <v>303</v>
      </c>
      <c r="AT147" s="17" t="s">
        <v>209</v>
      </c>
      <c r="AU147" s="17" t="s">
        <v>80</v>
      </c>
      <c r="AY147" s="17" t="s">
        <v>207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78</v>
      </c>
      <c r="BK147" s="228">
        <f>ROUND(I147*H147,2)</f>
        <v>0</v>
      </c>
      <c r="BL147" s="17" t="s">
        <v>303</v>
      </c>
      <c r="BM147" s="17" t="s">
        <v>3242</v>
      </c>
    </row>
    <row r="148" s="11" customFormat="1" ht="22.8" customHeight="1">
      <c r="B148" s="201"/>
      <c r="C148" s="202"/>
      <c r="D148" s="203" t="s">
        <v>70</v>
      </c>
      <c r="E148" s="215" t="s">
        <v>870</v>
      </c>
      <c r="F148" s="215" t="s">
        <v>3243</v>
      </c>
      <c r="G148" s="202"/>
      <c r="H148" s="202"/>
      <c r="I148" s="205"/>
      <c r="J148" s="216">
        <f>BK148</f>
        <v>0</v>
      </c>
      <c r="K148" s="202"/>
      <c r="L148" s="207"/>
      <c r="M148" s="208"/>
      <c r="N148" s="209"/>
      <c r="O148" s="209"/>
      <c r="P148" s="210">
        <f>SUM(P149:P228)</f>
        <v>0</v>
      </c>
      <c r="Q148" s="209"/>
      <c r="R148" s="210">
        <f>SUM(R149:R228)</f>
        <v>5.2896011499999993</v>
      </c>
      <c r="S148" s="209"/>
      <c r="T148" s="211">
        <f>SUM(T149:T228)</f>
        <v>0</v>
      </c>
      <c r="AR148" s="212" t="s">
        <v>80</v>
      </c>
      <c r="AT148" s="213" t="s">
        <v>70</v>
      </c>
      <c r="AU148" s="213" t="s">
        <v>78</v>
      </c>
      <c r="AY148" s="212" t="s">
        <v>207</v>
      </c>
      <c r="BK148" s="214">
        <f>SUM(BK149:BK228)</f>
        <v>0</v>
      </c>
    </row>
    <row r="149" s="1" customFormat="1" ht="22.5" customHeight="1">
      <c r="B149" s="38"/>
      <c r="C149" s="217" t="s">
        <v>338</v>
      </c>
      <c r="D149" s="217" t="s">
        <v>209</v>
      </c>
      <c r="E149" s="218" t="s">
        <v>3244</v>
      </c>
      <c r="F149" s="219" t="s">
        <v>3245</v>
      </c>
      <c r="G149" s="220" t="s">
        <v>296</v>
      </c>
      <c r="H149" s="221">
        <v>199.97999999999999</v>
      </c>
      <c r="I149" s="222"/>
      <c r="J149" s="223">
        <f>ROUND(I149*H149,2)</f>
        <v>0</v>
      </c>
      <c r="K149" s="219" t="s">
        <v>213</v>
      </c>
      <c r="L149" s="43"/>
      <c r="M149" s="224" t="s">
        <v>1</v>
      </c>
      <c r="N149" s="225" t="s">
        <v>42</v>
      </c>
      <c r="O149" s="7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17" t="s">
        <v>303</v>
      </c>
      <c r="AT149" s="17" t="s">
        <v>209</v>
      </c>
      <c r="AU149" s="17" t="s">
        <v>80</v>
      </c>
      <c r="AY149" s="17" t="s">
        <v>207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78</v>
      </c>
      <c r="BK149" s="228">
        <f>ROUND(I149*H149,2)</f>
        <v>0</v>
      </c>
      <c r="BL149" s="17" t="s">
        <v>303</v>
      </c>
      <c r="BM149" s="17" t="s">
        <v>3246</v>
      </c>
    </row>
    <row r="150" s="12" customFormat="1">
      <c r="B150" s="229"/>
      <c r="C150" s="230"/>
      <c r="D150" s="231" t="s">
        <v>216</v>
      </c>
      <c r="E150" s="232" t="s">
        <v>1</v>
      </c>
      <c r="F150" s="233" t="s">
        <v>3247</v>
      </c>
      <c r="G150" s="230"/>
      <c r="H150" s="234">
        <v>199.97999999999999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216</v>
      </c>
      <c r="AU150" s="240" t="s">
        <v>80</v>
      </c>
      <c r="AV150" s="12" t="s">
        <v>80</v>
      </c>
      <c r="AW150" s="12" t="s">
        <v>33</v>
      </c>
      <c r="AX150" s="12" t="s">
        <v>78</v>
      </c>
      <c r="AY150" s="240" t="s">
        <v>207</v>
      </c>
    </row>
    <row r="151" s="1" customFormat="1" ht="16.5" customHeight="1">
      <c r="B151" s="38"/>
      <c r="C151" s="273" t="s">
        <v>344</v>
      </c>
      <c r="D151" s="273" t="s">
        <v>281</v>
      </c>
      <c r="E151" s="274" t="s">
        <v>3248</v>
      </c>
      <c r="F151" s="275" t="s">
        <v>3249</v>
      </c>
      <c r="G151" s="276" t="s">
        <v>296</v>
      </c>
      <c r="H151" s="277">
        <v>110</v>
      </c>
      <c r="I151" s="278"/>
      <c r="J151" s="279">
        <f>ROUND(I151*H151,2)</f>
        <v>0</v>
      </c>
      <c r="K151" s="275" t="s">
        <v>213</v>
      </c>
      <c r="L151" s="280"/>
      <c r="M151" s="281" t="s">
        <v>1</v>
      </c>
      <c r="N151" s="282" t="s">
        <v>42</v>
      </c>
      <c r="O151" s="79"/>
      <c r="P151" s="226">
        <f>O151*H151</f>
        <v>0</v>
      </c>
      <c r="Q151" s="226">
        <v>0.0028</v>
      </c>
      <c r="R151" s="226">
        <f>Q151*H151</f>
        <v>0.308</v>
      </c>
      <c r="S151" s="226">
        <v>0</v>
      </c>
      <c r="T151" s="227">
        <f>S151*H151</f>
        <v>0</v>
      </c>
      <c r="AR151" s="17" t="s">
        <v>397</v>
      </c>
      <c r="AT151" s="17" t="s">
        <v>281</v>
      </c>
      <c r="AU151" s="17" t="s">
        <v>80</v>
      </c>
      <c r="AY151" s="17" t="s">
        <v>207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78</v>
      </c>
      <c r="BK151" s="228">
        <f>ROUND(I151*H151,2)</f>
        <v>0</v>
      </c>
      <c r="BL151" s="17" t="s">
        <v>303</v>
      </c>
      <c r="BM151" s="17" t="s">
        <v>3250</v>
      </c>
    </row>
    <row r="152" s="12" customFormat="1">
      <c r="B152" s="229"/>
      <c r="C152" s="230"/>
      <c r="D152" s="231" t="s">
        <v>216</v>
      </c>
      <c r="E152" s="232" t="s">
        <v>1</v>
      </c>
      <c r="F152" s="233" t="s">
        <v>3251</v>
      </c>
      <c r="G152" s="230"/>
      <c r="H152" s="234">
        <v>110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216</v>
      </c>
      <c r="AU152" s="240" t="s">
        <v>80</v>
      </c>
      <c r="AV152" s="12" t="s">
        <v>80</v>
      </c>
      <c r="AW152" s="12" t="s">
        <v>33</v>
      </c>
      <c r="AX152" s="12" t="s">
        <v>78</v>
      </c>
      <c r="AY152" s="240" t="s">
        <v>207</v>
      </c>
    </row>
    <row r="153" s="1" customFormat="1" ht="16.5" customHeight="1">
      <c r="B153" s="38"/>
      <c r="C153" s="273" t="s">
        <v>349</v>
      </c>
      <c r="D153" s="273" t="s">
        <v>281</v>
      </c>
      <c r="E153" s="274" t="s">
        <v>3252</v>
      </c>
      <c r="F153" s="275" t="s">
        <v>3253</v>
      </c>
      <c r="G153" s="276" t="s">
        <v>296</v>
      </c>
      <c r="H153" s="277">
        <v>110</v>
      </c>
      <c r="I153" s="278"/>
      <c r="J153" s="279">
        <f>ROUND(I153*H153,2)</f>
        <v>0</v>
      </c>
      <c r="K153" s="275" t="s">
        <v>213</v>
      </c>
      <c r="L153" s="280"/>
      <c r="M153" s="281" t="s">
        <v>1</v>
      </c>
      <c r="N153" s="282" t="s">
        <v>42</v>
      </c>
      <c r="O153" s="79"/>
      <c r="P153" s="226">
        <f>O153*H153</f>
        <v>0</v>
      </c>
      <c r="Q153" s="226">
        <v>0.0044799999999999996</v>
      </c>
      <c r="R153" s="226">
        <f>Q153*H153</f>
        <v>0.49279999999999996</v>
      </c>
      <c r="S153" s="226">
        <v>0</v>
      </c>
      <c r="T153" s="227">
        <f>S153*H153</f>
        <v>0</v>
      </c>
      <c r="AR153" s="17" t="s">
        <v>397</v>
      </c>
      <c r="AT153" s="17" t="s">
        <v>281</v>
      </c>
      <c r="AU153" s="17" t="s">
        <v>80</v>
      </c>
      <c r="AY153" s="17" t="s">
        <v>207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78</v>
      </c>
      <c r="BK153" s="228">
        <f>ROUND(I153*H153,2)</f>
        <v>0</v>
      </c>
      <c r="BL153" s="17" t="s">
        <v>303</v>
      </c>
      <c r="BM153" s="17" t="s">
        <v>3254</v>
      </c>
    </row>
    <row r="154" s="12" customFormat="1">
      <c r="B154" s="229"/>
      <c r="C154" s="230"/>
      <c r="D154" s="231" t="s">
        <v>216</v>
      </c>
      <c r="E154" s="232" t="s">
        <v>1</v>
      </c>
      <c r="F154" s="233" t="s">
        <v>3255</v>
      </c>
      <c r="G154" s="230"/>
      <c r="H154" s="234">
        <v>110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216</v>
      </c>
      <c r="AU154" s="240" t="s">
        <v>80</v>
      </c>
      <c r="AV154" s="12" t="s">
        <v>80</v>
      </c>
      <c r="AW154" s="12" t="s">
        <v>33</v>
      </c>
      <c r="AX154" s="12" t="s">
        <v>78</v>
      </c>
      <c r="AY154" s="240" t="s">
        <v>207</v>
      </c>
    </row>
    <row r="155" s="1" customFormat="1" ht="22.5" customHeight="1">
      <c r="B155" s="38"/>
      <c r="C155" s="217" t="s">
        <v>354</v>
      </c>
      <c r="D155" s="217" t="s">
        <v>209</v>
      </c>
      <c r="E155" s="218" t="s">
        <v>3256</v>
      </c>
      <c r="F155" s="219" t="s">
        <v>2614</v>
      </c>
      <c r="G155" s="220" t="s">
        <v>296</v>
      </c>
      <c r="H155" s="221">
        <v>100</v>
      </c>
      <c r="I155" s="222"/>
      <c r="J155" s="223">
        <f>ROUND(I155*H155,2)</f>
        <v>0</v>
      </c>
      <c r="K155" s="219" t="s">
        <v>213</v>
      </c>
      <c r="L155" s="43"/>
      <c r="M155" s="224" t="s">
        <v>1</v>
      </c>
      <c r="N155" s="225" t="s">
        <v>42</v>
      </c>
      <c r="O155" s="79"/>
      <c r="P155" s="226">
        <f>O155*H155</f>
        <v>0</v>
      </c>
      <c r="Q155" s="226">
        <v>1.0000000000000001E-05</v>
      </c>
      <c r="R155" s="226">
        <f>Q155*H155</f>
        <v>0.001</v>
      </c>
      <c r="S155" s="226">
        <v>0</v>
      </c>
      <c r="T155" s="227">
        <f>S155*H155</f>
        <v>0</v>
      </c>
      <c r="AR155" s="17" t="s">
        <v>214</v>
      </c>
      <c r="AT155" s="17" t="s">
        <v>209</v>
      </c>
      <c r="AU155" s="17" t="s">
        <v>80</v>
      </c>
      <c r="AY155" s="17" t="s">
        <v>207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78</v>
      </c>
      <c r="BK155" s="228">
        <f>ROUND(I155*H155,2)</f>
        <v>0</v>
      </c>
      <c r="BL155" s="17" t="s">
        <v>214</v>
      </c>
      <c r="BM155" s="17" t="s">
        <v>3257</v>
      </c>
    </row>
    <row r="156" s="12" customFormat="1">
      <c r="B156" s="229"/>
      <c r="C156" s="230"/>
      <c r="D156" s="231" t="s">
        <v>216</v>
      </c>
      <c r="E156" s="232" t="s">
        <v>1</v>
      </c>
      <c r="F156" s="233" t="s">
        <v>3258</v>
      </c>
      <c r="G156" s="230"/>
      <c r="H156" s="234">
        <v>100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216</v>
      </c>
      <c r="AU156" s="240" t="s">
        <v>80</v>
      </c>
      <c r="AV156" s="12" t="s">
        <v>80</v>
      </c>
      <c r="AW156" s="12" t="s">
        <v>33</v>
      </c>
      <c r="AX156" s="12" t="s">
        <v>78</v>
      </c>
      <c r="AY156" s="240" t="s">
        <v>207</v>
      </c>
    </row>
    <row r="157" s="1" customFormat="1" ht="22.5" customHeight="1">
      <c r="B157" s="38"/>
      <c r="C157" s="273" t="s">
        <v>363</v>
      </c>
      <c r="D157" s="273" t="s">
        <v>281</v>
      </c>
      <c r="E157" s="274" t="s">
        <v>3259</v>
      </c>
      <c r="F157" s="275" t="s">
        <v>3260</v>
      </c>
      <c r="G157" s="276" t="s">
        <v>290</v>
      </c>
      <c r="H157" s="277">
        <v>110</v>
      </c>
      <c r="I157" s="278"/>
      <c r="J157" s="279">
        <f>ROUND(I157*H157,2)</f>
        <v>0</v>
      </c>
      <c r="K157" s="275" t="s">
        <v>213</v>
      </c>
      <c r="L157" s="280"/>
      <c r="M157" s="281" t="s">
        <v>1</v>
      </c>
      <c r="N157" s="282" t="s">
        <v>42</v>
      </c>
      <c r="O157" s="79"/>
      <c r="P157" s="226">
        <f>O157*H157</f>
        <v>0</v>
      </c>
      <c r="Q157" s="226">
        <v>0.00040000000000000002</v>
      </c>
      <c r="R157" s="226">
        <f>Q157*H157</f>
        <v>0.044000000000000004</v>
      </c>
      <c r="S157" s="226">
        <v>0</v>
      </c>
      <c r="T157" s="227">
        <f>S157*H157</f>
        <v>0</v>
      </c>
      <c r="AR157" s="17" t="s">
        <v>253</v>
      </c>
      <c r="AT157" s="17" t="s">
        <v>281</v>
      </c>
      <c r="AU157" s="17" t="s">
        <v>80</v>
      </c>
      <c r="AY157" s="17" t="s">
        <v>207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78</v>
      </c>
      <c r="BK157" s="228">
        <f>ROUND(I157*H157,2)</f>
        <v>0</v>
      </c>
      <c r="BL157" s="17" t="s">
        <v>214</v>
      </c>
      <c r="BM157" s="17" t="s">
        <v>3261</v>
      </c>
    </row>
    <row r="158" s="12" customFormat="1">
      <c r="B158" s="229"/>
      <c r="C158" s="230"/>
      <c r="D158" s="231" t="s">
        <v>216</v>
      </c>
      <c r="E158" s="232" t="s">
        <v>1</v>
      </c>
      <c r="F158" s="233" t="s">
        <v>3251</v>
      </c>
      <c r="G158" s="230"/>
      <c r="H158" s="234">
        <v>110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216</v>
      </c>
      <c r="AU158" s="240" t="s">
        <v>80</v>
      </c>
      <c r="AV158" s="12" t="s">
        <v>80</v>
      </c>
      <c r="AW158" s="12" t="s">
        <v>33</v>
      </c>
      <c r="AX158" s="12" t="s">
        <v>78</v>
      </c>
      <c r="AY158" s="240" t="s">
        <v>207</v>
      </c>
    </row>
    <row r="159" s="1" customFormat="1" ht="22.5" customHeight="1">
      <c r="B159" s="38"/>
      <c r="C159" s="217" t="s">
        <v>368</v>
      </c>
      <c r="D159" s="217" t="s">
        <v>209</v>
      </c>
      <c r="E159" s="218" t="s">
        <v>873</v>
      </c>
      <c r="F159" s="219" t="s">
        <v>874</v>
      </c>
      <c r="G159" s="220" t="s">
        <v>296</v>
      </c>
      <c r="H159" s="221">
        <v>85.349999999999994</v>
      </c>
      <c r="I159" s="222"/>
      <c r="J159" s="223">
        <f>ROUND(I159*H159,2)</f>
        <v>0</v>
      </c>
      <c r="K159" s="219" t="s">
        <v>213</v>
      </c>
      <c r="L159" s="43"/>
      <c r="M159" s="224" t="s">
        <v>1</v>
      </c>
      <c r="N159" s="225" t="s">
        <v>42</v>
      </c>
      <c r="O159" s="79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AR159" s="17" t="s">
        <v>303</v>
      </c>
      <c r="AT159" s="17" t="s">
        <v>209</v>
      </c>
      <c r="AU159" s="17" t="s">
        <v>80</v>
      </c>
      <c r="AY159" s="17" t="s">
        <v>207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78</v>
      </c>
      <c r="BK159" s="228">
        <f>ROUND(I159*H159,2)</f>
        <v>0</v>
      </c>
      <c r="BL159" s="17" t="s">
        <v>303</v>
      </c>
      <c r="BM159" s="17" t="s">
        <v>3262</v>
      </c>
    </row>
    <row r="160" s="12" customFormat="1">
      <c r="B160" s="229"/>
      <c r="C160" s="230"/>
      <c r="D160" s="231" t="s">
        <v>216</v>
      </c>
      <c r="E160" s="232" t="s">
        <v>1</v>
      </c>
      <c r="F160" s="233" t="s">
        <v>3263</v>
      </c>
      <c r="G160" s="230"/>
      <c r="H160" s="234">
        <v>9.9499999999999993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216</v>
      </c>
      <c r="AU160" s="240" t="s">
        <v>80</v>
      </c>
      <c r="AV160" s="12" t="s">
        <v>80</v>
      </c>
      <c r="AW160" s="12" t="s">
        <v>33</v>
      </c>
      <c r="AX160" s="12" t="s">
        <v>71</v>
      </c>
      <c r="AY160" s="240" t="s">
        <v>207</v>
      </c>
    </row>
    <row r="161" s="12" customFormat="1">
      <c r="B161" s="229"/>
      <c r="C161" s="230"/>
      <c r="D161" s="231" t="s">
        <v>216</v>
      </c>
      <c r="E161" s="232" t="s">
        <v>1</v>
      </c>
      <c r="F161" s="233" t="s">
        <v>3264</v>
      </c>
      <c r="G161" s="230"/>
      <c r="H161" s="234">
        <v>23.399999999999999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216</v>
      </c>
      <c r="AU161" s="240" t="s">
        <v>80</v>
      </c>
      <c r="AV161" s="12" t="s">
        <v>80</v>
      </c>
      <c r="AW161" s="12" t="s">
        <v>33</v>
      </c>
      <c r="AX161" s="12" t="s">
        <v>71</v>
      </c>
      <c r="AY161" s="240" t="s">
        <v>207</v>
      </c>
    </row>
    <row r="162" s="12" customFormat="1">
      <c r="B162" s="229"/>
      <c r="C162" s="230"/>
      <c r="D162" s="231" t="s">
        <v>216</v>
      </c>
      <c r="E162" s="232" t="s">
        <v>1</v>
      </c>
      <c r="F162" s="233" t="s">
        <v>3265</v>
      </c>
      <c r="G162" s="230"/>
      <c r="H162" s="234">
        <v>3.5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AT162" s="240" t="s">
        <v>216</v>
      </c>
      <c r="AU162" s="240" t="s">
        <v>80</v>
      </c>
      <c r="AV162" s="12" t="s">
        <v>80</v>
      </c>
      <c r="AW162" s="12" t="s">
        <v>33</v>
      </c>
      <c r="AX162" s="12" t="s">
        <v>71</v>
      </c>
      <c r="AY162" s="240" t="s">
        <v>207</v>
      </c>
    </row>
    <row r="163" s="12" customFormat="1">
      <c r="B163" s="229"/>
      <c r="C163" s="230"/>
      <c r="D163" s="231" t="s">
        <v>216</v>
      </c>
      <c r="E163" s="232" t="s">
        <v>1</v>
      </c>
      <c r="F163" s="233" t="s">
        <v>3266</v>
      </c>
      <c r="G163" s="230"/>
      <c r="H163" s="234">
        <v>26.350000000000001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216</v>
      </c>
      <c r="AU163" s="240" t="s">
        <v>80</v>
      </c>
      <c r="AV163" s="12" t="s">
        <v>80</v>
      </c>
      <c r="AW163" s="12" t="s">
        <v>33</v>
      </c>
      <c r="AX163" s="12" t="s">
        <v>71</v>
      </c>
      <c r="AY163" s="240" t="s">
        <v>207</v>
      </c>
    </row>
    <row r="164" s="12" customFormat="1">
      <c r="B164" s="229"/>
      <c r="C164" s="230"/>
      <c r="D164" s="231" t="s">
        <v>216</v>
      </c>
      <c r="E164" s="232" t="s">
        <v>1</v>
      </c>
      <c r="F164" s="233" t="s">
        <v>3267</v>
      </c>
      <c r="G164" s="230"/>
      <c r="H164" s="234">
        <v>3.5499999999999998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216</v>
      </c>
      <c r="AU164" s="240" t="s">
        <v>80</v>
      </c>
      <c r="AV164" s="12" t="s">
        <v>80</v>
      </c>
      <c r="AW164" s="12" t="s">
        <v>33</v>
      </c>
      <c r="AX164" s="12" t="s">
        <v>71</v>
      </c>
      <c r="AY164" s="240" t="s">
        <v>207</v>
      </c>
    </row>
    <row r="165" s="12" customFormat="1">
      <c r="B165" s="229"/>
      <c r="C165" s="230"/>
      <c r="D165" s="231" t="s">
        <v>216</v>
      </c>
      <c r="E165" s="232" t="s">
        <v>1</v>
      </c>
      <c r="F165" s="233" t="s">
        <v>3268</v>
      </c>
      <c r="G165" s="230"/>
      <c r="H165" s="234">
        <v>15.300000000000001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216</v>
      </c>
      <c r="AU165" s="240" t="s">
        <v>80</v>
      </c>
      <c r="AV165" s="12" t="s">
        <v>80</v>
      </c>
      <c r="AW165" s="12" t="s">
        <v>33</v>
      </c>
      <c r="AX165" s="12" t="s">
        <v>71</v>
      </c>
      <c r="AY165" s="240" t="s">
        <v>207</v>
      </c>
    </row>
    <row r="166" s="12" customFormat="1">
      <c r="B166" s="229"/>
      <c r="C166" s="230"/>
      <c r="D166" s="231" t="s">
        <v>216</v>
      </c>
      <c r="E166" s="232" t="s">
        <v>1</v>
      </c>
      <c r="F166" s="233" t="s">
        <v>3269</v>
      </c>
      <c r="G166" s="230"/>
      <c r="H166" s="234">
        <v>3.2999999999999998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216</v>
      </c>
      <c r="AU166" s="240" t="s">
        <v>80</v>
      </c>
      <c r="AV166" s="12" t="s">
        <v>80</v>
      </c>
      <c r="AW166" s="12" t="s">
        <v>33</v>
      </c>
      <c r="AX166" s="12" t="s">
        <v>71</v>
      </c>
      <c r="AY166" s="240" t="s">
        <v>207</v>
      </c>
    </row>
    <row r="167" s="13" customFormat="1">
      <c r="B167" s="241"/>
      <c r="C167" s="242"/>
      <c r="D167" s="231" t="s">
        <v>216</v>
      </c>
      <c r="E167" s="243" t="s">
        <v>1</v>
      </c>
      <c r="F167" s="244" t="s">
        <v>223</v>
      </c>
      <c r="G167" s="242"/>
      <c r="H167" s="245">
        <v>85.349999999999994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AT167" s="251" t="s">
        <v>216</v>
      </c>
      <c r="AU167" s="251" t="s">
        <v>80</v>
      </c>
      <c r="AV167" s="13" t="s">
        <v>214</v>
      </c>
      <c r="AW167" s="13" t="s">
        <v>33</v>
      </c>
      <c r="AX167" s="13" t="s">
        <v>78</v>
      </c>
      <c r="AY167" s="251" t="s">
        <v>207</v>
      </c>
    </row>
    <row r="168" s="1" customFormat="1" ht="33.75" customHeight="1">
      <c r="B168" s="38"/>
      <c r="C168" s="273" t="s">
        <v>376</v>
      </c>
      <c r="D168" s="273" t="s">
        <v>281</v>
      </c>
      <c r="E168" s="274" t="s">
        <v>3270</v>
      </c>
      <c r="F168" s="275" t="s">
        <v>3271</v>
      </c>
      <c r="G168" s="276" t="s">
        <v>296</v>
      </c>
      <c r="H168" s="277">
        <v>87.057000000000002</v>
      </c>
      <c r="I168" s="278"/>
      <c r="J168" s="279">
        <f>ROUND(I168*H168,2)</f>
        <v>0</v>
      </c>
      <c r="K168" s="275" t="s">
        <v>213</v>
      </c>
      <c r="L168" s="280"/>
      <c r="M168" s="281" t="s">
        <v>1</v>
      </c>
      <c r="N168" s="282" t="s">
        <v>42</v>
      </c>
      <c r="O168" s="79"/>
      <c r="P168" s="226">
        <f>O168*H168</f>
        <v>0</v>
      </c>
      <c r="Q168" s="226">
        <v>0.001</v>
      </c>
      <c r="R168" s="226">
        <f>Q168*H168</f>
        <v>0.087057000000000009</v>
      </c>
      <c r="S168" s="226">
        <v>0</v>
      </c>
      <c r="T168" s="227">
        <f>S168*H168</f>
        <v>0</v>
      </c>
      <c r="AR168" s="17" t="s">
        <v>397</v>
      </c>
      <c r="AT168" s="17" t="s">
        <v>281</v>
      </c>
      <c r="AU168" s="17" t="s">
        <v>80</v>
      </c>
      <c r="AY168" s="17" t="s">
        <v>207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78</v>
      </c>
      <c r="BK168" s="228">
        <f>ROUND(I168*H168,2)</f>
        <v>0</v>
      </c>
      <c r="BL168" s="17" t="s">
        <v>303</v>
      </c>
      <c r="BM168" s="17" t="s">
        <v>3272</v>
      </c>
    </row>
    <row r="169" s="12" customFormat="1">
      <c r="B169" s="229"/>
      <c r="C169" s="230"/>
      <c r="D169" s="231" t="s">
        <v>216</v>
      </c>
      <c r="E169" s="232" t="s">
        <v>1</v>
      </c>
      <c r="F169" s="233" t="s">
        <v>3273</v>
      </c>
      <c r="G169" s="230"/>
      <c r="H169" s="234">
        <v>87.057000000000002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216</v>
      </c>
      <c r="AU169" s="240" t="s">
        <v>80</v>
      </c>
      <c r="AV169" s="12" t="s">
        <v>80</v>
      </c>
      <c r="AW169" s="12" t="s">
        <v>33</v>
      </c>
      <c r="AX169" s="12" t="s">
        <v>78</v>
      </c>
      <c r="AY169" s="240" t="s">
        <v>207</v>
      </c>
    </row>
    <row r="170" s="1" customFormat="1" ht="22.5" customHeight="1">
      <c r="B170" s="38"/>
      <c r="C170" s="217" t="s">
        <v>382</v>
      </c>
      <c r="D170" s="217" t="s">
        <v>209</v>
      </c>
      <c r="E170" s="218" t="s">
        <v>2350</v>
      </c>
      <c r="F170" s="219" t="s">
        <v>2351</v>
      </c>
      <c r="G170" s="220" t="s">
        <v>296</v>
      </c>
      <c r="H170" s="221">
        <v>236.68799999999999</v>
      </c>
      <c r="I170" s="222"/>
      <c r="J170" s="223">
        <f>ROUND(I170*H170,2)</f>
        <v>0</v>
      </c>
      <c r="K170" s="219" t="s">
        <v>213</v>
      </c>
      <c r="L170" s="43"/>
      <c r="M170" s="224" t="s">
        <v>1</v>
      </c>
      <c r="N170" s="225" t="s">
        <v>42</v>
      </c>
      <c r="O170" s="79"/>
      <c r="P170" s="226">
        <f>O170*H170</f>
        <v>0</v>
      </c>
      <c r="Q170" s="226">
        <v>5.0000000000000002E-05</v>
      </c>
      <c r="R170" s="226">
        <f>Q170*H170</f>
        <v>0.0118344</v>
      </c>
      <c r="S170" s="226">
        <v>0</v>
      </c>
      <c r="T170" s="227">
        <f>S170*H170</f>
        <v>0</v>
      </c>
      <c r="AR170" s="17" t="s">
        <v>303</v>
      </c>
      <c r="AT170" s="17" t="s">
        <v>209</v>
      </c>
      <c r="AU170" s="17" t="s">
        <v>80</v>
      </c>
      <c r="AY170" s="17" t="s">
        <v>207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78</v>
      </c>
      <c r="BK170" s="228">
        <f>ROUND(I170*H170,2)</f>
        <v>0</v>
      </c>
      <c r="BL170" s="17" t="s">
        <v>303</v>
      </c>
      <c r="BM170" s="17" t="s">
        <v>3274</v>
      </c>
    </row>
    <row r="171" s="15" customFormat="1">
      <c r="B171" s="263"/>
      <c r="C171" s="264"/>
      <c r="D171" s="231" t="s">
        <v>216</v>
      </c>
      <c r="E171" s="265" t="s">
        <v>1</v>
      </c>
      <c r="F171" s="266" t="s">
        <v>3275</v>
      </c>
      <c r="G171" s="264"/>
      <c r="H171" s="265" t="s">
        <v>1</v>
      </c>
      <c r="I171" s="267"/>
      <c r="J171" s="264"/>
      <c r="K171" s="264"/>
      <c r="L171" s="268"/>
      <c r="M171" s="269"/>
      <c r="N171" s="270"/>
      <c r="O171" s="270"/>
      <c r="P171" s="270"/>
      <c r="Q171" s="270"/>
      <c r="R171" s="270"/>
      <c r="S171" s="270"/>
      <c r="T171" s="271"/>
      <c r="AT171" s="272" t="s">
        <v>216</v>
      </c>
      <c r="AU171" s="272" t="s">
        <v>80</v>
      </c>
      <c r="AV171" s="15" t="s">
        <v>78</v>
      </c>
      <c r="AW171" s="15" t="s">
        <v>33</v>
      </c>
      <c r="AX171" s="15" t="s">
        <v>71</v>
      </c>
      <c r="AY171" s="272" t="s">
        <v>207</v>
      </c>
    </row>
    <row r="172" s="15" customFormat="1">
      <c r="B172" s="263"/>
      <c r="C172" s="264"/>
      <c r="D172" s="231" t="s">
        <v>216</v>
      </c>
      <c r="E172" s="265" t="s">
        <v>1</v>
      </c>
      <c r="F172" s="266" t="s">
        <v>3276</v>
      </c>
      <c r="G172" s="264"/>
      <c r="H172" s="265" t="s">
        <v>1</v>
      </c>
      <c r="I172" s="267"/>
      <c r="J172" s="264"/>
      <c r="K172" s="264"/>
      <c r="L172" s="268"/>
      <c r="M172" s="269"/>
      <c r="N172" s="270"/>
      <c r="O172" s="270"/>
      <c r="P172" s="270"/>
      <c r="Q172" s="270"/>
      <c r="R172" s="270"/>
      <c r="S172" s="270"/>
      <c r="T172" s="271"/>
      <c r="AT172" s="272" t="s">
        <v>216</v>
      </c>
      <c r="AU172" s="272" t="s">
        <v>80</v>
      </c>
      <c r="AV172" s="15" t="s">
        <v>78</v>
      </c>
      <c r="AW172" s="15" t="s">
        <v>33</v>
      </c>
      <c r="AX172" s="15" t="s">
        <v>71</v>
      </c>
      <c r="AY172" s="272" t="s">
        <v>207</v>
      </c>
    </row>
    <row r="173" s="12" customFormat="1">
      <c r="B173" s="229"/>
      <c r="C173" s="230"/>
      <c r="D173" s="231" t="s">
        <v>216</v>
      </c>
      <c r="E173" s="232" t="s">
        <v>1</v>
      </c>
      <c r="F173" s="233" t="s">
        <v>3277</v>
      </c>
      <c r="G173" s="230"/>
      <c r="H173" s="234">
        <v>33.149999999999999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216</v>
      </c>
      <c r="AU173" s="240" t="s">
        <v>80</v>
      </c>
      <c r="AV173" s="12" t="s">
        <v>80</v>
      </c>
      <c r="AW173" s="12" t="s">
        <v>33</v>
      </c>
      <c r="AX173" s="12" t="s">
        <v>71</v>
      </c>
      <c r="AY173" s="240" t="s">
        <v>207</v>
      </c>
    </row>
    <row r="174" s="12" customFormat="1">
      <c r="B174" s="229"/>
      <c r="C174" s="230"/>
      <c r="D174" s="231" t="s">
        <v>216</v>
      </c>
      <c r="E174" s="232" t="s">
        <v>1</v>
      </c>
      <c r="F174" s="233" t="s">
        <v>3278</v>
      </c>
      <c r="G174" s="230"/>
      <c r="H174" s="234">
        <v>-4.2380000000000004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AT174" s="240" t="s">
        <v>216</v>
      </c>
      <c r="AU174" s="240" t="s">
        <v>80</v>
      </c>
      <c r="AV174" s="12" t="s">
        <v>80</v>
      </c>
      <c r="AW174" s="12" t="s">
        <v>33</v>
      </c>
      <c r="AX174" s="12" t="s">
        <v>71</v>
      </c>
      <c r="AY174" s="240" t="s">
        <v>207</v>
      </c>
    </row>
    <row r="175" s="12" customFormat="1">
      <c r="B175" s="229"/>
      <c r="C175" s="230"/>
      <c r="D175" s="231" t="s">
        <v>216</v>
      </c>
      <c r="E175" s="232" t="s">
        <v>1</v>
      </c>
      <c r="F175" s="233" t="s">
        <v>3279</v>
      </c>
      <c r="G175" s="230"/>
      <c r="H175" s="234">
        <v>29.789999999999999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216</v>
      </c>
      <c r="AU175" s="240" t="s">
        <v>80</v>
      </c>
      <c r="AV175" s="12" t="s">
        <v>80</v>
      </c>
      <c r="AW175" s="12" t="s">
        <v>33</v>
      </c>
      <c r="AX175" s="12" t="s">
        <v>71</v>
      </c>
      <c r="AY175" s="240" t="s">
        <v>207</v>
      </c>
    </row>
    <row r="176" s="12" customFormat="1">
      <c r="B176" s="229"/>
      <c r="C176" s="230"/>
      <c r="D176" s="231" t="s">
        <v>216</v>
      </c>
      <c r="E176" s="232" t="s">
        <v>1</v>
      </c>
      <c r="F176" s="233" t="s">
        <v>3280</v>
      </c>
      <c r="G176" s="230"/>
      <c r="H176" s="234">
        <v>-3.6269999999999998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216</v>
      </c>
      <c r="AU176" s="240" t="s">
        <v>80</v>
      </c>
      <c r="AV176" s="12" t="s">
        <v>80</v>
      </c>
      <c r="AW176" s="12" t="s">
        <v>33</v>
      </c>
      <c r="AX176" s="12" t="s">
        <v>71</v>
      </c>
      <c r="AY176" s="240" t="s">
        <v>207</v>
      </c>
    </row>
    <row r="177" s="12" customFormat="1">
      <c r="B177" s="229"/>
      <c r="C177" s="230"/>
      <c r="D177" s="231" t="s">
        <v>216</v>
      </c>
      <c r="E177" s="232" t="s">
        <v>1</v>
      </c>
      <c r="F177" s="233" t="s">
        <v>3281</v>
      </c>
      <c r="G177" s="230"/>
      <c r="H177" s="234">
        <v>33.539999999999999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216</v>
      </c>
      <c r="AU177" s="240" t="s">
        <v>80</v>
      </c>
      <c r="AV177" s="12" t="s">
        <v>80</v>
      </c>
      <c r="AW177" s="12" t="s">
        <v>33</v>
      </c>
      <c r="AX177" s="12" t="s">
        <v>71</v>
      </c>
      <c r="AY177" s="240" t="s">
        <v>207</v>
      </c>
    </row>
    <row r="178" s="12" customFormat="1">
      <c r="B178" s="229"/>
      <c r="C178" s="230"/>
      <c r="D178" s="231" t="s">
        <v>216</v>
      </c>
      <c r="E178" s="232" t="s">
        <v>1</v>
      </c>
      <c r="F178" s="233" t="s">
        <v>3282</v>
      </c>
      <c r="G178" s="230"/>
      <c r="H178" s="234">
        <v>-2.4180000000000001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216</v>
      </c>
      <c r="AU178" s="240" t="s">
        <v>80</v>
      </c>
      <c r="AV178" s="12" t="s">
        <v>80</v>
      </c>
      <c r="AW178" s="12" t="s">
        <v>33</v>
      </c>
      <c r="AX178" s="12" t="s">
        <v>71</v>
      </c>
      <c r="AY178" s="240" t="s">
        <v>207</v>
      </c>
    </row>
    <row r="179" s="12" customFormat="1">
      <c r="B179" s="229"/>
      <c r="C179" s="230"/>
      <c r="D179" s="231" t="s">
        <v>216</v>
      </c>
      <c r="E179" s="232" t="s">
        <v>1</v>
      </c>
      <c r="F179" s="233" t="s">
        <v>3283</v>
      </c>
      <c r="G179" s="230"/>
      <c r="H179" s="234">
        <v>30.420000000000002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216</v>
      </c>
      <c r="AU179" s="240" t="s">
        <v>80</v>
      </c>
      <c r="AV179" s="12" t="s">
        <v>80</v>
      </c>
      <c r="AW179" s="12" t="s">
        <v>33</v>
      </c>
      <c r="AX179" s="12" t="s">
        <v>71</v>
      </c>
      <c r="AY179" s="240" t="s">
        <v>207</v>
      </c>
    </row>
    <row r="180" s="12" customFormat="1">
      <c r="B180" s="229"/>
      <c r="C180" s="230"/>
      <c r="D180" s="231" t="s">
        <v>216</v>
      </c>
      <c r="E180" s="232" t="s">
        <v>1</v>
      </c>
      <c r="F180" s="233" t="s">
        <v>3284</v>
      </c>
      <c r="G180" s="230"/>
      <c r="H180" s="234">
        <v>-0.68899999999999995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AT180" s="240" t="s">
        <v>216</v>
      </c>
      <c r="AU180" s="240" t="s">
        <v>80</v>
      </c>
      <c r="AV180" s="12" t="s">
        <v>80</v>
      </c>
      <c r="AW180" s="12" t="s">
        <v>33</v>
      </c>
      <c r="AX180" s="12" t="s">
        <v>71</v>
      </c>
      <c r="AY180" s="240" t="s">
        <v>207</v>
      </c>
    </row>
    <row r="181" s="15" customFormat="1">
      <c r="B181" s="263"/>
      <c r="C181" s="264"/>
      <c r="D181" s="231" t="s">
        <v>216</v>
      </c>
      <c r="E181" s="265" t="s">
        <v>1</v>
      </c>
      <c r="F181" s="266" t="s">
        <v>3285</v>
      </c>
      <c r="G181" s="264"/>
      <c r="H181" s="265" t="s">
        <v>1</v>
      </c>
      <c r="I181" s="267"/>
      <c r="J181" s="264"/>
      <c r="K181" s="264"/>
      <c r="L181" s="268"/>
      <c r="M181" s="269"/>
      <c r="N181" s="270"/>
      <c r="O181" s="270"/>
      <c r="P181" s="270"/>
      <c r="Q181" s="270"/>
      <c r="R181" s="270"/>
      <c r="S181" s="270"/>
      <c r="T181" s="271"/>
      <c r="AT181" s="272" t="s">
        <v>216</v>
      </c>
      <c r="AU181" s="272" t="s">
        <v>80</v>
      </c>
      <c r="AV181" s="15" t="s">
        <v>78</v>
      </c>
      <c r="AW181" s="15" t="s">
        <v>33</v>
      </c>
      <c r="AX181" s="15" t="s">
        <v>71</v>
      </c>
      <c r="AY181" s="272" t="s">
        <v>207</v>
      </c>
    </row>
    <row r="182" s="12" customFormat="1">
      <c r="B182" s="229"/>
      <c r="C182" s="230"/>
      <c r="D182" s="231" t="s">
        <v>216</v>
      </c>
      <c r="E182" s="232" t="s">
        <v>1</v>
      </c>
      <c r="F182" s="233" t="s">
        <v>3286</v>
      </c>
      <c r="G182" s="230"/>
      <c r="H182" s="234">
        <v>40.289000000000001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216</v>
      </c>
      <c r="AU182" s="240" t="s">
        <v>80</v>
      </c>
      <c r="AV182" s="12" t="s">
        <v>80</v>
      </c>
      <c r="AW182" s="12" t="s">
        <v>33</v>
      </c>
      <c r="AX182" s="12" t="s">
        <v>71</v>
      </c>
      <c r="AY182" s="240" t="s">
        <v>207</v>
      </c>
    </row>
    <row r="183" s="14" customFormat="1">
      <c r="B183" s="252"/>
      <c r="C183" s="253"/>
      <c r="D183" s="231" t="s">
        <v>216</v>
      </c>
      <c r="E183" s="254" t="s">
        <v>1</v>
      </c>
      <c r="F183" s="255" t="s">
        <v>234</v>
      </c>
      <c r="G183" s="253"/>
      <c r="H183" s="256">
        <v>156.21699999999999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AT183" s="262" t="s">
        <v>216</v>
      </c>
      <c r="AU183" s="262" t="s">
        <v>80</v>
      </c>
      <c r="AV183" s="14" t="s">
        <v>228</v>
      </c>
      <c r="AW183" s="14" t="s">
        <v>33</v>
      </c>
      <c r="AX183" s="14" t="s">
        <v>71</v>
      </c>
      <c r="AY183" s="262" t="s">
        <v>207</v>
      </c>
    </row>
    <row r="184" s="15" customFormat="1">
      <c r="B184" s="263"/>
      <c r="C184" s="264"/>
      <c r="D184" s="231" t="s">
        <v>216</v>
      </c>
      <c r="E184" s="265" t="s">
        <v>1</v>
      </c>
      <c r="F184" s="266" t="s">
        <v>3287</v>
      </c>
      <c r="G184" s="264"/>
      <c r="H184" s="265" t="s">
        <v>1</v>
      </c>
      <c r="I184" s="267"/>
      <c r="J184" s="264"/>
      <c r="K184" s="264"/>
      <c r="L184" s="268"/>
      <c r="M184" s="269"/>
      <c r="N184" s="270"/>
      <c r="O184" s="270"/>
      <c r="P184" s="270"/>
      <c r="Q184" s="270"/>
      <c r="R184" s="270"/>
      <c r="S184" s="270"/>
      <c r="T184" s="271"/>
      <c r="AT184" s="272" t="s">
        <v>216</v>
      </c>
      <c r="AU184" s="272" t="s">
        <v>80</v>
      </c>
      <c r="AV184" s="15" t="s">
        <v>78</v>
      </c>
      <c r="AW184" s="15" t="s">
        <v>33</v>
      </c>
      <c r="AX184" s="15" t="s">
        <v>71</v>
      </c>
      <c r="AY184" s="272" t="s">
        <v>207</v>
      </c>
    </row>
    <row r="185" s="15" customFormat="1">
      <c r="B185" s="263"/>
      <c r="C185" s="264"/>
      <c r="D185" s="231" t="s">
        <v>216</v>
      </c>
      <c r="E185" s="265" t="s">
        <v>1</v>
      </c>
      <c r="F185" s="266" t="s">
        <v>3288</v>
      </c>
      <c r="G185" s="264"/>
      <c r="H185" s="265" t="s">
        <v>1</v>
      </c>
      <c r="I185" s="267"/>
      <c r="J185" s="264"/>
      <c r="K185" s="264"/>
      <c r="L185" s="268"/>
      <c r="M185" s="269"/>
      <c r="N185" s="270"/>
      <c r="O185" s="270"/>
      <c r="P185" s="270"/>
      <c r="Q185" s="270"/>
      <c r="R185" s="270"/>
      <c r="S185" s="270"/>
      <c r="T185" s="271"/>
      <c r="AT185" s="272" t="s">
        <v>216</v>
      </c>
      <c r="AU185" s="272" t="s">
        <v>80</v>
      </c>
      <c r="AV185" s="15" t="s">
        <v>78</v>
      </c>
      <c r="AW185" s="15" t="s">
        <v>33</v>
      </c>
      <c r="AX185" s="15" t="s">
        <v>71</v>
      </c>
      <c r="AY185" s="272" t="s">
        <v>207</v>
      </c>
    </row>
    <row r="186" s="12" customFormat="1">
      <c r="B186" s="229"/>
      <c r="C186" s="230"/>
      <c r="D186" s="231" t="s">
        <v>216</v>
      </c>
      <c r="E186" s="232" t="s">
        <v>1</v>
      </c>
      <c r="F186" s="233" t="s">
        <v>3289</v>
      </c>
      <c r="G186" s="230"/>
      <c r="H186" s="234">
        <v>49.530999999999999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216</v>
      </c>
      <c r="AU186" s="240" t="s">
        <v>80</v>
      </c>
      <c r="AV186" s="12" t="s">
        <v>80</v>
      </c>
      <c r="AW186" s="12" t="s">
        <v>33</v>
      </c>
      <c r="AX186" s="12" t="s">
        <v>71</v>
      </c>
      <c r="AY186" s="240" t="s">
        <v>207</v>
      </c>
    </row>
    <row r="187" s="14" customFormat="1">
      <c r="B187" s="252"/>
      <c r="C187" s="253"/>
      <c r="D187" s="231" t="s">
        <v>216</v>
      </c>
      <c r="E187" s="254" t="s">
        <v>1</v>
      </c>
      <c r="F187" s="255" t="s">
        <v>234</v>
      </c>
      <c r="G187" s="253"/>
      <c r="H187" s="256">
        <v>49.530999999999999</v>
      </c>
      <c r="I187" s="257"/>
      <c r="J187" s="253"/>
      <c r="K187" s="253"/>
      <c r="L187" s="258"/>
      <c r="M187" s="259"/>
      <c r="N187" s="260"/>
      <c r="O187" s="260"/>
      <c r="P187" s="260"/>
      <c r="Q187" s="260"/>
      <c r="R187" s="260"/>
      <c r="S187" s="260"/>
      <c r="T187" s="261"/>
      <c r="AT187" s="262" t="s">
        <v>216</v>
      </c>
      <c r="AU187" s="262" t="s">
        <v>80</v>
      </c>
      <c r="AV187" s="14" t="s">
        <v>228</v>
      </c>
      <c r="AW187" s="14" t="s">
        <v>33</v>
      </c>
      <c r="AX187" s="14" t="s">
        <v>71</v>
      </c>
      <c r="AY187" s="262" t="s">
        <v>207</v>
      </c>
    </row>
    <row r="188" s="15" customFormat="1">
      <c r="B188" s="263"/>
      <c r="C188" s="264"/>
      <c r="D188" s="231" t="s">
        <v>216</v>
      </c>
      <c r="E188" s="265" t="s">
        <v>1</v>
      </c>
      <c r="F188" s="266" t="s">
        <v>3290</v>
      </c>
      <c r="G188" s="264"/>
      <c r="H188" s="265" t="s">
        <v>1</v>
      </c>
      <c r="I188" s="267"/>
      <c r="J188" s="264"/>
      <c r="K188" s="264"/>
      <c r="L188" s="268"/>
      <c r="M188" s="269"/>
      <c r="N188" s="270"/>
      <c r="O188" s="270"/>
      <c r="P188" s="270"/>
      <c r="Q188" s="270"/>
      <c r="R188" s="270"/>
      <c r="S188" s="270"/>
      <c r="T188" s="271"/>
      <c r="AT188" s="272" t="s">
        <v>216</v>
      </c>
      <c r="AU188" s="272" t="s">
        <v>80</v>
      </c>
      <c r="AV188" s="15" t="s">
        <v>78</v>
      </c>
      <c r="AW188" s="15" t="s">
        <v>33</v>
      </c>
      <c r="AX188" s="15" t="s">
        <v>71</v>
      </c>
      <c r="AY188" s="272" t="s">
        <v>207</v>
      </c>
    </row>
    <row r="189" s="12" customFormat="1">
      <c r="B189" s="229"/>
      <c r="C189" s="230"/>
      <c r="D189" s="231" t="s">
        <v>216</v>
      </c>
      <c r="E189" s="232" t="s">
        <v>1</v>
      </c>
      <c r="F189" s="233" t="s">
        <v>3291</v>
      </c>
      <c r="G189" s="230"/>
      <c r="H189" s="234">
        <v>30.940000000000001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216</v>
      </c>
      <c r="AU189" s="240" t="s">
        <v>80</v>
      </c>
      <c r="AV189" s="12" t="s">
        <v>80</v>
      </c>
      <c r="AW189" s="12" t="s">
        <v>33</v>
      </c>
      <c r="AX189" s="12" t="s">
        <v>71</v>
      </c>
      <c r="AY189" s="240" t="s">
        <v>207</v>
      </c>
    </row>
    <row r="190" s="13" customFormat="1">
      <c r="B190" s="241"/>
      <c r="C190" s="242"/>
      <c r="D190" s="231" t="s">
        <v>216</v>
      </c>
      <c r="E190" s="243" t="s">
        <v>1</v>
      </c>
      <c r="F190" s="244" t="s">
        <v>223</v>
      </c>
      <c r="G190" s="242"/>
      <c r="H190" s="245">
        <v>236.68799999999999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AT190" s="251" t="s">
        <v>216</v>
      </c>
      <c r="AU190" s="251" t="s">
        <v>80</v>
      </c>
      <c r="AV190" s="13" t="s">
        <v>214</v>
      </c>
      <c r="AW190" s="13" t="s">
        <v>33</v>
      </c>
      <c r="AX190" s="13" t="s">
        <v>78</v>
      </c>
      <c r="AY190" s="251" t="s">
        <v>207</v>
      </c>
    </row>
    <row r="191" s="1" customFormat="1" ht="16.5" customHeight="1">
      <c r="B191" s="38"/>
      <c r="C191" s="273" t="s">
        <v>387</v>
      </c>
      <c r="D191" s="273" t="s">
        <v>281</v>
      </c>
      <c r="E191" s="274" t="s">
        <v>2365</v>
      </c>
      <c r="F191" s="275" t="s">
        <v>3292</v>
      </c>
      <c r="G191" s="276" t="s">
        <v>296</v>
      </c>
      <c r="H191" s="277">
        <v>159.34399999999999</v>
      </c>
      <c r="I191" s="278"/>
      <c r="J191" s="279">
        <f>ROUND(I191*H191,2)</f>
        <v>0</v>
      </c>
      <c r="K191" s="275" t="s">
        <v>213</v>
      </c>
      <c r="L191" s="280"/>
      <c r="M191" s="281" t="s">
        <v>1</v>
      </c>
      <c r="N191" s="282" t="s">
        <v>42</v>
      </c>
      <c r="O191" s="79"/>
      <c r="P191" s="226">
        <f>O191*H191</f>
        <v>0</v>
      </c>
      <c r="Q191" s="226">
        <v>0.0039199999999999999</v>
      </c>
      <c r="R191" s="226">
        <f>Q191*H191</f>
        <v>0.62462847999999993</v>
      </c>
      <c r="S191" s="226">
        <v>0</v>
      </c>
      <c r="T191" s="227">
        <f>S191*H191</f>
        <v>0</v>
      </c>
      <c r="AR191" s="17" t="s">
        <v>397</v>
      </c>
      <c r="AT191" s="17" t="s">
        <v>281</v>
      </c>
      <c r="AU191" s="17" t="s">
        <v>80</v>
      </c>
      <c r="AY191" s="17" t="s">
        <v>207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78</v>
      </c>
      <c r="BK191" s="228">
        <f>ROUND(I191*H191,2)</f>
        <v>0</v>
      </c>
      <c r="BL191" s="17" t="s">
        <v>303</v>
      </c>
      <c r="BM191" s="17" t="s">
        <v>3293</v>
      </c>
    </row>
    <row r="192" s="12" customFormat="1">
      <c r="B192" s="229"/>
      <c r="C192" s="230"/>
      <c r="D192" s="231" t="s">
        <v>216</v>
      </c>
      <c r="E192" s="232" t="s">
        <v>1</v>
      </c>
      <c r="F192" s="233" t="s">
        <v>3294</v>
      </c>
      <c r="G192" s="230"/>
      <c r="H192" s="234">
        <v>159.34399999999999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216</v>
      </c>
      <c r="AU192" s="240" t="s">
        <v>80</v>
      </c>
      <c r="AV192" s="12" t="s">
        <v>80</v>
      </c>
      <c r="AW192" s="12" t="s">
        <v>33</v>
      </c>
      <c r="AX192" s="12" t="s">
        <v>78</v>
      </c>
      <c r="AY192" s="240" t="s">
        <v>207</v>
      </c>
    </row>
    <row r="193" s="1" customFormat="1" ht="16.5" customHeight="1">
      <c r="B193" s="38"/>
      <c r="C193" s="273" t="s">
        <v>392</v>
      </c>
      <c r="D193" s="273" t="s">
        <v>281</v>
      </c>
      <c r="E193" s="274" t="s">
        <v>3295</v>
      </c>
      <c r="F193" s="275" t="s">
        <v>3296</v>
      </c>
      <c r="G193" s="276" t="s">
        <v>296</v>
      </c>
      <c r="H193" s="277">
        <v>50.521999999999998</v>
      </c>
      <c r="I193" s="278"/>
      <c r="J193" s="279">
        <f>ROUND(I193*H193,2)</f>
        <v>0</v>
      </c>
      <c r="K193" s="275" t="s">
        <v>213</v>
      </c>
      <c r="L193" s="280"/>
      <c r="M193" s="281" t="s">
        <v>1</v>
      </c>
      <c r="N193" s="282" t="s">
        <v>42</v>
      </c>
      <c r="O193" s="79"/>
      <c r="P193" s="226">
        <f>O193*H193</f>
        <v>0</v>
      </c>
      <c r="Q193" s="226">
        <v>0.0028</v>
      </c>
      <c r="R193" s="226">
        <f>Q193*H193</f>
        <v>0.14146159999999999</v>
      </c>
      <c r="S193" s="226">
        <v>0</v>
      </c>
      <c r="T193" s="227">
        <f>S193*H193</f>
        <v>0</v>
      </c>
      <c r="AR193" s="17" t="s">
        <v>397</v>
      </c>
      <c r="AT193" s="17" t="s">
        <v>281</v>
      </c>
      <c r="AU193" s="17" t="s">
        <v>80</v>
      </c>
      <c r="AY193" s="17" t="s">
        <v>207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78</v>
      </c>
      <c r="BK193" s="228">
        <f>ROUND(I193*H193,2)</f>
        <v>0</v>
      </c>
      <c r="BL193" s="17" t="s">
        <v>303</v>
      </c>
      <c r="BM193" s="17" t="s">
        <v>3297</v>
      </c>
    </row>
    <row r="194" s="12" customFormat="1">
      <c r="B194" s="229"/>
      <c r="C194" s="230"/>
      <c r="D194" s="231" t="s">
        <v>216</v>
      </c>
      <c r="E194" s="232" t="s">
        <v>1</v>
      </c>
      <c r="F194" s="233" t="s">
        <v>3298</v>
      </c>
      <c r="G194" s="230"/>
      <c r="H194" s="234">
        <v>50.521999999999998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216</v>
      </c>
      <c r="AU194" s="240" t="s">
        <v>80</v>
      </c>
      <c r="AV194" s="12" t="s">
        <v>80</v>
      </c>
      <c r="AW194" s="12" t="s">
        <v>33</v>
      </c>
      <c r="AX194" s="12" t="s">
        <v>78</v>
      </c>
      <c r="AY194" s="240" t="s">
        <v>207</v>
      </c>
    </row>
    <row r="195" s="1" customFormat="1" ht="16.5" customHeight="1">
      <c r="B195" s="38"/>
      <c r="C195" s="273" t="s">
        <v>397</v>
      </c>
      <c r="D195" s="273" t="s">
        <v>281</v>
      </c>
      <c r="E195" s="274" t="s">
        <v>3299</v>
      </c>
      <c r="F195" s="275" t="s">
        <v>3300</v>
      </c>
      <c r="G195" s="276" t="s">
        <v>296</v>
      </c>
      <c r="H195" s="277">
        <v>31.568999999999999</v>
      </c>
      <c r="I195" s="278"/>
      <c r="J195" s="279">
        <f>ROUND(I195*H195,2)</f>
        <v>0</v>
      </c>
      <c r="K195" s="275" t="s">
        <v>213</v>
      </c>
      <c r="L195" s="280"/>
      <c r="M195" s="281" t="s">
        <v>1</v>
      </c>
      <c r="N195" s="282" t="s">
        <v>42</v>
      </c>
      <c r="O195" s="79"/>
      <c r="P195" s="226">
        <f>O195*H195</f>
        <v>0</v>
      </c>
      <c r="Q195" s="226">
        <v>0.0016800000000000001</v>
      </c>
      <c r="R195" s="226">
        <f>Q195*H195</f>
        <v>0.05303592</v>
      </c>
      <c r="S195" s="226">
        <v>0</v>
      </c>
      <c r="T195" s="227">
        <f>S195*H195</f>
        <v>0</v>
      </c>
      <c r="AR195" s="17" t="s">
        <v>397</v>
      </c>
      <c r="AT195" s="17" t="s">
        <v>281</v>
      </c>
      <c r="AU195" s="17" t="s">
        <v>80</v>
      </c>
      <c r="AY195" s="17" t="s">
        <v>207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78</v>
      </c>
      <c r="BK195" s="228">
        <f>ROUND(I195*H195,2)</f>
        <v>0</v>
      </c>
      <c r="BL195" s="17" t="s">
        <v>303</v>
      </c>
      <c r="BM195" s="17" t="s">
        <v>3301</v>
      </c>
    </row>
    <row r="196" s="12" customFormat="1">
      <c r="B196" s="229"/>
      <c r="C196" s="230"/>
      <c r="D196" s="231" t="s">
        <v>216</v>
      </c>
      <c r="E196" s="232" t="s">
        <v>1</v>
      </c>
      <c r="F196" s="233" t="s">
        <v>3302</v>
      </c>
      <c r="G196" s="230"/>
      <c r="H196" s="234">
        <v>31.568999999999999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AT196" s="240" t="s">
        <v>216</v>
      </c>
      <c r="AU196" s="240" t="s">
        <v>80</v>
      </c>
      <c r="AV196" s="12" t="s">
        <v>80</v>
      </c>
      <c r="AW196" s="12" t="s">
        <v>33</v>
      </c>
      <c r="AX196" s="12" t="s">
        <v>78</v>
      </c>
      <c r="AY196" s="240" t="s">
        <v>207</v>
      </c>
    </row>
    <row r="197" s="1" customFormat="1" ht="22.5" customHeight="1">
      <c r="B197" s="38"/>
      <c r="C197" s="217" t="s">
        <v>402</v>
      </c>
      <c r="D197" s="217" t="s">
        <v>209</v>
      </c>
      <c r="E197" s="218" t="s">
        <v>2376</v>
      </c>
      <c r="F197" s="219" t="s">
        <v>2351</v>
      </c>
      <c r="G197" s="220" t="s">
        <v>296</v>
      </c>
      <c r="H197" s="221">
        <v>127.17</v>
      </c>
      <c r="I197" s="222"/>
      <c r="J197" s="223">
        <f>ROUND(I197*H197,2)</f>
        <v>0</v>
      </c>
      <c r="K197" s="219" t="s">
        <v>213</v>
      </c>
      <c r="L197" s="43"/>
      <c r="M197" s="224" t="s">
        <v>1</v>
      </c>
      <c r="N197" s="225" t="s">
        <v>42</v>
      </c>
      <c r="O197" s="79"/>
      <c r="P197" s="226">
        <f>O197*H197</f>
        <v>0</v>
      </c>
      <c r="Q197" s="226">
        <v>5.0000000000000002E-05</v>
      </c>
      <c r="R197" s="226">
        <f>Q197*H197</f>
        <v>0.0063585000000000004</v>
      </c>
      <c r="S197" s="226">
        <v>0</v>
      </c>
      <c r="T197" s="227">
        <f>S197*H197</f>
        <v>0</v>
      </c>
      <c r="AR197" s="17" t="s">
        <v>303</v>
      </c>
      <c r="AT197" s="17" t="s">
        <v>209</v>
      </c>
      <c r="AU197" s="17" t="s">
        <v>80</v>
      </c>
      <c r="AY197" s="17" t="s">
        <v>207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78</v>
      </c>
      <c r="BK197" s="228">
        <f>ROUND(I197*H197,2)</f>
        <v>0</v>
      </c>
      <c r="BL197" s="17" t="s">
        <v>303</v>
      </c>
      <c r="BM197" s="17" t="s">
        <v>3303</v>
      </c>
    </row>
    <row r="198" s="15" customFormat="1">
      <c r="B198" s="263"/>
      <c r="C198" s="264"/>
      <c r="D198" s="231" t="s">
        <v>216</v>
      </c>
      <c r="E198" s="265" t="s">
        <v>1</v>
      </c>
      <c r="F198" s="266" t="s">
        <v>2378</v>
      </c>
      <c r="G198" s="264"/>
      <c r="H198" s="265" t="s">
        <v>1</v>
      </c>
      <c r="I198" s="267"/>
      <c r="J198" s="264"/>
      <c r="K198" s="264"/>
      <c r="L198" s="268"/>
      <c r="M198" s="269"/>
      <c r="N198" s="270"/>
      <c r="O198" s="270"/>
      <c r="P198" s="270"/>
      <c r="Q198" s="270"/>
      <c r="R198" s="270"/>
      <c r="S198" s="270"/>
      <c r="T198" s="271"/>
      <c r="AT198" s="272" t="s">
        <v>216</v>
      </c>
      <c r="AU198" s="272" t="s">
        <v>80</v>
      </c>
      <c r="AV198" s="15" t="s">
        <v>78</v>
      </c>
      <c r="AW198" s="15" t="s">
        <v>33</v>
      </c>
      <c r="AX198" s="15" t="s">
        <v>71</v>
      </c>
      <c r="AY198" s="272" t="s">
        <v>207</v>
      </c>
    </row>
    <row r="199" s="12" customFormat="1">
      <c r="B199" s="229"/>
      <c r="C199" s="230"/>
      <c r="D199" s="231" t="s">
        <v>216</v>
      </c>
      <c r="E199" s="232" t="s">
        <v>1</v>
      </c>
      <c r="F199" s="233" t="s">
        <v>3304</v>
      </c>
      <c r="G199" s="230"/>
      <c r="H199" s="234">
        <v>35.840000000000003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216</v>
      </c>
      <c r="AU199" s="240" t="s">
        <v>80</v>
      </c>
      <c r="AV199" s="12" t="s">
        <v>80</v>
      </c>
      <c r="AW199" s="12" t="s">
        <v>33</v>
      </c>
      <c r="AX199" s="12" t="s">
        <v>71</v>
      </c>
      <c r="AY199" s="240" t="s">
        <v>207</v>
      </c>
    </row>
    <row r="200" s="12" customFormat="1">
      <c r="B200" s="229"/>
      <c r="C200" s="230"/>
      <c r="D200" s="231" t="s">
        <v>216</v>
      </c>
      <c r="E200" s="232" t="s">
        <v>1</v>
      </c>
      <c r="F200" s="233" t="s">
        <v>3305</v>
      </c>
      <c r="G200" s="230"/>
      <c r="H200" s="234">
        <v>-4.3360000000000003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216</v>
      </c>
      <c r="AU200" s="240" t="s">
        <v>80</v>
      </c>
      <c r="AV200" s="12" t="s">
        <v>80</v>
      </c>
      <c r="AW200" s="12" t="s">
        <v>33</v>
      </c>
      <c r="AX200" s="12" t="s">
        <v>71</v>
      </c>
      <c r="AY200" s="240" t="s">
        <v>207</v>
      </c>
    </row>
    <row r="201" s="12" customFormat="1">
      <c r="B201" s="229"/>
      <c r="C201" s="230"/>
      <c r="D201" s="231" t="s">
        <v>216</v>
      </c>
      <c r="E201" s="232" t="s">
        <v>1</v>
      </c>
      <c r="F201" s="233" t="s">
        <v>3306</v>
      </c>
      <c r="G201" s="230"/>
      <c r="H201" s="234">
        <v>32.960000000000001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AT201" s="240" t="s">
        <v>216</v>
      </c>
      <c r="AU201" s="240" t="s">
        <v>80</v>
      </c>
      <c r="AV201" s="12" t="s">
        <v>80</v>
      </c>
      <c r="AW201" s="12" t="s">
        <v>33</v>
      </c>
      <c r="AX201" s="12" t="s">
        <v>71</v>
      </c>
      <c r="AY201" s="240" t="s">
        <v>207</v>
      </c>
    </row>
    <row r="202" s="12" customFormat="1">
      <c r="B202" s="229"/>
      <c r="C202" s="230"/>
      <c r="D202" s="231" t="s">
        <v>216</v>
      </c>
      <c r="E202" s="232" t="s">
        <v>1</v>
      </c>
      <c r="F202" s="233" t="s">
        <v>3307</v>
      </c>
      <c r="G202" s="230"/>
      <c r="H202" s="234">
        <v>-3.6269999999999998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216</v>
      </c>
      <c r="AU202" s="240" t="s">
        <v>80</v>
      </c>
      <c r="AV202" s="12" t="s">
        <v>80</v>
      </c>
      <c r="AW202" s="12" t="s">
        <v>33</v>
      </c>
      <c r="AX202" s="12" t="s">
        <v>71</v>
      </c>
      <c r="AY202" s="240" t="s">
        <v>207</v>
      </c>
    </row>
    <row r="203" s="12" customFormat="1">
      <c r="B203" s="229"/>
      <c r="C203" s="230"/>
      <c r="D203" s="231" t="s">
        <v>216</v>
      </c>
      <c r="E203" s="232" t="s">
        <v>1</v>
      </c>
      <c r="F203" s="233" t="s">
        <v>3308</v>
      </c>
      <c r="G203" s="230"/>
      <c r="H203" s="234">
        <v>36.479999999999997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216</v>
      </c>
      <c r="AU203" s="240" t="s">
        <v>80</v>
      </c>
      <c r="AV203" s="12" t="s">
        <v>80</v>
      </c>
      <c r="AW203" s="12" t="s">
        <v>33</v>
      </c>
      <c r="AX203" s="12" t="s">
        <v>71</v>
      </c>
      <c r="AY203" s="240" t="s">
        <v>207</v>
      </c>
    </row>
    <row r="204" s="12" customFormat="1">
      <c r="B204" s="229"/>
      <c r="C204" s="230"/>
      <c r="D204" s="231" t="s">
        <v>216</v>
      </c>
      <c r="E204" s="232" t="s">
        <v>1</v>
      </c>
      <c r="F204" s="233" t="s">
        <v>3309</v>
      </c>
      <c r="G204" s="230"/>
      <c r="H204" s="234">
        <v>-2.4180000000000001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216</v>
      </c>
      <c r="AU204" s="240" t="s">
        <v>80</v>
      </c>
      <c r="AV204" s="12" t="s">
        <v>80</v>
      </c>
      <c r="AW204" s="12" t="s">
        <v>33</v>
      </c>
      <c r="AX204" s="12" t="s">
        <v>71</v>
      </c>
      <c r="AY204" s="240" t="s">
        <v>207</v>
      </c>
    </row>
    <row r="205" s="12" customFormat="1">
      <c r="B205" s="229"/>
      <c r="C205" s="230"/>
      <c r="D205" s="231" t="s">
        <v>216</v>
      </c>
      <c r="E205" s="232" t="s">
        <v>1</v>
      </c>
      <c r="F205" s="233" t="s">
        <v>3310</v>
      </c>
      <c r="G205" s="230"/>
      <c r="H205" s="234">
        <v>32.960000000000001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AT205" s="240" t="s">
        <v>216</v>
      </c>
      <c r="AU205" s="240" t="s">
        <v>80</v>
      </c>
      <c r="AV205" s="12" t="s">
        <v>80</v>
      </c>
      <c r="AW205" s="12" t="s">
        <v>33</v>
      </c>
      <c r="AX205" s="12" t="s">
        <v>71</v>
      </c>
      <c r="AY205" s="240" t="s">
        <v>207</v>
      </c>
    </row>
    <row r="206" s="12" customFormat="1">
      <c r="B206" s="229"/>
      <c r="C206" s="230"/>
      <c r="D206" s="231" t="s">
        <v>216</v>
      </c>
      <c r="E206" s="232" t="s">
        <v>1</v>
      </c>
      <c r="F206" s="233" t="s">
        <v>3311</v>
      </c>
      <c r="G206" s="230"/>
      <c r="H206" s="234">
        <v>-0.68899999999999995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216</v>
      </c>
      <c r="AU206" s="240" t="s">
        <v>80</v>
      </c>
      <c r="AV206" s="12" t="s">
        <v>80</v>
      </c>
      <c r="AW206" s="12" t="s">
        <v>33</v>
      </c>
      <c r="AX206" s="12" t="s">
        <v>71</v>
      </c>
      <c r="AY206" s="240" t="s">
        <v>207</v>
      </c>
    </row>
    <row r="207" s="13" customFormat="1">
      <c r="B207" s="241"/>
      <c r="C207" s="242"/>
      <c r="D207" s="231" t="s">
        <v>216</v>
      </c>
      <c r="E207" s="243" t="s">
        <v>1</v>
      </c>
      <c r="F207" s="244" t="s">
        <v>223</v>
      </c>
      <c r="G207" s="242"/>
      <c r="H207" s="245">
        <v>127.16999999999999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AT207" s="251" t="s">
        <v>216</v>
      </c>
      <c r="AU207" s="251" t="s">
        <v>80</v>
      </c>
      <c r="AV207" s="13" t="s">
        <v>214</v>
      </c>
      <c r="AW207" s="13" t="s">
        <v>33</v>
      </c>
      <c r="AX207" s="13" t="s">
        <v>78</v>
      </c>
      <c r="AY207" s="251" t="s">
        <v>207</v>
      </c>
    </row>
    <row r="208" s="1" customFormat="1" ht="16.5" customHeight="1">
      <c r="B208" s="38"/>
      <c r="C208" s="273" t="s">
        <v>406</v>
      </c>
      <c r="D208" s="273" t="s">
        <v>281</v>
      </c>
      <c r="E208" s="274" t="s">
        <v>2384</v>
      </c>
      <c r="F208" s="275" t="s">
        <v>3312</v>
      </c>
      <c r="G208" s="276" t="s">
        <v>296</v>
      </c>
      <c r="H208" s="277">
        <v>129.71299999999999</v>
      </c>
      <c r="I208" s="278"/>
      <c r="J208" s="279">
        <f>ROUND(I208*H208,2)</f>
        <v>0</v>
      </c>
      <c r="K208" s="275" t="s">
        <v>213</v>
      </c>
      <c r="L208" s="280"/>
      <c r="M208" s="281" t="s">
        <v>1</v>
      </c>
      <c r="N208" s="282" t="s">
        <v>42</v>
      </c>
      <c r="O208" s="79"/>
      <c r="P208" s="226">
        <f>O208*H208</f>
        <v>0</v>
      </c>
      <c r="Q208" s="226">
        <v>0.0033</v>
      </c>
      <c r="R208" s="226">
        <f>Q208*H208</f>
        <v>0.42805289999999996</v>
      </c>
      <c r="S208" s="226">
        <v>0</v>
      </c>
      <c r="T208" s="227">
        <f>S208*H208</f>
        <v>0</v>
      </c>
      <c r="AR208" s="17" t="s">
        <v>397</v>
      </c>
      <c r="AT208" s="17" t="s">
        <v>281</v>
      </c>
      <c r="AU208" s="17" t="s">
        <v>80</v>
      </c>
      <c r="AY208" s="17" t="s">
        <v>207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78</v>
      </c>
      <c r="BK208" s="228">
        <f>ROUND(I208*H208,2)</f>
        <v>0</v>
      </c>
      <c r="BL208" s="17" t="s">
        <v>303</v>
      </c>
      <c r="BM208" s="17" t="s">
        <v>3313</v>
      </c>
    </row>
    <row r="209" s="12" customFormat="1">
      <c r="B209" s="229"/>
      <c r="C209" s="230"/>
      <c r="D209" s="231" t="s">
        <v>216</v>
      </c>
      <c r="E209" s="232" t="s">
        <v>1</v>
      </c>
      <c r="F209" s="233" t="s">
        <v>3314</v>
      </c>
      <c r="G209" s="230"/>
      <c r="H209" s="234">
        <v>129.71299999999999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216</v>
      </c>
      <c r="AU209" s="240" t="s">
        <v>80</v>
      </c>
      <c r="AV209" s="12" t="s">
        <v>80</v>
      </c>
      <c r="AW209" s="12" t="s">
        <v>33</v>
      </c>
      <c r="AX209" s="12" t="s">
        <v>78</v>
      </c>
      <c r="AY209" s="240" t="s">
        <v>207</v>
      </c>
    </row>
    <row r="210" s="1" customFormat="1" ht="22.5" customHeight="1">
      <c r="B210" s="38"/>
      <c r="C210" s="217" t="s">
        <v>410</v>
      </c>
      <c r="D210" s="217" t="s">
        <v>209</v>
      </c>
      <c r="E210" s="218" t="s">
        <v>889</v>
      </c>
      <c r="F210" s="219" t="s">
        <v>890</v>
      </c>
      <c r="G210" s="220" t="s">
        <v>296</v>
      </c>
      <c r="H210" s="221">
        <v>85.349999999999994</v>
      </c>
      <c r="I210" s="222"/>
      <c r="J210" s="223">
        <f>ROUND(I210*H210,2)</f>
        <v>0</v>
      </c>
      <c r="K210" s="219" t="s">
        <v>213</v>
      </c>
      <c r="L210" s="43"/>
      <c r="M210" s="224" t="s">
        <v>1</v>
      </c>
      <c r="N210" s="225" t="s">
        <v>42</v>
      </c>
      <c r="O210" s="79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AR210" s="17" t="s">
        <v>303</v>
      </c>
      <c r="AT210" s="17" t="s">
        <v>209</v>
      </c>
      <c r="AU210" s="17" t="s">
        <v>80</v>
      </c>
      <c r="AY210" s="17" t="s">
        <v>207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78</v>
      </c>
      <c r="BK210" s="228">
        <f>ROUND(I210*H210,2)</f>
        <v>0</v>
      </c>
      <c r="BL210" s="17" t="s">
        <v>303</v>
      </c>
      <c r="BM210" s="17" t="s">
        <v>3315</v>
      </c>
    </row>
    <row r="211" s="12" customFormat="1">
      <c r="B211" s="229"/>
      <c r="C211" s="230"/>
      <c r="D211" s="231" t="s">
        <v>216</v>
      </c>
      <c r="E211" s="232" t="s">
        <v>1</v>
      </c>
      <c r="F211" s="233" t="s">
        <v>3263</v>
      </c>
      <c r="G211" s="230"/>
      <c r="H211" s="234">
        <v>9.9499999999999993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AT211" s="240" t="s">
        <v>216</v>
      </c>
      <c r="AU211" s="240" t="s">
        <v>80</v>
      </c>
      <c r="AV211" s="12" t="s">
        <v>80</v>
      </c>
      <c r="AW211" s="12" t="s">
        <v>33</v>
      </c>
      <c r="AX211" s="12" t="s">
        <v>71</v>
      </c>
      <c r="AY211" s="240" t="s">
        <v>207</v>
      </c>
    </row>
    <row r="212" s="12" customFormat="1">
      <c r="B212" s="229"/>
      <c r="C212" s="230"/>
      <c r="D212" s="231" t="s">
        <v>216</v>
      </c>
      <c r="E212" s="232" t="s">
        <v>1</v>
      </c>
      <c r="F212" s="233" t="s">
        <v>3264</v>
      </c>
      <c r="G212" s="230"/>
      <c r="H212" s="234">
        <v>23.399999999999999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216</v>
      </c>
      <c r="AU212" s="240" t="s">
        <v>80</v>
      </c>
      <c r="AV212" s="12" t="s">
        <v>80</v>
      </c>
      <c r="AW212" s="12" t="s">
        <v>33</v>
      </c>
      <c r="AX212" s="12" t="s">
        <v>71</v>
      </c>
      <c r="AY212" s="240" t="s">
        <v>207</v>
      </c>
    </row>
    <row r="213" s="12" customFormat="1">
      <c r="B213" s="229"/>
      <c r="C213" s="230"/>
      <c r="D213" s="231" t="s">
        <v>216</v>
      </c>
      <c r="E213" s="232" t="s">
        <v>1</v>
      </c>
      <c r="F213" s="233" t="s">
        <v>3265</v>
      </c>
      <c r="G213" s="230"/>
      <c r="H213" s="234">
        <v>3.5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216</v>
      </c>
      <c r="AU213" s="240" t="s">
        <v>80</v>
      </c>
      <c r="AV213" s="12" t="s">
        <v>80</v>
      </c>
      <c r="AW213" s="12" t="s">
        <v>33</v>
      </c>
      <c r="AX213" s="12" t="s">
        <v>71</v>
      </c>
      <c r="AY213" s="240" t="s">
        <v>207</v>
      </c>
    </row>
    <row r="214" s="12" customFormat="1">
      <c r="B214" s="229"/>
      <c r="C214" s="230"/>
      <c r="D214" s="231" t="s">
        <v>216</v>
      </c>
      <c r="E214" s="232" t="s">
        <v>1</v>
      </c>
      <c r="F214" s="233" t="s">
        <v>3266</v>
      </c>
      <c r="G214" s="230"/>
      <c r="H214" s="234">
        <v>26.350000000000001</v>
      </c>
      <c r="I214" s="235"/>
      <c r="J214" s="230"/>
      <c r="K214" s="230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216</v>
      </c>
      <c r="AU214" s="240" t="s">
        <v>80</v>
      </c>
      <c r="AV214" s="12" t="s">
        <v>80</v>
      </c>
      <c r="AW214" s="12" t="s">
        <v>33</v>
      </c>
      <c r="AX214" s="12" t="s">
        <v>71</v>
      </c>
      <c r="AY214" s="240" t="s">
        <v>207</v>
      </c>
    </row>
    <row r="215" s="12" customFormat="1">
      <c r="B215" s="229"/>
      <c r="C215" s="230"/>
      <c r="D215" s="231" t="s">
        <v>216</v>
      </c>
      <c r="E215" s="232" t="s">
        <v>1</v>
      </c>
      <c r="F215" s="233" t="s">
        <v>3267</v>
      </c>
      <c r="G215" s="230"/>
      <c r="H215" s="234">
        <v>3.5499999999999998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216</v>
      </c>
      <c r="AU215" s="240" t="s">
        <v>80</v>
      </c>
      <c r="AV215" s="12" t="s">
        <v>80</v>
      </c>
      <c r="AW215" s="12" t="s">
        <v>33</v>
      </c>
      <c r="AX215" s="12" t="s">
        <v>71</v>
      </c>
      <c r="AY215" s="240" t="s">
        <v>207</v>
      </c>
    </row>
    <row r="216" s="12" customFormat="1">
      <c r="B216" s="229"/>
      <c r="C216" s="230"/>
      <c r="D216" s="231" t="s">
        <v>216</v>
      </c>
      <c r="E216" s="232" t="s">
        <v>1</v>
      </c>
      <c r="F216" s="233" t="s">
        <v>3268</v>
      </c>
      <c r="G216" s="230"/>
      <c r="H216" s="234">
        <v>15.300000000000001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216</v>
      </c>
      <c r="AU216" s="240" t="s">
        <v>80</v>
      </c>
      <c r="AV216" s="12" t="s">
        <v>80</v>
      </c>
      <c r="AW216" s="12" t="s">
        <v>33</v>
      </c>
      <c r="AX216" s="12" t="s">
        <v>71</v>
      </c>
      <c r="AY216" s="240" t="s">
        <v>207</v>
      </c>
    </row>
    <row r="217" s="12" customFormat="1">
      <c r="B217" s="229"/>
      <c r="C217" s="230"/>
      <c r="D217" s="231" t="s">
        <v>216</v>
      </c>
      <c r="E217" s="232" t="s">
        <v>1</v>
      </c>
      <c r="F217" s="233" t="s">
        <v>3269</v>
      </c>
      <c r="G217" s="230"/>
      <c r="H217" s="234">
        <v>3.2999999999999998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216</v>
      </c>
      <c r="AU217" s="240" t="s">
        <v>80</v>
      </c>
      <c r="AV217" s="12" t="s">
        <v>80</v>
      </c>
      <c r="AW217" s="12" t="s">
        <v>33</v>
      </c>
      <c r="AX217" s="12" t="s">
        <v>71</v>
      </c>
      <c r="AY217" s="240" t="s">
        <v>207</v>
      </c>
    </row>
    <row r="218" s="13" customFormat="1">
      <c r="B218" s="241"/>
      <c r="C218" s="242"/>
      <c r="D218" s="231" t="s">
        <v>216</v>
      </c>
      <c r="E218" s="243" t="s">
        <v>1</v>
      </c>
      <c r="F218" s="244" t="s">
        <v>223</v>
      </c>
      <c r="G218" s="242"/>
      <c r="H218" s="245">
        <v>85.349999999999994</v>
      </c>
      <c r="I218" s="246"/>
      <c r="J218" s="242"/>
      <c r="K218" s="242"/>
      <c r="L218" s="247"/>
      <c r="M218" s="248"/>
      <c r="N218" s="249"/>
      <c r="O218" s="249"/>
      <c r="P218" s="249"/>
      <c r="Q218" s="249"/>
      <c r="R218" s="249"/>
      <c r="S218" s="249"/>
      <c r="T218" s="250"/>
      <c r="AT218" s="251" t="s">
        <v>216</v>
      </c>
      <c r="AU218" s="251" t="s">
        <v>80</v>
      </c>
      <c r="AV218" s="13" t="s">
        <v>214</v>
      </c>
      <c r="AW218" s="13" t="s">
        <v>33</v>
      </c>
      <c r="AX218" s="13" t="s">
        <v>78</v>
      </c>
      <c r="AY218" s="251" t="s">
        <v>207</v>
      </c>
    </row>
    <row r="219" s="1" customFormat="1" ht="16.5" customHeight="1">
      <c r="B219" s="38"/>
      <c r="C219" s="273" t="s">
        <v>415</v>
      </c>
      <c r="D219" s="273" t="s">
        <v>281</v>
      </c>
      <c r="E219" s="274" t="s">
        <v>894</v>
      </c>
      <c r="F219" s="275" t="s">
        <v>3316</v>
      </c>
      <c r="G219" s="276" t="s">
        <v>296</v>
      </c>
      <c r="H219" s="277">
        <v>93.885000000000005</v>
      </c>
      <c r="I219" s="278"/>
      <c r="J219" s="279">
        <f>ROUND(I219*H219,2)</f>
        <v>0</v>
      </c>
      <c r="K219" s="275" t="s">
        <v>213</v>
      </c>
      <c r="L219" s="280"/>
      <c r="M219" s="281" t="s">
        <v>1</v>
      </c>
      <c r="N219" s="282" t="s">
        <v>42</v>
      </c>
      <c r="O219" s="79"/>
      <c r="P219" s="226">
        <f>O219*H219</f>
        <v>0</v>
      </c>
      <c r="Q219" s="226">
        <v>0.00011</v>
      </c>
      <c r="R219" s="226">
        <f>Q219*H219</f>
        <v>0.010327350000000001</v>
      </c>
      <c r="S219" s="226">
        <v>0</v>
      </c>
      <c r="T219" s="227">
        <f>S219*H219</f>
        <v>0</v>
      </c>
      <c r="AR219" s="17" t="s">
        <v>397</v>
      </c>
      <c r="AT219" s="17" t="s">
        <v>281</v>
      </c>
      <c r="AU219" s="17" t="s">
        <v>80</v>
      </c>
      <c r="AY219" s="17" t="s">
        <v>207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78</v>
      </c>
      <c r="BK219" s="228">
        <f>ROUND(I219*H219,2)</f>
        <v>0</v>
      </c>
      <c r="BL219" s="17" t="s">
        <v>303</v>
      </c>
      <c r="BM219" s="17" t="s">
        <v>3317</v>
      </c>
    </row>
    <row r="220" s="12" customFormat="1">
      <c r="B220" s="229"/>
      <c r="C220" s="230"/>
      <c r="D220" s="231" t="s">
        <v>216</v>
      </c>
      <c r="E220" s="232" t="s">
        <v>1</v>
      </c>
      <c r="F220" s="233" t="s">
        <v>3318</v>
      </c>
      <c r="G220" s="230"/>
      <c r="H220" s="234">
        <v>93.885000000000005</v>
      </c>
      <c r="I220" s="235"/>
      <c r="J220" s="230"/>
      <c r="K220" s="230"/>
      <c r="L220" s="236"/>
      <c r="M220" s="237"/>
      <c r="N220" s="238"/>
      <c r="O220" s="238"/>
      <c r="P220" s="238"/>
      <c r="Q220" s="238"/>
      <c r="R220" s="238"/>
      <c r="S220" s="238"/>
      <c r="T220" s="239"/>
      <c r="AT220" s="240" t="s">
        <v>216</v>
      </c>
      <c r="AU220" s="240" t="s">
        <v>80</v>
      </c>
      <c r="AV220" s="12" t="s">
        <v>80</v>
      </c>
      <c r="AW220" s="12" t="s">
        <v>33</v>
      </c>
      <c r="AX220" s="12" t="s">
        <v>78</v>
      </c>
      <c r="AY220" s="240" t="s">
        <v>207</v>
      </c>
    </row>
    <row r="221" s="1" customFormat="1" ht="22.5" customHeight="1">
      <c r="B221" s="38"/>
      <c r="C221" s="217" t="s">
        <v>420</v>
      </c>
      <c r="D221" s="217" t="s">
        <v>209</v>
      </c>
      <c r="E221" s="218" t="s">
        <v>3319</v>
      </c>
      <c r="F221" s="219" t="s">
        <v>2389</v>
      </c>
      <c r="G221" s="220" t="s">
        <v>296</v>
      </c>
      <c r="H221" s="221">
        <v>106.5</v>
      </c>
      <c r="I221" s="222"/>
      <c r="J221" s="223">
        <f>ROUND(I221*H221,2)</f>
        <v>0</v>
      </c>
      <c r="K221" s="219" t="s">
        <v>213</v>
      </c>
      <c r="L221" s="43"/>
      <c r="M221" s="224" t="s">
        <v>1</v>
      </c>
      <c r="N221" s="225" t="s">
        <v>42</v>
      </c>
      <c r="O221" s="79"/>
      <c r="P221" s="226">
        <f>O221*H221</f>
        <v>0</v>
      </c>
      <c r="Q221" s="226">
        <v>0.0015399999999999999</v>
      </c>
      <c r="R221" s="226">
        <f>Q221*H221</f>
        <v>0.16400999999999999</v>
      </c>
      <c r="S221" s="226">
        <v>0</v>
      </c>
      <c r="T221" s="227">
        <f>S221*H221</f>
        <v>0</v>
      </c>
      <c r="AR221" s="17" t="s">
        <v>303</v>
      </c>
      <c r="AT221" s="17" t="s">
        <v>209</v>
      </c>
      <c r="AU221" s="17" t="s">
        <v>80</v>
      </c>
      <c r="AY221" s="17" t="s">
        <v>207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78</v>
      </c>
      <c r="BK221" s="228">
        <f>ROUND(I221*H221,2)</f>
        <v>0</v>
      </c>
      <c r="BL221" s="17" t="s">
        <v>303</v>
      </c>
      <c r="BM221" s="17" t="s">
        <v>3320</v>
      </c>
    </row>
    <row r="222" s="15" customFormat="1">
      <c r="B222" s="263"/>
      <c r="C222" s="264"/>
      <c r="D222" s="231" t="s">
        <v>216</v>
      </c>
      <c r="E222" s="265" t="s">
        <v>1</v>
      </c>
      <c r="F222" s="266" t="s">
        <v>3321</v>
      </c>
      <c r="G222" s="264"/>
      <c r="H222" s="265" t="s">
        <v>1</v>
      </c>
      <c r="I222" s="267"/>
      <c r="J222" s="264"/>
      <c r="K222" s="264"/>
      <c r="L222" s="268"/>
      <c r="M222" s="269"/>
      <c r="N222" s="270"/>
      <c r="O222" s="270"/>
      <c r="P222" s="270"/>
      <c r="Q222" s="270"/>
      <c r="R222" s="270"/>
      <c r="S222" s="270"/>
      <c r="T222" s="271"/>
      <c r="AT222" s="272" t="s">
        <v>216</v>
      </c>
      <c r="AU222" s="272" t="s">
        <v>80</v>
      </c>
      <c r="AV222" s="15" t="s">
        <v>78</v>
      </c>
      <c r="AW222" s="15" t="s">
        <v>33</v>
      </c>
      <c r="AX222" s="15" t="s">
        <v>71</v>
      </c>
      <c r="AY222" s="272" t="s">
        <v>207</v>
      </c>
    </row>
    <row r="223" s="12" customFormat="1">
      <c r="B223" s="229"/>
      <c r="C223" s="230"/>
      <c r="D223" s="231" t="s">
        <v>216</v>
      </c>
      <c r="E223" s="232" t="s">
        <v>1</v>
      </c>
      <c r="F223" s="233" t="s">
        <v>3322</v>
      </c>
      <c r="G223" s="230"/>
      <c r="H223" s="234">
        <v>119.19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216</v>
      </c>
      <c r="AU223" s="240" t="s">
        <v>80</v>
      </c>
      <c r="AV223" s="12" t="s">
        <v>80</v>
      </c>
      <c r="AW223" s="12" t="s">
        <v>33</v>
      </c>
      <c r="AX223" s="12" t="s">
        <v>71</v>
      </c>
      <c r="AY223" s="240" t="s">
        <v>207</v>
      </c>
    </row>
    <row r="224" s="12" customFormat="1">
      <c r="B224" s="229"/>
      <c r="C224" s="230"/>
      <c r="D224" s="231" t="s">
        <v>216</v>
      </c>
      <c r="E224" s="232" t="s">
        <v>1</v>
      </c>
      <c r="F224" s="233" t="s">
        <v>3323</v>
      </c>
      <c r="G224" s="230"/>
      <c r="H224" s="234">
        <v>-12.69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AT224" s="240" t="s">
        <v>216</v>
      </c>
      <c r="AU224" s="240" t="s">
        <v>80</v>
      </c>
      <c r="AV224" s="12" t="s">
        <v>80</v>
      </c>
      <c r="AW224" s="12" t="s">
        <v>33</v>
      </c>
      <c r="AX224" s="12" t="s">
        <v>71</v>
      </c>
      <c r="AY224" s="240" t="s">
        <v>207</v>
      </c>
    </row>
    <row r="225" s="13" customFormat="1">
      <c r="B225" s="241"/>
      <c r="C225" s="242"/>
      <c r="D225" s="231" t="s">
        <v>216</v>
      </c>
      <c r="E225" s="243" t="s">
        <v>1</v>
      </c>
      <c r="F225" s="244" t="s">
        <v>223</v>
      </c>
      <c r="G225" s="242"/>
      <c r="H225" s="245">
        <v>106.5</v>
      </c>
      <c r="I225" s="246"/>
      <c r="J225" s="242"/>
      <c r="K225" s="242"/>
      <c r="L225" s="247"/>
      <c r="M225" s="248"/>
      <c r="N225" s="249"/>
      <c r="O225" s="249"/>
      <c r="P225" s="249"/>
      <c r="Q225" s="249"/>
      <c r="R225" s="249"/>
      <c r="S225" s="249"/>
      <c r="T225" s="250"/>
      <c r="AT225" s="251" t="s">
        <v>216</v>
      </c>
      <c r="AU225" s="251" t="s">
        <v>80</v>
      </c>
      <c r="AV225" s="13" t="s">
        <v>214</v>
      </c>
      <c r="AW225" s="13" t="s">
        <v>33</v>
      </c>
      <c r="AX225" s="13" t="s">
        <v>78</v>
      </c>
      <c r="AY225" s="251" t="s">
        <v>207</v>
      </c>
    </row>
    <row r="226" s="1" customFormat="1" ht="22.5" customHeight="1">
      <c r="B226" s="38"/>
      <c r="C226" s="273" t="s">
        <v>425</v>
      </c>
      <c r="D226" s="273" t="s">
        <v>281</v>
      </c>
      <c r="E226" s="274" t="s">
        <v>3324</v>
      </c>
      <c r="F226" s="275" t="s">
        <v>3325</v>
      </c>
      <c r="G226" s="276" t="s">
        <v>296</v>
      </c>
      <c r="H226" s="277">
        <v>117.15000000000001</v>
      </c>
      <c r="I226" s="278"/>
      <c r="J226" s="279">
        <f>ROUND(I226*H226,2)</f>
        <v>0</v>
      </c>
      <c r="K226" s="275" t="s">
        <v>213</v>
      </c>
      <c r="L226" s="280"/>
      <c r="M226" s="281" t="s">
        <v>1</v>
      </c>
      <c r="N226" s="282" t="s">
        <v>42</v>
      </c>
      <c r="O226" s="79"/>
      <c r="P226" s="226">
        <f>O226*H226</f>
        <v>0</v>
      </c>
      <c r="Q226" s="226">
        <v>0.024899999999999999</v>
      </c>
      <c r="R226" s="226">
        <f>Q226*H226</f>
        <v>2.9170349999999998</v>
      </c>
      <c r="S226" s="226">
        <v>0</v>
      </c>
      <c r="T226" s="227">
        <f>S226*H226</f>
        <v>0</v>
      </c>
      <c r="AR226" s="17" t="s">
        <v>397</v>
      </c>
      <c r="AT226" s="17" t="s">
        <v>281</v>
      </c>
      <c r="AU226" s="17" t="s">
        <v>80</v>
      </c>
      <c r="AY226" s="17" t="s">
        <v>207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78</v>
      </c>
      <c r="BK226" s="228">
        <f>ROUND(I226*H226,2)</f>
        <v>0</v>
      </c>
      <c r="BL226" s="17" t="s">
        <v>303</v>
      </c>
      <c r="BM226" s="17" t="s">
        <v>3326</v>
      </c>
    </row>
    <row r="227" s="12" customFormat="1">
      <c r="B227" s="229"/>
      <c r="C227" s="230"/>
      <c r="D227" s="231" t="s">
        <v>216</v>
      </c>
      <c r="E227" s="232" t="s">
        <v>1</v>
      </c>
      <c r="F227" s="233" t="s">
        <v>3327</v>
      </c>
      <c r="G227" s="230"/>
      <c r="H227" s="234">
        <v>117.15000000000001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216</v>
      </c>
      <c r="AU227" s="240" t="s">
        <v>80</v>
      </c>
      <c r="AV227" s="12" t="s">
        <v>80</v>
      </c>
      <c r="AW227" s="12" t="s">
        <v>33</v>
      </c>
      <c r="AX227" s="12" t="s">
        <v>78</v>
      </c>
      <c r="AY227" s="240" t="s">
        <v>207</v>
      </c>
    </row>
    <row r="228" s="1" customFormat="1" ht="22.5" customHeight="1">
      <c r="B228" s="38"/>
      <c r="C228" s="217" t="s">
        <v>430</v>
      </c>
      <c r="D228" s="217" t="s">
        <v>209</v>
      </c>
      <c r="E228" s="218" t="s">
        <v>3328</v>
      </c>
      <c r="F228" s="219" t="s">
        <v>3329</v>
      </c>
      <c r="G228" s="220" t="s">
        <v>868</v>
      </c>
      <c r="H228" s="283"/>
      <c r="I228" s="222"/>
      <c r="J228" s="223">
        <f>ROUND(I228*H228,2)</f>
        <v>0</v>
      </c>
      <c r="K228" s="219" t="s">
        <v>213</v>
      </c>
      <c r="L228" s="43"/>
      <c r="M228" s="224" t="s">
        <v>1</v>
      </c>
      <c r="N228" s="225" t="s">
        <v>42</v>
      </c>
      <c r="O228" s="79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AR228" s="17" t="s">
        <v>303</v>
      </c>
      <c r="AT228" s="17" t="s">
        <v>209</v>
      </c>
      <c r="AU228" s="17" t="s">
        <v>80</v>
      </c>
      <c r="AY228" s="17" t="s">
        <v>207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78</v>
      </c>
      <c r="BK228" s="228">
        <f>ROUND(I228*H228,2)</f>
        <v>0</v>
      </c>
      <c r="BL228" s="17" t="s">
        <v>303</v>
      </c>
      <c r="BM228" s="17" t="s">
        <v>3330</v>
      </c>
    </row>
    <row r="229" s="11" customFormat="1" ht="22.8" customHeight="1">
      <c r="B229" s="201"/>
      <c r="C229" s="202"/>
      <c r="D229" s="203" t="s">
        <v>70</v>
      </c>
      <c r="E229" s="215" t="s">
        <v>2415</v>
      </c>
      <c r="F229" s="215" t="s">
        <v>3331</v>
      </c>
      <c r="G229" s="202"/>
      <c r="H229" s="202"/>
      <c r="I229" s="205"/>
      <c r="J229" s="216">
        <f>BK229</f>
        <v>0</v>
      </c>
      <c r="K229" s="202"/>
      <c r="L229" s="207"/>
      <c r="M229" s="208"/>
      <c r="N229" s="209"/>
      <c r="O229" s="209"/>
      <c r="P229" s="210">
        <f>SUM(P230:P270)</f>
        <v>0</v>
      </c>
      <c r="Q229" s="209"/>
      <c r="R229" s="210">
        <f>SUM(R230:R270)</f>
        <v>3.9501460399999999</v>
      </c>
      <c r="S229" s="209"/>
      <c r="T229" s="211">
        <f>SUM(T230:T270)</f>
        <v>0</v>
      </c>
      <c r="AR229" s="212" t="s">
        <v>80</v>
      </c>
      <c r="AT229" s="213" t="s">
        <v>70</v>
      </c>
      <c r="AU229" s="213" t="s">
        <v>78</v>
      </c>
      <c r="AY229" s="212" t="s">
        <v>207</v>
      </c>
      <c r="BK229" s="214">
        <f>SUM(BK230:BK270)</f>
        <v>0</v>
      </c>
    </row>
    <row r="230" s="1" customFormat="1" ht="22.5" customHeight="1">
      <c r="B230" s="38"/>
      <c r="C230" s="217" t="s">
        <v>435</v>
      </c>
      <c r="D230" s="217" t="s">
        <v>209</v>
      </c>
      <c r="E230" s="218" t="s">
        <v>2417</v>
      </c>
      <c r="F230" s="219" t="s">
        <v>2418</v>
      </c>
      <c r="G230" s="220" t="s">
        <v>212</v>
      </c>
      <c r="H230" s="221">
        <v>6.383</v>
      </c>
      <c r="I230" s="222"/>
      <c r="J230" s="223">
        <f>ROUND(I230*H230,2)</f>
        <v>0</v>
      </c>
      <c r="K230" s="219" t="s">
        <v>213</v>
      </c>
      <c r="L230" s="43"/>
      <c r="M230" s="224" t="s">
        <v>1</v>
      </c>
      <c r="N230" s="225" t="s">
        <v>42</v>
      </c>
      <c r="O230" s="79"/>
      <c r="P230" s="226">
        <f>O230*H230</f>
        <v>0</v>
      </c>
      <c r="Q230" s="226">
        <v>0.00122</v>
      </c>
      <c r="R230" s="226">
        <f>Q230*H230</f>
        <v>0.0077872599999999998</v>
      </c>
      <c r="S230" s="226">
        <v>0</v>
      </c>
      <c r="T230" s="227">
        <f>S230*H230</f>
        <v>0</v>
      </c>
      <c r="AR230" s="17" t="s">
        <v>303</v>
      </c>
      <c r="AT230" s="17" t="s">
        <v>209</v>
      </c>
      <c r="AU230" s="17" t="s">
        <v>80</v>
      </c>
      <c r="AY230" s="17" t="s">
        <v>207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78</v>
      </c>
      <c r="BK230" s="228">
        <f>ROUND(I230*H230,2)</f>
        <v>0</v>
      </c>
      <c r="BL230" s="17" t="s">
        <v>303</v>
      </c>
      <c r="BM230" s="17" t="s">
        <v>3332</v>
      </c>
    </row>
    <row r="231" s="12" customFormat="1">
      <c r="B231" s="229"/>
      <c r="C231" s="230"/>
      <c r="D231" s="231" t="s">
        <v>216</v>
      </c>
      <c r="E231" s="232" t="s">
        <v>1</v>
      </c>
      <c r="F231" s="233" t="s">
        <v>3333</v>
      </c>
      <c r="G231" s="230"/>
      <c r="H231" s="234">
        <v>6.383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216</v>
      </c>
      <c r="AU231" s="240" t="s">
        <v>80</v>
      </c>
      <c r="AV231" s="12" t="s">
        <v>80</v>
      </c>
      <c r="AW231" s="12" t="s">
        <v>33</v>
      </c>
      <c r="AX231" s="12" t="s">
        <v>78</v>
      </c>
      <c r="AY231" s="240" t="s">
        <v>207</v>
      </c>
    </row>
    <row r="232" s="1" customFormat="1" ht="22.5" customHeight="1">
      <c r="B232" s="38"/>
      <c r="C232" s="217" t="s">
        <v>439</v>
      </c>
      <c r="D232" s="217" t="s">
        <v>209</v>
      </c>
      <c r="E232" s="218" t="s">
        <v>2422</v>
      </c>
      <c r="F232" s="219" t="s">
        <v>2423</v>
      </c>
      <c r="G232" s="220" t="s">
        <v>290</v>
      </c>
      <c r="H232" s="221">
        <v>571.39999999999998</v>
      </c>
      <c r="I232" s="222"/>
      <c r="J232" s="223">
        <f>ROUND(I232*H232,2)</f>
        <v>0</v>
      </c>
      <c r="K232" s="219" t="s">
        <v>213</v>
      </c>
      <c r="L232" s="43"/>
      <c r="M232" s="224" t="s">
        <v>1</v>
      </c>
      <c r="N232" s="225" t="s">
        <v>42</v>
      </c>
      <c r="O232" s="79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AR232" s="17" t="s">
        <v>303</v>
      </c>
      <c r="AT232" s="17" t="s">
        <v>209</v>
      </c>
      <c r="AU232" s="17" t="s">
        <v>80</v>
      </c>
      <c r="AY232" s="17" t="s">
        <v>207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78</v>
      </c>
      <c r="BK232" s="228">
        <f>ROUND(I232*H232,2)</f>
        <v>0</v>
      </c>
      <c r="BL232" s="17" t="s">
        <v>303</v>
      </c>
      <c r="BM232" s="17" t="s">
        <v>3334</v>
      </c>
    </row>
    <row r="233" s="15" customFormat="1">
      <c r="B233" s="263"/>
      <c r="C233" s="264"/>
      <c r="D233" s="231" t="s">
        <v>216</v>
      </c>
      <c r="E233" s="265" t="s">
        <v>1</v>
      </c>
      <c r="F233" s="266" t="s">
        <v>3335</v>
      </c>
      <c r="G233" s="264"/>
      <c r="H233" s="265" t="s">
        <v>1</v>
      </c>
      <c r="I233" s="267"/>
      <c r="J233" s="264"/>
      <c r="K233" s="264"/>
      <c r="L233" s="268"/>
      <c r="M233" s="269"/>
      <c r="N233" s="270"/>
      <c r="O233" s="270"/>
      <c r="P233" s="270"/>
      <c r="Q233" s="270"/>
      <c r="R233" s="270"/>
      <c r="S233" s="270"/>
      <c r="T233" s="271"/>
      <c r="AT233" s="272" t="s">
        <v>216</v>
      </c>
      <c r="AU233" s="272" t="s">
        <v>80</v>
      </c>
      <c r="AV233" s="15" t="s">
        <v>78</v>
      </c>
      <c r="AW233" s="15" t="s">
        <v>33</v>
      </c>
      <c r="AX233" s="15" t="s">
        <v>71</v>
      </c>
      <c r="AY233" s="272" t="s">
        <v>207</v>
      </c>
    </row>
    <row r="234" s="12" customFormat="1">
      <c r="B234" s="229"/>
      <c r="C234" s="230"/>
      <c r="D234" s="231" t="s">
        <v>216</v>
      </c>
      <c r="E234" s="232" t="s">
        <v>1</v>
      </c>
      <c r="F234" s="233" t="s">
        <v>3336</v>
      </c>
      <c r="G234" s="230"/>
      <c r="H234" s="234">
        <v>294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216</v>
      </c>
      <c r="AU234" s="240" t="s">
        <v>80</v>
      </c>
      <c r="AV234" s="12" t="s">
        <v>80</v>
      </c>
      <c r="AW234" s="12" t="s">
        <v>33</v>
      </c>
      <c r="AX234" s="12" t="s">
        <v>71</v>
      </c>
      <c r="AY234" s="240" t="s">
        <v>207</v>
      </c>
    </row>
    <row r="235" s="12" customFormat="1">
      <c r="B235" s="229"/>
      <c r="C235" s="230"/>
      <c r="D235" s="231" t="s">
        <v>216</v>
      </c>
      <c r="E235" s="232" t="s">
        <v>1</v>
      </c>
      <c r="F235" s="233" t="s">
        <v>3337</v>
      </c>
      <c r="G235" s="230"/>
      <c r="H235" s="234">
        <v>20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216</v>
      </c>
      <c r="AU235" s="240" t="s">
        <v>80</v>
      </c>
      <c r="AV235" s="12" t="s">
        <v>80</v>
      </c>
      <c r="AW235" s="12" t="s">
        <v>33</v>
      </c>
      <c r="AX235" s="12" t="s">
        <v>71</v>
      </c>
      <c r="AY235" s="240" t="s">
        <v>207</v>
      </c>
    </row>
    <row r="236" s="12" customFormat="1">
      <c r="B236" s="229"/>
      <c r="C236" s="230"/>
      <c r="D236" s="231" t="s">
        <v>216</v>
      </c>
      <c r="E236" s="232" t="s">
        <v>1</v>
      </c>
      <c r="F236" s="233" t="s">
        <v>3338</v>
      </c>
      <c r="G236" s="230"/>
      <c r="H236" s="234">
        <v>89.599999999999994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216</v>
      </c>
      <c r="AU236" s="240" t="s">
        <v>80</v>
      </c>
      <c r="AV236" s="12" t="s">
        <v>80</v>
      </c>
      <c r="AW236" s="12" t="s">
        <v>33</v>
      </c>
      <c r="AX236" s="12" t="s">
        <v>71</v>
      </c>
      <c r="AY236" s="240" t="s">
        <v>207</v>
      </c>
    </row>
    <row r="237" s="12" customFormat="1">
      <c r="B237" s="229"/>
      <c r="C237" s="230"/>
      <c r="D237" s="231" t="s">
        <v>216</v>
      </c>
      <c r="E237" s="232" t="s">
        <v>1</v>
      </c>
      <c r="F237" s="233" t="s">
        <v>3339</v>
      </c>
      <c r="G237" s="230"/>
      <c r="H237" s="234">
        <v>2.2999999999999998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216</v>
      </c>
      <c r="AU237" s="240" t="s">
        <v>80</v>
      </c>
      <c r="AV237" s="12" t="s">
        <v>80</v>
      </c>
      <c r="AW237" s="12" t="s">
        <v>33</v>
      </c>
      <c r="AX237" s="12" t="s">
        <v>71</v>
      </c>
      <c r="AY237" s="240" t="s">
        <v>207</v>
      </c>
    </row>
    <row r="238" s="14" customFormat="1">
      <c r="B238" s="252"/>
      <c r="C238" s="253"/>
      <c r="D238" s="231" t="s">
        <v>216</v>
      </c>
      <c r="E238" s="254" t="s">
        <v>1</v>
      </c>
      <c r="F238" s="255" t="s">
        <v>234</v>
      </c>
      <c r="G238" s="253"/>
      <c r="H238" s="256">
        <v>405.90000000000003</v>
      </c>
      <c r="I238" s="257"/>
      <c r="J238" s="253"/>
      <c r="K238" s="253"/>
      <c r="L238" s="258"/>
      <c r="M238" s="259"/>
      <c r="N238" s="260"/>
      <c r="O238" s="260"/>
      <c r="P238" s="260"/>
      <c r="Q238" s="260"/>
      <c r="R238" s="260"/>
      <c r="S238" s="260"/>
      <c r="T238" s="261"/>
      <c r="AT238" s="262" t="s">
        <v>216</v>
      </c>
      <c r="AU238" s="262" t="s">
        <v>80</v>
      </c>
      <c r="AV238" s="14" t="s">
        <v>228</v>
      </c>
      <c r="AW238" s="14" t="s">
        <v>33</v>
      </c>
      <c r="AX238" s="14" t="s">
        <v>71</v>
      </c>
      <c r="AY238" s="262" t="s">
        <v>207</v>
      </c>
    </row>
    <row r="239" s="15" customFormat="1">
      <c r="B239" s="263"/>
      <c r="C239" s="264"/>
      <c r="D239" s="231" t="s">
        <v>216</v>
      </c>
      <c r="E239" s="265" t="s">
        <v>1</v>
      </c>
      <c r="F239" s="266" t="s">
        <v>2429</v>
      </c>
      <c r="G239" s="264"/>
      <c r="H239" s="265" t="s">
        <v>1</v>
      </c>
      <c r="I239" s="267"/>
      <c r="J239" s="264"/>
      <c r="K239" s="264"/>
      <c r="L239" s="268"/>
      <c r="M239" s="269"/>
      <c r="N239" s="270"/>
      <c r="O239" s="270"/>
      <c r="P239" s="270"/>
      <c r="Q239" s="270"/>
      <c r="R239" s="270"/>
      <c r="S239" s="270"/>
      <c r="T239" s="271"/>
      <c r="AT239" s="272" t="s">
        <v>216</v>
      </c>
      <c r="AU239" s="272" t="s">
        <v>80</v>
      </c>
      <c r="AV239" s="15" t="s">
        <v>78</v>
      </c>
      <c r="AW239" s="15" t="s">
        <v>33</v>
      </c>
      <c r="AX239" s="15" t="s">
        <v>71</v>
      </c>
      <c r="AY239" s="272" t="s">
        <v>207</v>
      </c>
    </row>
    <row r="240" s="12" customFormat="1">
      <c r="B240" s="229"/>
      <c r="C240" s="230"/>
      <c r="D240" s="231" t="s">
        <v>216</v>
      </c>
      <c r="E240" s="232" t="s">
        <v>1</v>
      </c>
      <c r="F240" s="233" t="s">
        <v>3340</v>
      </c>
      <c r="G240" s="230"/>
      <c r="H240" s="234">
        <v>59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216</v>
      </c>
      <c r="AU240" s="240" t="s">
        <v>80</v>
      </c>
      <c r="AV240" s="12" t="s">
        <v>80</v>
      </c>
      <c r="AW240" s="12" t="s">
        <v>33</v>
      </c>
      <c r="AX240" s="12" t="s">
        <v>71</v>
      </c>
      <c r="AY240" s="240" t="s">
        <v>207</v>
      </c>
    </row>
    <row r="241" s="14" customFormat="1">
      <c r="B241" s="252"/>
      <c r="C241" s="253"/>
      <c r="D241" s="231" t="s">
        <v>216</v>
      </c>
      <c r="E241" s="254" t="s">
        <v>1</v>
      </c>
      <c r="F241" s="255" t="s">
        <v>234</v>
      </c>
      <c r="G241" s="253"/>
      <c r="H241" s="256">
        <v>59</v>
      </c>
      <c r="I241" s="257"/>
      <c r="J241" s="253"/>
      <c r="K241" s="253"/>
      <c r="L241" s="258"/>
      <c r="M241" s="259"/>
      <c r="N241" s="260"/>
      <c r="O241" s="260"/>
      <c r="P241" s="260"/>
      <c r="Q241" s="260"/>
      <c r="R241" s="260"/>
      <c r="S241" s="260"/>
      <c r="T241" s="261"/>
      <c r="AT241" s="262" t="s">
        <v>216</v>
      </c>
      <c r="AU241" s="262" t="s">
        <v>80</v>
      </c>
      <c r="AV241" s="14" t="s">
        <v>228</v>
      </c>
      <c r="AW241" s="14" t="s">
        <v>33</v>
      </c>
      <c r="AX241" s="14" t="s">
        <v>71</v>
      </c>
      <c r="AY241" s="262" t="s">
        <v>207</v>
      </c>
    </row>
    <row r="242" s="15" customFormat="1">
      <c r="B242" s="263"/>
      <c r="C242" s="264"/>
      <c r="D242" s="231" t="s">
        <v>216</v>
      </c>
      <c r="E242" s="265" t="s">
        <v>1</v>
      </c>
      <c r="F242" s="266" t="s">
        <v>3341</v>
      </c>
      <c r="G242" s="264"/>
      <c r="H242" s="265" t="s">
        <v>1</v>
      </c>
      <c r="I242" s="267"/>
      <c r="J242" s="264"/>
      <c r="K242" s="264"/>
      <c r="L242" s="268"/>
      <c r="M242" s="269"/>
      <c r="N242" s="270"/>
      <c r="O242" s="270"/>
      <c r="P242" s="270"/>
      <c r="Q242" s="270"/>
      <c r="R242" s="270"/>
      <c r="S242" s="270"/>
      <c r="T242" s="271"/>
      <c r="AT242" s="272" t="s">
        <v>216</v>
      </c>
      <c r="AU242" s="272" t="s">
        <v>80</v>
      </c>
      <c r="AV242" s="15" t="s">
        <v>78</v>
      </c>
      <c r="AW242" s="15" t="s">
        <v>33</v>
      </c>
      <c r="AX242" s="15" t="s">
        <v>71</v>
      </c>
      <c r="AY242" s="272" t="s">
        <v>207</v>
      </c>
    </row>
    <row r="243" s="12" customFormat="1">
      <c r="B243" s="229"/>
      <c r="C243" s="230"/>
      <c r="D243" s="231" t="s">
        <v>216</v>
      </c>
      <c r="E243" s="232" t="s">
        <v>1</v>
      </c>
      <c r="F243" s="233" t="s">
        <v>3342</v>
      </c>
      <c r="G243" s="230"/>
      <c r="H243" s="234">
        <v>89.599999999999994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216</v>
      </c>
      <c r="AU243" s="240" t="s">
        <v>80</v>
      </c>
      <c r="AV243" s="12" t="s">
        <v>80</v>
      </c>
      <c r="AW243" s="12" t="s">
        <v>33</v>
      </c>
      <c r="AX243" s="12" t="s">
        <v>71</v>
      </c>
      <c r="AY243" s="240" t="s">
        <v>207</v>
      </c>
    </row>
    <row r="244" s="12" customFormat="1">
      <c r="B244" s="229"/>
      <c r="C244" s="230"/>
      <c r="D244" s="231" t="s">
        <v>216</v>
      </c>
      <c r="E244" s="232" t="s">
        <v>1</v>
      </c>
      <c r="F244" s="233" t="s">
        <v>3343</v>
      </c>
      <c r="G244" s="230"/>
      <c r="H244" s="234">
        <v>2.2000000000000002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216</v>
      </c>
      <c r="AU244" s="240" t="s">
        <v>80</v>
      </c>
      <c r="AV244" s="12" t="s">
        <v>80</v>
      </c>
      <c r="AW244" s="12" t="s">
        <v>33</v>
      </c>
      <c r="AX244" s="12" t="s">
        <v>71</v>
      </c>
      <c r="AY244" s="240" t="s">
        <v>207</v>
      </c>
    </row>
    <row r="245" s="14" customFormat="1">
      <c r="B245" s="252"/>
      <c r="C245" s="253"/>
      <c r="D245" s="231" t="s">
        <v>216</v>
      </c>
      <c r="E245" s="254" t="s">
        <v>1</v>
      </c>
      <c r="F245" s="255" t="s">
        <v>234</v>
      </c>
      <c r="G245" s="253"/>
      <c r="H245" s="256">
        <v>91.799999999999997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AT245" s="262" t="s">
        <v>216</v>
      </c>
      <c r="AU245" s="262" t="s">
        <v>80</v>
      </c>
      <c r="AV245" s="14" t="s">
        <v>228</v>
      </c>
      <c r="AW245" s="14" t="s">
        <v>33</v>
      </c>
      <c r="AX245" s="14" t="s">
        <v>71</v>
      </c>
      <c r="AY245" s="262" t="s">
        <v>207</v>
      </c>
    </row>
    <row r="246" s="15" customFormat="1">
      <c r="B246" s="263"/>
      <c r="C246" s="264"/>
      <c r="D246" s="231" t="s">
        <v>216</v>
      </c>
      <c r="E246" s="265" t="s">
        <v>1</v>
      </c>
      <c r="F246" s="266" t="s">
        <v>3344</v>
      </c>
      <c r="G246" s="264"/>
      <c r="H246" s="265" t="s">
        <v>1</v>
      </c>
      <c r="I246" s="267"/>
      <c r="J246" s="264"/>
      <c r="K246" s="264"/>
      <c r="L246" s="268"/>
      <c r="M246" s="269"/>
      <c r="N246" s="270"/>
      <c r="O246" s="270"/>
      <c r="P246" s="270"/>
      <c r="Q246" s="270"/>
      <c r="R246" s="270"/>
      <c r="S246" s="270"/>
      <c r="T246" s="271"/>
      <c r="AT246" s="272" t="s">
        <v>216</v>
      </c>
      <c r="AU246" s="272" t="s">
        <v>80</v>
      </c>
      <c r="AV246" s="15" t="s">
        <v>78</v>
      </c>
      <c r="AW246" s="15" t="s">
        <v>33</v>
      </c>
      <c r="AX246" s="15" t="s">
        <v>71</v>
      </c>
      <c r="AY246" s="272" t="s">
        <v>207</v>
      </c>
    </row>
    <row r="247" s="12" customFormat="1">
      <c r="B247" s="229"/>
      <c r="C247" s="230"/>
      <c r="D247" s="231" t="s">
        <v>216</v>
      </c>
      <c r="E247" s="232" t="s">
        <v>1</v>
      </c>
      <c r="F247" s="233" t="s">
        <v>3345</v>
      </c>
      <c r="G247" s="230"/>
      <c r="H247" s="234">
        <v>14.699999999999999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216</v>
      </c>
      <c r="AU247" s="240" t="s">
        <v>80</v>
      </c>
      <c r="AV247" s="12" t="s">
        <v>80</v>
      </c>
      <c r="AW247" s="12" t="s">
        <v>33</v>
      </c>
      <c r="AX247" s="12" t="s">
        <v>71</v>
      </c>
      <c r="AY247" s="240" t="s">
        <v>207</v>
      </c>
    </row>
    <row r="248" s="14" customFormat="1">
      <c r="B248" s="252"/>
      <c r="C248" s="253"/>
      <c r="D248" s="231" t="s">
        <v>216</v>
      </c>
      <c r="E248" s="254" t="s">
        <v>1</v>
      </c>
      <c r="F248" s="255" t="s">
        <v>234</v>
      </c>
      <c r="G248" s="253"/>
      <c r="H248" s="256">
        <v>14.699999999999999</v>
      </c>
      <c r="I248" s="257"/>
      <c r="J248" s="253"/>
      <c r="K248" s="253"/>
      <c r="L248" s="258"/>
      <c r="M248" s="259"/>
      <c r="N248" s="260"/>
      <c r="O248" s="260"/>
      <c r="P248" s="260"/>
      <c r="Q248" s="260"/>
      <c r="R248" s="260"/>
      <c r="S248" s="260"/>
      <c r="T248" s="261"/>
      <c r="AT248" s="262" t="s">
        <v>216</v>
      </c>
      <c r="AU248" s="262" t="s">
        <v>80</v>
      </c>
      <c r="AV248" s="14" t="s">
        <v>228</v>
      </c>
      <c r="AW248" s="14" t="s">
        <v>33</v>
      </c>
      <c r="AX248" s="14" t="s">
        <v>71</v>
      </c>
      <c r="AY248" s="262" t="s">
        <v>207</v>
      </c>
    </row>
    <row r="249" s="13" customFormat="1">
      <c r="B249" s="241"/>
      <c r="C249" s="242"/>
      <c r="D249" s="231" t="s">
        <v>216</v>
      </c>
      <c r="E249" s="243" t="s">
        <v>1</v>
      </c>
      <c r="F249" s="244" t="s">
        <v>223</v>
      </c>
      <c r="G249" s="242"/>
      <c r="H249" s="245">
        <v>571.40000000000009</v>
      </c>
      <c r="I249" s="246"/>
      <c r="J249" s="242"/>
      <c r="K249" s="242"/>
      <c r="L249" s="247"/>
      <c r="M249" s="248"/>
      <c r="N249" s="249"/>
      <c r="O249" s="249"/>
      <c r="P249" s="249"/>
      <c r="Q249" s="249"/>
      <c r="R249" s="249"/>
      <c r="S249" s="249"/>
      <c r="T249" s="250"/>
      <c r="AT249" s="251" t="s">
        <v>216</v>
      </c>
      <c r="AU249" s="251" t="s">
        <v>80</v>
      </c>
      <c r="AV249" s="13" t="s">
        <v>214</v>
      </c>
      <c r="AW249" s="13" t="s">
        <v>33</v>
      </c>
      <c r="AX249" s="13" t="s">
        <v>78</v>
      </c>
      <c r="AY249" s="251" t="s">
        <v>207</v>
      </c>
    </row>
    <row r="250" s="1" customFormat="1" ht="22.5" customHeight="1">
      <c r="B250" s="38"/>
      <c r="C250" s="217" t="s">
        <v>444</v>
      </c>
      <c r="D250" s="217" t="s">
        <v>209</v>
      </c>
      <c r="E250" s="218" t="s">
        <v>2431</v>
      </c>
      <c r="F250" s="219" t="s">
        <v>2432</v>
      </c>
      <c r="G250" s="220" t="s">
        <v>290</v>
      </c>
      <c r="H250" s="221">
        <v>75.200000000000003</v>
      </c>
      <c r="I250" s="222"/>
      <c r="J250" s="223">
        <f>ROUND(I250*H250,2)</f>
        <v>0</v>
      </c>
      <c r="K250" s="219" t="s">
        <v>213</v>
      </c>
      <c r="L250" s="43"/>
      <c r="M250" s="224" t="s">
        <v>1</v>
      </c>
      <c r="N250" s="225" t="s">
        <v>42</v>
      </c>
      <c r="O250" s="79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AR250" s="17" t="s">
        <v>303</v>
      </c>
      <c r="AT250" s="17" t="s">
        <v>209</v>
      </c>
      <c r="AU250" s="17" t="s">
        <v>80</v>
      </c>
      <c r="AY250" s="17" t="s">
        <v>207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78</v>
      </c>
      <c r="BK250" s="228">
        <f>ROUND(I250*H250,2)</f>
        <v>0</v>
      </c>
      <c r="BL250" s="17" t="s">
        <v>303</v>
      </c>
      <c r="BM250" s="17" t="s">
        <v>3346</v>
      </c>
    </row>
    <row r="251" s="15" customFormat="1">
      <c r="B251" s="263"/>
      <c r="C251" s="264"/>
      <c r="D251" s="231" t="s">
        <v>216</v>
      </c>
      <c r="E251" s="265" t="s">
        <v>1</v>
      </c>
      <c r="F251" s="266" t="s">
        <v>3347</v>
      </c>
      <c r="G251" s="264"/>
      <c r="H251" s="265" t="s">
        <v>1</v>
      </c>
      <c r="I251" s="267"/>
      <c r="J251" s="264"/>
      <c r="K251" s="264"/>
      <c r="L251" s="268"/>
      <c r="M251" s="269"/>
      <c r="N251" s="270"/>
      <c r="O251" s="270"/>
      <c r="P251" s="270"/>
      <c r="Q251" s="270"/>
      <c r="R251" s="270"/>
      <c r="S251" s="270"/>
      <c r="T251" s="271"/>
      <c r="AT251" s="272" t="s">
        <v>216</v>
      </c>
      <c r="AU251" s="272" t="s">
        <v>80</v>
      </c>
      <c r="AV251" s="15" t="s">
        <v>78</v>
      </c>
      <c r="AW251" s="15" t="s">
        <v>33</v>
      </c>
      <c r="AX251" s="15" t="s">
        <v>71</v>
      </c>
      <c r="AY251" s="272" t="s">
        <v>207</v>
      </c>
    </row>
    <row r="252" s="12" customFormat="1">
      <c r="B252" s="229"/>
      <c r="C252" s="230"/>
      <c r="D252" s="231" t="s">
        <v>216</v>
      </c>
      <c r="E252" s="232" t="s">
        <v>1</v>
      </c>
      <c r="F252" s="233" t="s">
        <v>3348</v>
      </c>
      <c r="G252" s="230"/>
      <c r="H252" s="234">
        <v>60.100000000000001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216</v>
      </c>
      <c r="AU252" s="240" t="s">
        <v>80</v>
      </c>
      <c r="AV252" s="12" t="s">
        <v>80</v>
      </c>
      <c r="AW252" s="12" t="s">
        <v>33</v>
      </c>
      <c r="AX252" s="12" t="s">
        <v>71</v>
      </c>
      <c r="AY252" s="240" t="s">
        <v>207</v>
      </c>
    </row>
    <row r="253" s="14" customFormat="1">
      <c r="B253" s="252"/>
      <c r="C253" s="253"/>
      <c r="D253" s="231" t="s">
        <v>216</v>
      </c>
      <c r="E253" s="254" t="s">
        <v>1</v>
      </c>
      <c r="F253" s="255" t="s">
        <v>234</v>
      </c>
      <c r="G253" s="253"/>
      <c r="H253" s="256">
        <v>60.100000000000001</v>
      </c>
      <c r="I253" s="257"/>
      <c r="J253" s="253"/>
      <c r="K253" s="253"/>
      <c r="L253" s="258"/>
      <c r="M253" s="259"/>
      <c r="N253" s="260"/>
      <c r="O253" s="260"/>
      <c r="P253" s="260"/>
      <c r="Q253" s="260"/>
      <c r="R253" s="260"/>
      <c r="S253" s="260"/>
      <c r="T253" s="261"/>
      <c r="AT253" s="262" t="s">
        <v>216</v>
      </c>
      <c r="AU253" s="262" t="s">
        <v>80</v>
      </c>
      <c r="AV253" s="14" t="s">
        <v>228</v>
      </c>
      <c r="AW253" s="14" t="s">
        <v>33</v>
      </c>
      <c r="AX253" s="14" t="s">
        <v>71</v>
      </c>
      <c r="AY253" s="262" t="s">
        <v>207</v>
      </c>
    </row>
    <row r="254" s="15" customFormat="1">
      <c r="B254" s="263"/>
      <c r="C254" s="264"/>
      <c r="D254" s="231" t="s">
        <v>216</v>
      </c>
      <c r="E254" s="265" t="s">
        <v>1</v>
      </c>
      <c r="F254" s="266" t="s">
        <v>3349</v>
      </c>
      <c r="G254" s="264"/>
      <c r="H254" s="265" t="s">
        <v>1</v>
      </c>
      <c r="I254" s="267"/>
      <c r="J254" s="264"/>
      <c r="K254" s="264"/>
      <c r="L254" s="268"/>
      <c r="M254" s="269"/>
      <c r="N254" s="270"/>
      <c r="O254" s="270"/>
      <c r="P254" s="270"/>
      <c r="Q254" s="270"/>
      <c r="R254" s="270"/>
      <c r="S254" s="270"/>
      <c r="T254" s="271"/>
      <c r="AT254" s="272" t="s">
        <v>216</v>
      </c>
      <c r="AU254" s="272" t="s">
        <v>80</v>
      </c>
      <c r="AV254" s="15" t="s">
        <v>78</v>
      </c>
      <c r="AW254" s="15" t="s">
        <v>33</v>
      </c>
      <c r="AX254" s="15" t="s">
        <v>71</v>
      </c>
      <c r="AY254" s="272" t="s">
        <v>207</v>
      </c>
    </row>
    <row r="255" s="12" customFormat="1">
      <c r="B255" s="229"/>
      <c r="C255" s="230"/>
      <c r="D255" s="231" t="s">
        <v>216</v>
      </c>
      <c r="E255" s="232" t="s">
        <v>1</v>
      </c>
      <c r="F255" s="233" t="s">
        <v>3350</v>
      </c>
      <c r="G255" s="230"/>
      <c r="H255" s="234">
        <v>15.1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216</v>
      </c>
      <c r="AU255" s="240" t="s">
        <v>80</v>
      </c>
      <c r="AV255" s="12" t="s">
        <v>80</v>
      </c>
      <c r="AW255" s="12" t="s">
        <v>33</v>
      </c>
      <c r="AX255" s="12" t="s">
        <v>71</v>
      </c>
      <c r="AY255" s="240" t="s">
        <v>207</v>
      </c>
    </row>
    <row r="256" s="14" customFormat="1">
      <c r="B256" s="252"/>
      <c r="C256" s="253"/>
      <c r="D256" s="231" t="s">
        <v>216</v>
      </c>
      <c r="E256" s="254" t="s">
        <v>1</v>
      </c>
      <c r="F256" s="255" t="s">
        <v>234</v>
      </c>
      <c r="G256" s="253"/>
      <c r="H256" s="256">
        <v>15.1</v>
      </c>
      <c r="I256" s="257"/>
      <c r="J256" s="253"/>
      <c r="K256" s="253"/>
      <c r="L256" s="258"/>
      <c r="M256" s="259"/>
      <c r="N256" s="260"/>
      <c r="O256" s="260"/>
      <c r="P256" s="260"/>
      <c r="Q256" s="260"/>
      <c r="R256" s="260"/>
      <c r="S256" s="260"/>
      <c r="T256" s="261"/>
      <c r="AT256" s="262" t="s">
        <v>216</v>
      </c>
      <c r="AU256" s="262" t="s">
        <v>80</v>
      </c>
      <c r="AV256" s="14" t="s">
        <v>228</v>
      </c>
      <c r="AW256" s="14" t="s">
        <v>33</v>
      </c>
      <c r="AX256" s="14" t="s">
        <v>71</v>
      </c>
      <c r="AY256" s="262" t="s">
        <v>207</v>
      </c>
    </row>
    <row r="257" s="13" customFormat="1">
      <c r="B257" s="241"/>
      <c r="C257" s="242"/>
      <c r="D257" s="231" t="s">
        <v>216</v>
      </c>
      <c r="E257" s="243" t="s">
        <v>1</v>
      </c>
      <c r="F257" s="244" t="s">
        <v>223</v>
      </c>
      <c r="G257" s="242"/>
      <c r="H257" s="245">
        <v>75.200000000000003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AT257" s="251" t="s">
        <v>216</v>
      </c>
      <c r="AU257" s="251" t="s">
        <v>80</v>
      </c>
      <c r="AV257" s="13" t="s">
        <v>214</v>
      </c>
      <c r="AW257" s="13" t="s">
        <v>33</v>
      </c>
      <c r="AX257" s="13" t="s">
        <v>78</v>
      </c>
      <c r="AY257" s="251" t="s">
        <v>207</v>
      </c>
    </row>
    <row r="258" s="1" customFormat="1" ht="16.5" customHeight="1">
      <c r="B258" s="38"/>
      <c r="C258" s="273" t="s">
        <v>449</v>
      </c>
      <c r="D258" s="273" t="s">
        <v>281</v>
      </c>
      <c r="E258" s="274" t="s">
        <v>2435</v>
      </c>
      <c r="F258" s="275" t="s">
        <v>2436</v>
      </c>
      <c r="G258" s="276" t="s">
        <v>212</v>
      </c>
      <c r="H258" s="277">
        <v>5.1059999999999999</v>
      </c>
      <c r="I258" s="278"/>
      <c r="J258" s="279">
        <f>ROUND(I258*H258,2)</f>
        <v>0</v>
      </c>
      <c r="K258" s="275" t="s">
        <v>213</v>
      </c>
      <c r="L258" s="280"/>
      <c r="M258" s="281" t="s">
        <v>1</v>
      </c>
      <c r="N258" s="282" t="s">
        <v>42</v>
      </c>
      <c r="O258" s="79"/>
      <c r="P258" s="226">
        <f>O258*H258</f>
        <v>0</v>
      </c>
      <c r="Q258" s="226">
        <v>0.55000000000000004</v>
      </c>
      <c r="R258" s="226">
        <f>Q258*H258</f>
        <v>2.8083</v>
      </c>
      <c r="S258" s="226">
        <v>0</v>
      </c>
      <c r="T258" s="227">
        <f>S258*H258</f>
        <v>0</v>
      </c>
      <c r="AR258" s="17" t="s">
        <v>397</v>
      </c>
      <c r="AT258" s="17" t="s">
        <v>281</v>
      </c>
      <c r="AU258" s="17" t="s">
        <v>80</v>
      </c>
      <c r="AY258" s="17" t="s">
        <v>207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78</v>
      </c>
      <c r="BK258" s="228">
        <f>ROUND(I258*H258,2)</f>
        <v>0</v>
      </c>
      <c r="BL258" s="17" t="s">
        <v>303</v>
      </c>
      <c r="BM258" s="17" t="s">
        <v>3351</v>
      </c>
    </row>
    <row r="259" s="12" customFormat="1">
      <c r="B259" s="229"/>
      <c r="C259" s="230"/>
      <c r="D259" s="231" t="s">
        <v>216</v>
      </c>
      <c r="E259" s="232" t="s">
        <v>1</v>
      </c>
      <c r="F259" s="233" t="s">
        <v>3352</v>
      </c>
      <c r="G259" s="230"/>
      <c r="H259" s="234">
        <v>3.7509999999999999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AT259" s="240" t="s">
        <v>216</v>
      </c>
      <c r="AU259" s="240" t="s">
        <v>80</v>
      </c>
      <c r="AV259" s="12" t="s">
        <v>80</v>
      </c>
      <c r="AW259" s="12" t="s">
        <v>33</v>
      </c>
      <c r="AX259" s="12" t="s">
        <v>71</v>
      </c>
      <c r="AY259" s="240" t="s">
        <v>207</v>
      </c>
    </row>
    <row r="260" s="12" customFormat="1">
      <c r="B260" s="229"/>
      <c r="C260" s="230"/>
      <c r="D260" s="231" t="s">
        <v>216</v>
      </c>
      <c r="E260" s="232" t="s">
        <v>1</v>
      </c>
      <c r="F260" s="233" t="s">
        <v>3353</v>
      </c>
      <c r="G260" s="230"/>
      <c r="H260" s="234">
        <v>0.63600000000000001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216</v>
      </c>
      <c r="AU260" s="240" t="s">
        <v>80</v>
      </c>
      <c r="AV260" s="12" t="s">
        <v>80</v>
      </c>
      <c r="AW260" s="12" t="s">
        <v>33</v>
      </c>
      <c r="AX260" s="12" t="s">
        <v>71</v>
      </c>
      <c r="AY260" s="240" t="s">
        <v>207</v>
      </c>
    </row>
    <row r="261" s="12" customFormat="1">
      <c r="B261" s="229"/>
      <c r="C261" s="230"/>
      <c r="D261" s="231" t="s">
        <v>216</v>
      </c>
      <c r="E261" s="232" t="s">
        <v>1</v>
      </c>
      <c r="F261" s="233" t="s">
        <v>3354</v>
      </c>
      <c r="G261" s="230"/>
      <c r="H261" s="234">
        <v>0.60599999999999998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216</v>
      </c>
      <c r="AU261" s="240" t="s">
        <v>80</v>
      </c>
      <c r="AV261" s="12" t="s">
        <v>80</v>
      </c>
      <c r="AW261" s="12" t="s">
        <v>33</v>
      </c>
      <c r="AX261" s="12" t="s">
        <v>71</v>
      </c>
      <c r="AY261" s="240" t="s">
        <v>207</v>
      </c>
    </row>
    <row r="262" s="12" customFormat="1">
      <c r="B262" s="229"/>
      <c r="C262" s="230"/>
      <c r="D262" s="231" t="s">
        <v>216</v>
      </c>
      <c r="E262" s="232" t="s">
        <v>1</v>
      </c>
      <c r="F262" s="233" t="s">
        <v>3355</v>
      </c>
      <c r="G262" s="230"/>
      <c r="H262" s="234">
        <v>0.113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216</v>
      </c>
      <c r="AU262" s="240" t="s">
        <v>80</v>
      </c>
      <c r="AV262" s="12" t="s">
        <v>80</v>
      </c>
      <c r="AW262" s="12" t="s">
        <v>33</v>
      </c>
      <c r="AX262" s="12" t="s">
        <v>71</v>
      </c>
      <c r="AY262" s="240" t="s">
        <v>207</v>
      </c>
    </row>
    <row r="263" s="13" customFormat="1">
      <c r="B263" s="241"/>
      <c r="C263" s="242"/>
      <c r="D263" s="231" t="s">
        <v>216</v>
      </c>
      <c r="E263" s="243" t="s">
        <v>1</v>
      </c>
      <c r="F263" s="244" t="s">
        <v>223</v>
      </c>
      <c r="G263" s="242"/>
      <c r="H263" s="245">
        <v>5.1059999999999999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AT263" s="251" t="s">
        <v>216</v>
      </c>
      <c r="AU263" s="251" t="s">
        <v>80</v>
      </c>
      <c r="AV263" s="13" t="s">
        <v>214</v>
      </c>
      <c r="AW263" s="13" t="s">
        <v>33</v>
      </c>
      <c r="AX263" s="13" t="s">
        <v>78</v>
      </c>
      <c r="AY263" s="251" t="s">
        <v>207</v>
      </c>
    </row>
    <row r="264" s="1" customFormat="1" ht="16.5" customHeight="1">
      <c r="B264" s="38"/>
      <c r="C264" s="273" t="s">
        <v>454</v>
      </c>
      <c r="D264" s="273" t="s">
        <v>281</v>
      </c>
      <c r="E264" s="274" t="s">
        <v>2440</v>
      </c>
      <c r="F264" s="275" t="s">
        <v>2441</v>
      </c>
      <c r="G264" s="276" t="s">
        <v>212</v>
      </c>
      <c r="H264" s="277">
        <v>1.915</v>
      </c>
      <c r="I264" s="278"/>
      <c r="J264" s="279">
        <f>ROUND(I264*H264,2)</f>
        <v>0</v>
      </c>
      <c r="K264" s="275" t="s">
        <v>213</v>
      </c>
      <c r="L264" s="280"/>
      <c r="M264" s="281" t="s">
        <v>1</v>
      </c>
      <c r="N264" s="282" t="s">
        <v>42</v>
      </c>
      <c r="O264" s="79"/>
      <c r="P264" s="226">
        <f>O264*H264</f>
        <v>0</v>
      </c>
      <c r="Q264" s="226">
        <v>0.55000000000000004</v>
      </c>
      <c r="R264" s="226">
        <f>Q264*H264</f>
        <v>1.05325</v>
      </c>
      <c r="S264" s="226">
        <v>0</v>
      </c>
      <c r="T264" s="227">
        <f>S264*H264</f>
        <v>0</v>
      </c>
      <c r="AR264" s="17" t="s">
        <v>397</v>
      </c>
      <c r="AT264" s="17" t="s">
        <v>281</v>
      </c>
      <c r="AU264" s="17" t="s">
        <v>80</v>
      </c>
      <c r="AY264" s="17" t="s">
        <v>207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78</v>
      </c>
      <c r="BK264" s="228">
        <f>ROUND(I264*H264,2)</f>
        <v>0</v>
      </c>
      <c r="BL264" s="17" t="s">
        <v>303</v>
      </c>
      <c r="BM264" s="17" t="s">
        <v>3356</v>
      </c>
    </row>
    <row r="265" s="12" customFormat="1">
      <c r="B265" s="229"/>
      <c r="C265" s="230"/>
      <c r="D265" s="231" t="s">
        <v>216</v>
      </c>
      <c r="E265" s="232" t="s">
        <v>1</v>
      </c>
      <c r="F265" s="233" t="s">
        <v>3357</v>
      </c>
      <c r="G265" s="230"/>
      <c r="H265" s="234">
        <v>1.6659999999999999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AT265" s="240" t="s">
        <v>216</v>
      </c>
      <c r="AU265" s="240" t="s">
        <v>80</v>
      </c>
      <c r="AV265" s="12" t="s">
        <v>80</v>
      </c>
      <c r="AW265" s="12" t="s">
        <v>33</v>
      </c>
      <c r="AX265" s="12" t="s">
        <v>71</v>
      </c>
      <c r="AY265" s="240" t="s">
        <v>207</v>
      </c>
    </row>
    <row r="266" s="12" customFormat="1">
      <c r="B266" s="229"/>
      <c r="C266" s="230"/>
      <c r="D266" s="231" t="s">
        <v>216</v>
      </c>
      <c r="E266" s="232" t="s">
        <v>1</v>
      </c>
      <c r="F266" s="233" t="s">
        <v>3358</v>
      </c>
      <c r="G266" s="230"/>
      <c r="H266" s="234">
        <v>0.249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216</v>
      </c>
      <c r="AU266" s="240" t="s">
        <v>80</v>
      </c>
      <c r="AV266" s="12" t="s">
        <v>80</v>
      </c>
      <c r="AW266" s="12" t="s">
        <v>33</v>
      </c>
      <c r="AX266" s="12" t="s">
        <v>71</v>
      </c>
      <c r="AY266" s="240" t="s">
        <v>207</v>
      </c>
    </row>
    <row r="267" s="13" customFormat="1">
      <c r="B267" s="241"/>
      <c r="C267" s="242"/>
      <c r="D267" s="231" t="s">
        <v>216</v>
      </c>
      <c r="E267" s="243" t="s">
        <v>1</v>
      </c>
      <c r="F267" s="244" t="s">
        <v>223</v>
      </c>
      <c r="G267" s="242"/>
      <c r="H267" s="245">
        <v>1.915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AT267" s="251" t="s">
        <v>216</v>
      </c>
      <c r="AU267" s="251" t="s">
        <v>80</v>
      </c>
      <c r="AV267" s="13" t="s">
        <v>214</v>
      </c>
      <c r="AW267" s="13" t="s">
        <v>33</v>
      </c>
      <c r="AX267" s="13" t="s">
        <v>78</v>
      </c>
      <c r="AY267" s="251" t="s">
        <v>207</v>
      </c>
    </row>
    <row r="268" s="1" customFormat="1" ht="16.5" customHeight="1">
      <c r="B268" s="38"/>
      <c r="C268" s="217" t="s">
        <v>467</v>
      </c>
      <c r="D268" s="217" t="s">
        <v>209</v>
      </c>
      <c r="E268" s="218" t="s">
        <v>2444</v>
      </c>
      <c r="F268" s="219" t="s">
        <v>2445</v>
      </c>
      <c r="G268" s="220" t="s">
        <v>212</v>
      </c>
      <c r="H268" s="221">
        <v>6.383</v>
      </c>
      <c r="I268" s="222"/>
      <c r="J268" s="223">
        <f>ROUND(I268*H268,2)</f>
        <v>0</v>
      </c>
      <c r="K268" s="219" t="s">
        <v>213</v>
      </c>
      <c r="L268" s="43"/>
      <c r="M268" s="224" t="s">
        <v>1</v>
      </c>
      <c r="N268" s="225" t="s">
        <v>42</v>
      </c>
      <c r="O268" s="79"/>
      <c r="P268" s="226">
        <f>O268*H268</f>
        <v>0</v>
      </c>
      <c r="Q268" s="226">
        <v>0.012659999999999999</v>
      </c>
      <c r="R268" s="226">
        <f>Q268*H268</f>
        <v>0.080808779999999997</v>
      </c>
      <c r="S268" s="226">
        <v>0</v>
      </c>
      <c r="T268" s="227">
        <f>S268*H268</f>
        <v>0</v>
      </c>
      <c r="AR268" s="17" t="s">
        <v>303</v>
      </c>
      <c r="AT268" s="17" t="s">
        <v>209</v>
      </c>
      <c r="AU268" s="17" t="s">
        <v>80</v>
      </c>
      <c r="AY268" s="17" t="s">
        <v>207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17" t="s">
        <v>78</v>
      </c>
      <c r="BK268" s="228">
        <f>ROUND(I268*H268,2)</f>
        <v>0</v>
      </c>
      <c r="BL268" s="17" t="s">
        <v>303</v>
      </c>
      <c r="BM268" s="17" t="s">
        <v>3359</v>
      </c>
    </row>
    <row r="269" s="12" customFormat="1">
      <c r="B269" s="229"/>
      <c r="C269" s="230"/>
      <c r="D269" s="231" t="s">
        <v>216</v>
      </c>
      <c r="E269" s="232" t="s">
        <v>1</v>
      </c>
      <c r="F269" s="233" t="s">
        <v>3333</v>
      </c>
      <c r="G269" s="230"/>
      <c r="H269" s="234">
        <v>6.383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AT269" s="240" t="s">
        <v>216</v>
      </c>
      <c r="AU269" s="240" t="s">
        <v>80</v>
      </c>
      <c r="AV269" s="12" t="s">
        <v>80</v>
      </c>
      <c r="AW269" s="12" t="s">
        <v>33</v>
      </c>
      <c r="AX269" s="12" t="s">
        <v>78</v>
      </c>
      <c r="AY269" s="240" t="s">
        <v>207</v>
      </c>
    </row>
    <row r="270" s="1" customFormat="1" ht="22.5" customHeight="1">
      <c r="B270" s="38"/>
      <c r="C270" s="217" t="s">
        <v>481</v>
      </c>
      <c r="D270" s="217" t="s">
        <v>209</v>
      </c>
      <c r="E270" s="218" t="s">
        <v>3360</v>
      </c>
      <c r="F270" s="219" t="s">
        <v>3361</v>
      </c>
      <c r="G270" s="220" t="s">
        <v>868</v>
      </c>
      <c r="H270" s="283"/>
      <c r="I270" s="222"/>
      <c r="J270" s="223">
        <f>ROUND(I270*H270,2)</f>
        <v>0</v>
      </c>
      <c r="K270" s="219" t="s">
        <v>213</v>
      </c>
      <c r="L270" s="43"/>
      <c r="M270" s="224" t="s">
        <v>1</v>
      </c>
      <c r="N270" s="225" t="s">
        <v>42</v>
      </c>
      <c r="O270" s="79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AR270" s="17" t="s">
        <v>303</v>
      </c>
      <c r="AT270" s="17" t="s">
        <v>209</v>
      </c>
      <c r="AU270" s="17" t="s">
        <v>80</v>
      </c>
      <c r="AY270" s="17" t="s">
        <v>207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78</v>
      </c>
      <c r="BK270" s="228">
        <f>ROUND(I270*H270,2)</f>
        <v>0</v>
      </c>
      <c r="BL270" s="17" t="s">
        <v>303</v>
      </c>
      <c r="BM270" s="17" t="s">
        <v>3362</v>
      </c>
    </row>
    <row r="271" s="11" customFormat="1" ht="22.8" customHeight="1">
      <c r="B271" s="201"/>
      <c r="C271" s="202"/>
      <c r="D271" s="203" t="s">
        <v>70</v>
      </c>
      <c r="E271" s="215" t="s">
        <v>902</v>
      </c>
      <c r="F271" s="215" t="s">
        <v>3363</v>
      </c>
      <c r="G271" s="202"/>
      <c r="H271" s="202"/>
      <c r="I271" s="205"/>
      <c r="J271" s="216">
        <f>BK271</f>
        <v>0</v>
      </c>
      <c r="K271" s="202"/>
      <c r="L271" s="207"/>
      <c r="M271" s="208"/>
      <c r="N271" s="209"/>
      <c r="O271" s="209"/>
      <c r="P271" s="210">
        <f>SUM(P272:P339)</f>
        <v>0</v>
      </c>
      <c r="Q271" s="209"/>
      <c r="R271" s="210">
        <f>SUM(R272:R339)</f>
        <v>8.536896340000002</v>
      </c>
      <c r="S271" s="209"/>
      <c r="T271" s="211">
        <f>SUM(T272:T339)</f>
        <v>0</v>
      </c>
      <c r="AR271" s="212" t="s">
        <v>80</v>
      </c>
      <c r="AT271" s="213" t="s">
        <v>70</v>
      </c>
      <c r="AU271" s="213" t="s">
        <v>78</v>
      </c>
      <c r="AY271" s="212" t="s">
        <v>207</v>
      </c>
      <c r="BK271" s="214">
        <f>SUM(BK272:BK339)</f>
        <v>0</v>
      </c>
    </row>
    <row r="272" s="1" customFormat="1" ht="22.5" customHeight="1">
      <c r="B272" s="38"/>
      <c r="C272" s="217" t="s">
        <v>487</v>
      </c>
      <c r="D272" s="217" t="s">
        <v>209</v>
      </c>
      <c r="E272" s="218" t="s">
        <v>2480</v>
      </c>
      <c r="F272" s="219" t="s">
        <v>2481</v>
      </c>
      <c r="G272" s="220" t="s">
        <v>296</v>
      </c>
      <c r="H272" s="221">
        <v>101.92</v>
      </c>
      <c r="I272" s="222"/>
      <c r="J272" s="223">
        <f>ROUND(I272*H272,2)</f>
        <v>0</v>
      </c>
      <c r="K272" s="219" t="s">
        <v>213</v>
      </c>
      <c r="L272" s="43"/>
      <c r="M272" s="224" t="s">
        <v>1</v>
      </c>
      <c r="N272" s="225" t="s">
        <v>42</v>
      </c>
      <c r="O272" s="79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AR272" s="17" t="s">
        <v>303</v>
      </c>
      <c r="AT272" s="17" t="s">
        <v>209</v>
      </c>
      <c r="AU272" s="17" t="s">
        <v>80</v>
      </c>
      <c r="AY272" s="17" t="s">
        <v>207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78</v>
      </c>
      <c r="BK272" s="228">
        <f>ROUND(I272*H272,2)</f>
        <v>0</v>
      </c>
      <c r="BL272" s="17" t="s">
        <v>303</v>
      </c>
      <c r="BM272" s="17" t="s">
        <v>3364</v>
      </c>
    </row>
    <row r="273" s="15" customFormat="1">
      <c r="B273" s="263"/>
      <c r="C273" s="264"/>
      <c r="D273" s="231" t="s">
        <v>216</v>
      </c>
      <c r="E273" s="265" t="s">
        <v>1</v>
      </c>
      <c r="F273" s="266" t="s">
        <v>358</v>
      </c>
      <c r="G273" s="264"/>
      <c r="H273" s="265" t="s">
        <v>1</v>
      </c>
      <c r="I273" s="267"/>
      <c r="J273" s="264"/>
      <c r="K273" s="264"/>
      <c r="L273" s="268"/>
      <c r="M273" s="269"/>
      <c r="N273" s="270"/>
      <c r="O273" s="270"/>
      <c r="P273" s="270"/>
      <c r="Q273" s="270"/>
      <c r="R273" s="270"/>
      <c r="S273" s="270"/>
      <c r="T273" s="271"/>
      <c r="AT273" s="272" t="s">
        <v>216</v>
      </c>
      <c r="AU273" s="272" t="s">
        <v>80</v>
      </c>
      <c r="AV273" s="15" t="s">
        <v>78</v>
      </c>
      <c r="AW273" s="15" t="s">
        <v>33</v>
      </c>
      <c r="AX273" s="15" t="s">
        <v>71</v>
      </c>
      <c r="AY273" s="272" t="s">
        <v>207</v>
      </c>
    </row>
    <row r="274" s="12" customFormat="1">
      <c r="B274" s="229"/>
      <c r="C274" s="230"/>
      <c r="D274" s="231" t="s">
        <v>216</v>
      </c>
      <c r="E274" s="232" t="s">
        <v>1</v>
      </c>
      <c r="F274" s="233" t="s">
        <v>3365</v>
      </c>
      <c r="G274" s="230"/>
      <c r="H274" s="234">
        <v>114.8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216</v>
      </c>
      <c r="AU274" s="240" t="s">
        <v>80</v>
      </c>
      <c r="AV274" s="12" t="s">
        <v>80</v>
      </c>
      <c r="AW274" s="12" t="s">
        <v>33</v>
      </c>
      <c r="AX274" s="12" t="s">
        <v>71</v>
      </c>
      <c r="AY274" s="240" t="s">
        <v>207</v>
      </c>
    </row>
    <row r="275" s="12" customFormat="1">
      <c r="B275" s="229"/>
      <c r="C275" s="230"/>
      <c r="D275" s="231" t="s">
        <v>216</v>
      </c>
      <c r="E275" s="232" t="s">
        <v>1</v>
      </c>
      <c r="F275" s="233" t="s">
        <v>3366</v>
      </c>
      <c r="G275" s="230"/>
      <c r="H275" s="234">
        <v>-12.880000000000001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AT275" s="240" t="s">
        <v>216</v>
      </c>
      <c r="AU275" s="240" t="s">
        <v>80</v>
      </c>
      <c r="AV275" s="12" t="s">
        <v>80</v>
      </c>
      <c r="AW275" s="12" t="s">
        <v>33</v>
      </c>
      <c r="AX275" s="12" t="s">
        <v>71</v>
      </c>
      <c r="AY275" s="240" t="s">
        <v>207</v>
      </c>
    </row>
    <row r="276" s="13" customFormat="1">
      <c r="B276" s="241"/>
      <c r="C276" s="242"/>
      <c r="D276" s="231" t="s">
        <v>216</v>
      </c>
      <c r="E276" s="243" t="s">
        <v>1</v>
      </c>
      <c r="F276" s="244" t="s">
        <v>223</v>
      </c>
      <c r="G276" s="242"/>
      <c r="H276" s="245">
        <v>101.92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AT276" s="251" t="s">
        <v>216</v>
      </c>
      <c r="AU276" s="251" t="s">
        <v>80</v>
      </c>
      <c r="AV276" s="13" t="s">
        <v>214</v>
      </c>
      <c r="AW276" s="13" t="s">
        <v>33</v>
      </c>
      <c r="AX276" s="13" t="s">
        <v>78</v>
      </c>
      <c r="AY276" s="251" t="s">
        <v>207</v>
      </c>
    </row>
    <row r="277" s="1" customFormat="1" ht="16.5" customHeight="1">
      <c r="B277" s="38"/>
      <c r="C277" s="273" t="s">
        <v>494</v>
      </c>
      <c r="D277" s="273" t="s">
        <v>281</v>
      </c>
      <c r="E277" s="274" t="s">
        <v>2486</v>
      </c>
      <c r="F277" s="275" t="s">
        <v>3367</v>
      </c>
      <c r="G277" s="276" t="s">
        <v>296</v>
      </c>
      <c r="H277" s="277">
        <v>103.958</v>
      </c>
      <c r="I277" s="278"/>
      <c r="J277" s="279">
        <f>ROUND(I277*H277,2)</f>
        <v>0</v>
      </c>
      <c r="K277" s="275" t="s">
        <v>213</v>
      </c>
      <c r="L277" s="280"/>
      <c r="M277" s="281" t="s">
        <v>1</v>
      </c>
      <c r="N277" s="282" t="s">
        <v>42</v>
      </c>
      <c r="O277" s="79"/>
      <c r="P277" s="226">
        <f>O277*H277</f>
        <v>0</v>
      </c>
      <c r="Q277" s="226">
        <v>0.0030000000000000001</v>
      </c>
      <c r="R277" s="226">
        <f>Q277*H277</f>
        <v>0.31187399999999998</v>
      </c>
      <c r="S277" s="226">
        <v>0</v>
      </c>
      <c r="T277" s="227">
        <f>S277*H277</f>
        <v>0</v>
      </c>
      <c r="AR277" s="17" t="s">
        <v>397</v>
      </c>
      <c r="AT277" s="17" t="s">
        <v>281</v>
      </c>
      <c r="AU277" s="17" t="s">
        <v>80</v>
      </c>
      <c r="AY277" s="17" t="s">
        <v>207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78</v>
      </c>
      <c r="BK277" s="228">
        <f>ROUND(I277*H277,2)</f>
        <v>0</v>
      </c>
      <c r="BL277" s="17" t="s">
        <v>303</v>
      </c>
      <c r="BM277" s="17" t="s">
        <v>3368</v>
      </c>
    </row>
    <row r="278" s="12" customFormat="1">
      <c r="B278" s="229"/>
      <c r="C278" s="230"/>
      <c r="D278" s="231" t="s">
        <v>216</v>
      </c>
      <c r="E278" s="232" t="s">
        <v>1</v>
      </c>
      <c r="F278" s="233" t="s">
        <v>3369</v>
      </c>
      <c r="G278" s="230"/>
      <c r="H278" s="234">
        <v>103.958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AT278" s="240" t="s">
        <v>216</v>
      </c>
      <c r="AU278" s="240" t="s">
        <v>80</v>
      </c>
      <c r="AV278" s="12" t="s">
        <v>80</v>
      </c>
      <c r="AW278" s="12" t="s">
        <v>33</v>
      </c>
      <c r="AX278" s="12" t="s">
        <v>78</v>
      </c>
      <c r="AY278" s="240" t="s">
        <v>207</v>
      </c>
    </row>
    <row r="279" s="1" customFormat="1" ht="22.5" customHeight="1">
      <c r="B279" s="38"/>
      <c r="C279" s="217" t="s">
        <v>499</v>
      </c>
      <c r="D279" s="217" t="s">
        <v>209</v>
      </c>
      <c r="E279" s="218" t="s">
        <v>2490</v>
      </c>
      <c r="F279" s="219" t="s">
        <v>2491</v>
      </c>
      <c r="G279" s="220" t="s">
        <v>296</v>
      </c>
      <c r="H279" s="221">
        <v>8.0500000000000007</v>
      </c>
      <c r="I279" s="222"/>
      <c r="J279" s="223">
        <f>ROUND(I279*H279,2)</f>
        <v>0</v>
      </c>
      <c r="K279" s="219" t="s">
        <v>213</v>
      </c>
      <c r="L279" s="43"/>
      <c r="M279" s="224" t="s">
        <v>1</v>
      </c>
      <c r="N279" s="225" t="s">
        <v>42</v>
      </c>
      <c r="O279" s="79"/>
      <c r="P279" s="226">
        <f>O279*H279</f>
        <v>0</v>
      </c>
      <c r="Q279" s="226">
        <v>0.01236</v>
      </c>
      <c r="R279" s="226">
        <f>Q279*H279</f>
        <v>0.099498000000000003</v>
      </c>
      <c r="S279" s="226">
        <v>0</v>
      </c>
      <c r="T279" s="227">
        <f>S279*H279</f>
        <v>0</v>
      </c>
      <c r="AR279" s="17" t="s">
        <v>303</v>
      </c>
      <c r="AT279" s="17" t="s">
        <v>209</v>
      </c>
      <c r="AU279" s="17" t="s">
        <v>80</v>
      </c>
      <c r="AY279" s="17" t="s">
        <v>207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78</v>
      </c>
      <c r="BK279" s="228">
        <f>ROUND(I279*H279,2)</f>
        <v>0</v>
      </c>
      <c r="BL279" s="17" t="s">
        <v>303</v>
      </c>
      <c r="BM279" s="17" t="s">
        <v>3370</v>
      </c>
    </row>
    <row r="280" s="12" customFormat="1">
      <c r="B280" s="229"/>
      <c r="C280" s="230"/>
      <c r="D280" s="231" t="s">
        <v>216</v>
      </c>
      <c r="E280" s="232" t="s">
        <v>1</v>
      </c>
      <c r="F280" s="233" t="s">
        <v>3371</v>
      </c>
      <c r="G280" s="230"/>
      <c r="H280" s="234">
        <v>8.0500000000000007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216</v>
      </c>
      <c r="AU280" s="240" t="s">
        <v>80</v>
      </c>
      <c r="AV280" s="12" t="s">
        <v>80</v>
      </c>
      <c r="AW280" s="12" t="s">
        <v>33</v>
      </c>
      <c r="AX280" s="12" t="s">
        <v>78</v>
      </c>
      <c r="AY280" s="240" t="s">
        <v>207</v>
      </c>
    </row>
    <row r="281" s="1" customFormat="1" ht="22.5" customHeight="1">
      <c r="B281" s="38"/>
      <c r="C281" s="217" t="s">
        <v>504</v>
      </c>
      <c r="D281" s="217" t="s">
        <v>209</v>
      </c>
      <c r="E281" s="218" t="s">
        <v>2496</v>
      </c>
      <c r="F281" s="219" t="s">
        <v>2497</v>
      </c>
      <c r="G281" s="220" t="s">
        <v>296</v>
      </c>
      <c r="H281" s="221">
        <v>1.3500000000000001</v>
      </c>
      <c r="I281" s="222"/>
      <c r="J281" s="223">
        <f>ROUND(I281*H281,2)</f>
        <v>0</v>
      </c>
      <c r="K281" s="219" t="s">
        <v>213</v>
      </c>
      <c r="L281" s="43"/>
      <c r="M281" s="224" t="s">
        <v>1</v>
      </c>
      <c r="N281" s="225" t="s">
        <v>42</v>
      </c>
      <c r="O281" s="79"/>
      <c r="P281" s="226">
        <f>O281*H281</f>
        <v>0</v>
      </c>
      <c r="Q281" s="226">
        <v>0.016990000000000002</v>
      </c>
      <c r="R281" s="226">
        <f>Q281*H281</f>
        <v>0.022936500000000002</v>
      </c>
      <c r="S281" s="226">
        <v>0</v>
      </c>
      <c r="T281" s="227">
        <f>S281*H281</f>
        <v>0</v>
      </c>
      <c r="AR281" s="17" t="s">
        <v>303</v>
      </c>
      <c r="AT281" s="17" t="s">
        <v>209</v>
      </c>
      <c r="AU281" s="17" t="s">
        <v>80</v>
      </c>
      <c r="AY281" s="17" t="s">
        <v>207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78</v>
      </c>
      <c r="BK281" s="228">
        <f>ROUND(I281*H281,2)</f>
        <v>0</v>
      </c>
      <c r="BL281" s="17" t="s">
        <v>303</v>
      </c>
      <c r="BM281" s="17" t="s">
        <v>3372</v>
      </c>
    </row>
    <row r="282" s="12" customFormat="1">
      <c r="B282" s="229"/>
      <c r="C282" s="230"/>
      <c r="D282" s="231" t="s">
        <v>216</v>
      </c>
      <c r="E282" s="232" t="s">
        <v>1</v>
      </c>
      <c r="F282" s="233" t="s">
        <v>3373</v>
      </c>
      <c r="G282" s="230"/>
      <c r="H282" s="234">
        <v>1.3500000000000001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216</v>
      </c>
      <c r="AU282" s="240" t="s">
        <v>80</v>
      </c>
      <c r="AV282" s="12" t="s">
        <v>80</v>
      </c>
      <c r="AW282" s="12" t="s">
        <v>33</v>
      </c>
      <c r="AX282" s="12" t="s">
        <v>78</v>
      </c>
      <c r="AY282" s="240" t="s">
        <v>207</v>
      </c>
    </row>
    <row r="283" s="1" customFormat="1" ht="22.5" customHeight="1">
      <c r="B283" s="38"/>
      <c r="C283" s="217" t="s">
        <v>509</v>
      </c>
      <c r="D283" s="217" t="s">
        <v>209</v>
      </c>
      <c r="E283" s="218" t="s">
        <v>905</v>
      </c>
      <c r="F283" s="219" t="s">
        <v>906</v>
      </c>
      <c r="G283" s="220" t="s">
        <v>296</v>
      </c>
      <c r="H283" s="221">
        <v>23.949000000000002</v>
      </c>
      <c r="I283" s="222"/>
      <c r="J283" s="223">
        <f>ROUND(I283*H283,2)</f>
        <v>0</v>
      </c>
      <c r="K283" s="219" t="s">
        <v>213</v>
      </c>
      <c r="L283" s="43"/>
      <c r="M283" s="224" t="s">
        <v>1</v>
      </c>
      <c r="N283" s="225" t="s">
        <v>42</v>
      </c>
      <c r="O283" s="79"/>
      <c r="P283" s="226">
        <f>O283*H283</f>
        <v>0</v>
      </c>
      <c r="Q283" s="226">
        <v>0.015730000000000001</v>
      </c>
      <c r="R283" s="226">
        <f>Q283*H283</f>
        <v>0.37671777000000006</v>
      </c>
      <c r="S283" s="226">
        <v>0</v>
      </c>
      <c r="T283" s="227">
        <f>S283*H283</f>
        <v>0</v>
      </c>
      <c r="AR283" s="17" t="s">
        <v>303</v>
      </c>
      <c r="AT283" s="17" t="s">
        <v>209</v>
      </c>
      <c r="AU283" s="17" t="s">
        <v>80</v>
      </c>
      <c r="AY283" s="17" t="s">
        <v>207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78</v>
      </c>
      <c r="BK283" s="228">
        <f>ROUND(I283*H283,2)</f>
        <v>0</v>
      </c>
      <c r="BL283" s="17" t="s">
        <v>303</v>
      </c>
      <c r="BM283" s="17" t="s">
        <v>3374</v>
      </c>
    </row>
    <row r="284" s="12" customFormat="1">
      <c r="B284" s="229"/>
      <c r="C284" s="230"/>
      <c r="D284" s="231" t="s">
        <v>216</v>
      </c>
      <c r="E284" s="232" t="s">
        <v>1</v>
      </c>
      <c r="F284" s="233" t="s">
        <v>3375</v>
      </c>
      <c r="G284" s="230"/>
      <c r="H284" s="234">
        <v>22.545000000000002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216</v>
      </c>
      <c r="AU284" s="240" t="s">
        <v>80</v>
      </c>
      <c r="AV284" s="12" t="s">
        <v>80</v>
      </c>
      <c r="AW284" s="12" t="s">
        <v>33</v>
      </c>
      <c r="AX284" s="12" t="s">
        <v>71</v>
      </c>
      <c r="AY284" s="240" t="s">
        <v>207</v>
      </c>
    </row>
    <row r="285" s="12" customFormat="1">
      <c r="B285" s="229"/>
      <c r="C285" s="230"/>
      <c r="D285" s="231" t="s">
        <v>216</v>
      </c>
      <c r="E285" s="232" t="s">
        <v>1</v>
      </c>
      <c r="F285" s="233" t="s">
        <v>3376</v>
      </c>
      <c r="G285" s="230"/>
      <c r="H285" s="234">
        <v>1.4039999999999999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216</v>
      </c>
      <c r="AU285" s="240" t="s">
        <v>80</v>
      </c>
      <c r="AV285" s="12" t="s">
        <v>80</v>
      </c>
      <c r="AW285" s="12" t="s">
        <v>33</v>
      </c>
      <c r="AX285" s="12" t="s">
        <v>71</v>
      </c>
      <c r="AY285" s="240" t="s">
        <v>207</v>
      </c>
    </row>
    <row r="286" s="13" customFormat="1">
      <c r="B286" s="241"/>
      <c r="C286" s="242"/>
      <c r="D286" s="231" t="s">
        <v>216</v>
      </c>
      <c r="E286" s="243" t="s">
        <v>1</v>
      </c>
      <c r="F286" s="244" t="s">
        <v>223</v>
      </c>
      <c r="G286" s="242"/>
      <c r="H286" s="245">
        <v>23.949000000000002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AT286" s="251" t="s">
        <v>216</v>
      </c>
      <c r="AU286" s="251" t="s">
        <v>80</v>
      </c>
      <c r="AV286" s="13" t="s">
        <v>214</v>
      </c>
      <c r="AW286" s="13" t="s">
        <v>33</v>
      </c>
      <c r="AX286" s="13" t="s">
        <v>78</v>
      </c>
      <c r="AY286" s="251" t="s">
        <v>207</v>
      </c>
    </row>
    <row r="287" s="1" customFormat="1" ht="22.5" customHeight="1">
      <c r="B287" s="38"/>
      <c r="C287" s="217" t="s">
        <v>514</v>
      </c>
      <c r="D287" s="217" t="s">
        <v>209</v>
      </c>
      <c r="E287" s="218" t="s">
        <v>2500</v>
      </c>
      <c r="F287" s="219" t="s">
        <v>2501</v>
      </c>
      <c r="G287" s="220" t="s">
        <v>296</v>
      </c>
      <c r="H287" s="221">
        <v>8.3699999999999992</v>
      </c>
      <c r="I287" s="222"/>
      <c r="J287" s="223">
        <f>ROUND(I287*H287,2)</f>
        <v>0</v>
      </c>
      <c r="K287" s="219" t="s">
        <v>213</v>
      </c>
      <c r="L287" s="43"/>
      <c r="M287" s="224" t="s">
        <v>1</v>
      </c>
      <c r="N287" s="225" t="s">
        <v>42</v>
      </c>
      <c r="O287" s="79"/>
      <c r="P287" s="226">
        <f>O287*H287</f>
        <v>0</v>
      </c>
      <c r="Q287" s="226">
        <v>0.016990000000000002</v>
      </c>
      <c r="R287" s="226">
        <f>Q287*H287</f>
        <v>0.14220630000000001</v>
      </c>
      <c r="S287" s="226">
        <v>0</v>
      </c>
      <c r="T287" s="227">
        <f>S287*H287</f>
        <v>0</v>
      </c>
      <c r="AR287" s="17" t="s">
        <v>303</v>
      </c>
      <c r="AT287" s="17" t="s">
        <v>209</v>
      </c>
      <c r="AU287" s="17" t="s">
        <v>80</v>
      </c>
      <c r="AY287" s="17" t="s">
        <v>207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78</v>
      </c>
      <c r="BK287" s="228">
        <f>ROUND(I287*H287,2)</f>
        <v>0</v>
      </c>
      <c r="BL287" s="17" t="s">
        <v>303</v>
      </c>
      <c r="BM287" s="17" t="s">
        <v>3377</v>
      </c>
    </row>
    <row r="288" s="12" customFormat="1">
      <c r="B288" s="229"/>
      <c r="C288" s="230"/>
      <c r="D288" s="231" t="s">
        <v>216</v>
      </c>
      <c r="E288" s="232" t="s">
        <v>1</v>
      </c>
      <c r="F288" s="233" t="s">
        <v>3378</v>
      </c>
      <c r="G288" s="230"/>
      <c r="H288" s="234">
        <v>8.3699999999999992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216</v>
      </c>
      <c r="AU288" s="240" t="s">
        <v>80</v>
      </c>
      <c r="AV288" s="12" t="s">
        <v>80</v>
      </c>
      <c r="AW288" s="12" t="s">
        <v>33</v>
      </c>
      <c r="AX288" s="12" t="s">
        <v>78</v>
      </c>
      <c r="AY288" s="240" t="s">
        <v>207</v>
      </c>
    </row>
    <row r="289" s="1" customFormat="1" ht="16.5" customHeight="1">
      <c r="B289" s="38"/>
      <c r="C289" s="217" t="s">
        <v>520</v>
      </c>
      <c r="D289" s="217" t="s">
        <v>209</v>
      </c>
      <c r="E289" s="218" t="s">
        <v>2504</v>
      </c>
      <c r="F289" s="219" t="s">
        <v>2505</v>
      </c>
      <c r="G289" s="220" t="s">
        <v>296</v>
      </c>
      <c r="H289" s="221">
        <v>31.050000000000001</v>
      </c>
      <c r="I289" s="222"/>
      <c r="J289" s="223">
        <f>ROUND(I289*H289,2)</f>
        <v>0</v>
      </c>
      <c r="K289" s="219" t="s">
        <v>213</v>
      </c>
      <c r="L289" s="43"/>
      <c r="M289" s="224" t="s">
        <v>1</v>
      </c>
      <c r="N289" s="225" t="s">
        <v>42</v>
      </c>
      <c r="O289" s="79"/>
      <c r="P289" s="226">
        <f>O289*H289</f>
        <v>0</v>
      </c>
      <c r="Q289" s="226">
        <v>0.00042999999999999999</v>
      </c>
      <c r="R289" s="226">
        <f>Q289*H289</f>
        <v>0.013351500000000001</v>
      </c>
      <c r="S289" s="226">
        <v>0</v>
      </c>
      <c r="T289" s="227">
        <f>S289*H289</f>
        <v>0</v>
      </c>
      <c r="AR289" s="17" t="s">
        <v>303</v>
      </c>
      <c r="AT289" s="17" t="s">
        <v>209</v>
      </c>
      <c r="AU289" s="17" t="s">
        <v>80</v>
      </c>
      <c r="AY289" s="17" t="s">
        <v>207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78</v>
      </c>
      <c r="BK289" s="228">
        <f>ROUND(I289*H289,2)</f>
        <v>0</v>
      </c>
      <c r="BL289" s="17" t="s">
        <v>303</v>
      </c>
      <c r="BM289" s="17" t="s">
        <v>3379</v>
      </c>
    </row>
    <row r="290" s="15" customFormat="1">
      <c r="B290" s="263"/>
      <c r="C290" s="264"/>
      <c r="D290" s="231" t="s">
        <v>216</v>
      </c>
      <c r="E290" s="265" t="s">
        <v>1</v>
      </c>
      <c r="F290" s="266" t="s">
        <v>3380</v>
      </c>
      <c r="G290" s="264"/>
      <c r="H290" s="265" t="s">
        <v>1</v>
      </c>
      <c r="I290" s="267"/>
      <c r="J290" s="264"/>
      <c r="K290" s="264"/>
      <c r="L290" s="268"/>
      <c r="M290" s="269"/>
      <c r="N290" s="270"/>
      <c r="O290" s="270"/>
      <c r="P290" s="270"/>
      <c r="Q290" s="270"/>
      <c r="R290" s="270"/>
      <c r="S290" s="270"/>
      <c r="T290" s="271"/>
      <c r="AT290" s="272" t="s">
        <v>216</v>
      </c>
      <c r="AU290" s="272" t="s">
        <v>80</v>
      </c>
      <c r="AV290" s="15" t="s">
        <v>78</v>
      </c>
      <c r="AW290" s="15" t="s">
        <v>33</v>
      </c>
      <c r="AX290" s="15" t="s">
        <v>71</v>
      </c>
      <c r="AY290" s="272" t="s">
        <v>207</v>
      </c>
    </row>
    <row r="291" s="12" customFormat="1">
      <c r="B291" s="229"/>
      <c r="C291" s="230"/>
      <c r="D291" s="231" t="s">
        <v>216</v>
      </c>
      <c r="E291" s="232" t="s">
        <v>1</v>
      </c>
      <c r="F291" s="233" t="s">
        <v>3381</v>
      </c>
      <c r="G291" s="230"/>
      <c r="H291" s="234">
        <v>31.050000000000001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216</v>
      </c>
      <c r="AU291" s="240" t="s">
        <v>80</v>
      </c>
      <c r="AV291" s="12" t="s">
        <v>80</v>
      </c>
      <c r="AW291" s="12" t="s">
        <v>33</v>
      </c>
      <c r="AX291" s="12" t="s">
        <v>78</v>
      </c>
      <c r="AY291" s="240" t="s">
        <v>207</v>
      </c>
    </row>
    <row r="292" s="1" customFormat="1" ht="16.5" customHeight="1">
      <c r="B292" s="38"/>
      <c r="C292" s="217" t="s">
        <v>525</v>
      </c>
      <c r="D292" s="217" t="s">
        <v>209</v>
      </c>
      <c r="E292" s="218" t="s">
        <v>2510</v>
      </c>
      <c r="F292" s="219" t="s">
        <v>2511</v>
      </c>
      <c r="G292" s="220" t="s">
        <v>296</v>
      </c>
      <c r="H292" s="221">
        <v>95.254999999999995</v>
      </c>
      <c r="I292" s="222"/>
      <c r="J292" s="223">
        <f>ROUND(I292*H292,2)</f>
        <v>0</v>
      </c>
      <c r="K292" s="219" t="s">
        <v>213</v>
      </c>
      <c r="L292" s="43"/>
      <c r="M292" s="224" t="s">
        <v>1</v>
      </c>
      <c r="N292" s="225" t="s">
        <v>42</v>
      </c>
      <c r="O292" s="79"/>
      <c r="P292" s="226">
        <f>O292*H292</f>
        <v>0</v>
      </c>
      <c r="Q292" s="226">
        <v>0.00042999999999999999</v>
      </c>
      <c r="R292" s="226">
        <f>Q292*H292</f>
        <v>0.04095965</v>
      </c>
      <c r="S292" s="226">
        <v>0</v>
      </c>
      <c r="T292" s="227">
        <f>S292*H292</f>
        <v>0</v>
      </c>
      <c r="AR292" s="17" t="s">
        <v>303</v>
      </c>
      <c r="AT292" s="17" t="s">
        <v>209</v>
      </c>
      <c r="AU292" s="17" t="s">
        <v>80</v>
      </c>
      <c r="AY292" s="17" t="s">
        <v>207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78</v>
      </c>
      <c r="BK292" s="228">
        <f>ROUND(I292*H292,2)</f>
        <v>0</v>
      </c>
      <c r="BL292" s="17" t="s">
        <v>303</v>
      </c>
      <c r="BM292" s="17" t="s">
        <v>3382</v>
      </c>
    </row>
    <row r="293" s="15" customFormat="1">
      <c r="B293" s="263"/>
      <c r="C293" s="264"/>
      <c r="D293" s="231" t="s">
        <v>216</v>
      </c>
      <c r="E293" s="265" t="s">
        <v>1</v>
      </c>
      <c r="F293" s="266" t="s">
        <v>2483</v>
      </c>
      <c r="G293" s="264"/>
      <c r="H293" s="265" t="s">
        <v>1</v>
      </c>
      <c r="I293" s="267"/>
      <c r="J293" s="264"/>
      <c r="K293" s="264"/>
      <c r="L293" s="268"/>
      <c r="M293" s="269"/>
      <c r="N293" s="270"/>
      <c r="O293" s="270"/>
      <c r="P293" s="270"/>
      <c r="Q293" s="270"/>
      <c r="R293" s="270"/>
      <c r="S293" s="270"/>
      <c r="T293" s="271"/>
      <c r="AT293" s="272" t="s">
        <v>216</v>
      </c>
      <c r="AU293" s="272" t="s">
        <v>80</v>
      </c>
      <c r="AV293" s="15" t="s">
        <v>78</v>
      </c>
      <c r="AW293" s="15" t="s">
        <v>33</v>
      </c>
      <c r="AX293" s="15" t="s">
        <v>71</v>
      </c>
      <c r="AY293" s="272" t="s">
        <v>207</v>
      </c>
    </row>
    <row r="294" s="12" customFormat="1">
      <c r="B294" s="229"/>
      <c r="C294" s="230"/>
      <c r="D294" s="231" t="s">
        <v>216</v>
      </c>
      <c r="E294" s="232" t="s">
        <v>1</v>
      </c>
      <c r="F294" s="233" t="s">
        <v>3383</v>
      </c>
      <c r="G294" s="230"/>
      <c r="H294" s="234">
        <v>22.640000000000001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AT294" s="240" t="s">
        <v>216</v>
      </c>
      <c r="AU294" s="240" t="s">
        <v>80</v>
      </c>
      <c r="AV294" s="12" t="s">
        <v>80</v>
      </c>
      <c r="AW294" s="12" t="s">
        <v>33</v>
      </c>
      <c r="AX294" s="12" t="s">
        <v>71</v>
      </c>
      <c r="AY294" s="240" t="s">
        <v>207</v>
      </c>
    </row>
    <row r="295" s="12" customFormat="1">
      <c r="B295" s="229"/>
      <c r="C295" s="230"/>
      <c r="D295" s="231" t="s">
        <v>216</v>
      </c>
      <c r="E295" s="232" t="s">
        <v>1</v>
      </c>
      <c r="F295" s="233" t="s">
        <v>3384</v>
      </c>
      <c r="G295" s="230"/>
      <c r="H295" s="234">
        <v>22.260000000000002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AT295" s="240" t="s">
        <v>216</v>
      </c>
      <c r="AU295" s="240" t="s">
        <v>80</v>
      </c>
      <c r="AV295" s="12" t="s">
        <v>80</v>
      </c>
      <c r="AW295" s="12" t="s">
        <v>33</v>
      </c>
      <c r="AX295" s="12" t="s">
        <v>71</v>
      </c>
      <c r="AY295" s="240" t="s">
        <v>207</v>
      </c>
    </row>
    <row r="296" s="12" customFormat="1">
      <c r="B296" s="229"/>
      <c r="C296" s="230"/>
      <c r="D296" s="231" t="s">
        <v>216</v>
      </c>
      <c r="E296" s="232" t="s">
        <v>1</v>
      </c>
      <c r="F296" s="233" t="s">
        <v>3385</v>
      </c>
      <c r="G296" s="230"/>
      <c r="H296" s="234">
        <v>23.465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216</v>
      </c>
      <c r="AU296" s="240" t="s">
        <v>80</v>
      </c>
      <c r="AV296" s="12" t="s">
        <v>80</v>
      </c>
      <c r="AW296" s="12" t="s">
        <v>33</v>
      </c>
      <c r="AX296" s="12" t="s">
        <v>71</v>
      </c>
      <c r="AY296" s="240" t="s">
        <v>207</v>
      </c>
    </row>
    <row r="297" s="12" customFormat="1">
      <c r="B297" s="229"/>
      <c r="C297" s="230"/>
      <c r="D297" s="231" t="s">
        <v>216</v>
      </c>
      <c r="E297" s="232" t="s">
        <v>1</v>
      </c>
      <c r="F297" s="233" t="s">
        <v>3386</v>
      </c>
      <c r="G297" s="230"/>
      <c r="H297" s="234">
        <v>18.789999999999999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216</v>
      </c>
      <c r="AU297" s="240" t="s">
        <v>80</v>
      </c>
      <c r="AV297" s="12" t="s">
        <v>80</v>
      </c>
      <c r="AW297" s="12" t="s">
        <v>33</v>
      </c>
      <c r="AX297" s="12" t="s">
        <v>71</v>
      </c>
      <c r="AY297" s="240" t="s">
        <v>207</v>
      </c>
    </row>
    <row r="298" s="14" customFormat="1">
      <c r="B298" s="252"/>
      <c r="C298" s="253"/>
      <c r="D298" s="231" t="s">
        <v>216</v>
      </c>
      <c r="E298" s="254" t="s">
        <v>1</v>
      </c>
      <c r="F298" s="255" t="s">
        <v>234</v>
      </c>
      <c r="G298" s="253"/>
      <c r="H298" s="256">
        <v>87.155000000000001</v>
      </c>
      <c r="I298" s="257"/>
      <c r="J298" s="253"/>
      <c r="K298" s="253"/>
      <c r="L298" s="258"/>
      <c r="M298" s="259"/>
      <c r="N298" s="260"/>
      <c r="O298" s="260"/>
      <c r="P298" s="260"/>
      <c r="Q298" s="260"/>
      <c r="R298" s="260"/>
      <c r="S298" s="260"/>
      <c r="T298" s="261"/>
      <c r="AT298" s="262" t="s">
        <v>216</v>
      </c>
      <c r="AU298" s="262" t="s">
        <v>80</v>
      </c>
      <c r="AV298" s="14" t="s">
        <v>228</v>
      </c>
      <c r="AW298" s="14" t="s">
        <v>33</v>
      </c>
      <c r="AX298" s="14" t="s">
        <v>71</v>
      </c>
      <c r="AY298" s="262" t="s">
        <v>207</v>
      </c>
    </row>
    <row r="299" s="15" customFormat="1">
      <c r="B299" s="263"/>
      <c r="C299" s="264"/>
      <c r="D299" s="231" t="s">
        <v>216</v>
      </c>
      <c r="E299" s="265" t="s">
        <v>1</v>
      </c>
      <c r="F299" s="266" t="s">
        <v>3387</v>
      </c>
      <c r="G299" s="264"/>
      <c r="H299" s="265" t="s">
        <v>1</v>
      </c>
      <c r="I299" s="267"/>
      <c r="J299" s="264"/>
      <c r="K299" s="264"/>
      <c r="L299" s="268"/>
      <c r="M299" s="269"/>
      <c r="N299" s="270"/>
      <c r="O299" s="270"/>
      <c r="P299" s="270"/>
      <c r="Q299" s="270"/>
      <c r="R299" s="270"/>
      <c r="S299" s="270"/>
      <c r="T299" s="271"/>
      <c r="AT299" s="272" t="s">
        <v>216</v>
      </c>
      <c r="AU299" s="272" t="s">
        <v>80</v>
      </c>
      <c r="AV299" s="15" t="s">
        <v>78</v>
      </c>
      <c r="AW299" s="15" t="s">
        <v>33</v>
      </c>
      <c r="AX299" s="15" t="s">
        <v>71</v>
      </c>
      <c r="AY299" s="272" t="s">
        <v>207</v>
      </c>
    </row>
    <row r="300" s="12" customFormat="1">
      <c r="B300" s="229"/>
      <c r="C300" s="230"/>
      <c r="D300" s="231" t="s">
        <v>216</v>
      </c>
      <c r="E300" s="232" t="s">
        <v>1</v>
      </c>
      <c r="F300" s="233" t="s">
        <v>3388</v>
      </c>
      <c r="G300" s="230"/>
      <c r="H300" s="234">
        <v>4.0499999999999998</v>
      </c>
      <c r="I300" s="235"/>
      <c r="J300" s="230"/>
      <c r="K300" s="230"/>
      <c r="L300" s="236"/>
      <c r="M300" s="237"/>
      <c r="N300" s="238"/>
      <c r="O300" s="238"/>
      <c r="P300" s="238"/>
      <c r="Q300" s="238"/>
      <c r="R300" s="238"/>
      <c r="S300" s="238"/>
      <c r="T300" s="239"/>
      <c r="AT300" s="240" t="s">
        <v>216</v>
      </c>
      <c r="AU300" s="240" t="s">
        <v>80</v>
      </c>
      <c r="AV300" s="12" t="s">
        <v>80</v>
      </c>
      <c r="AW300" s="12" t="s">
        <v>33</v>
      </c>
      <c r="AX300" s="12" t="s">
        <v>71</v>
      </c>
      <c r="AY300" s="240" t="s">
        <v>207</v>
      </c>
    </row>
    <row r="301" s="12" customFormat="1">
      <c r="B301" s="229"/>
      <c r="C301" s="230"/>
      <c r="D301" s="231" t="s">
        <v>216</v>
      </c>
      <c r="E301" s="232" t="s">
        <v>1</v>
      </c>
      <c r="F301" s="233" t="s">
        <v>3389</v>
      </c>
      <c r="G301" s="230"/>
      <c r="H301" s="234">
        <v>4.0499999999999998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216</v>
      </c>
      <c r="AU301" s="240" t="s">
        <v>80</v>
      </c>
      <c r="AV301" s="12" t="s">
        <v>80</v>
      </c>
      <c r="AW301" s="12" t="s">
        <v>33</v>
      </c>
      <c r="AX301" s="12" t="s">
        <v>71</v>
      </c>
      <c r="AY301" s="240" t="s">
        <v>207</v>
      </c>
    </row>
    <row r="302" s="14" customFormat="1">
      <c r="B302" s="252"/>
      <c r="C302" s="253"/>
      <c r="D302" s="231" t="s">
        <v>216</v>
      </c>
      <c r="E302" s="254" t="s">
        <v>1</v>
      </c>
      <c r="F302" s="255" t="s">
        <v>234</v>
      </c>
      <c r="G302" s="253"/>
      <c r="H302" s="256">
        <v>8.0999999999999996</v>
      </c>
      <c r="I302" s="257"/>
      <c r="J302" s="253"/>
      <c r="K302" s="253"/>
      <c r="L302" s="258"/>
      <c r="M302" s="259"/>
      <c r="N302" s="260"/>
      <c r="O302" s="260"/>
      <c r="P302" s="260"/>
      <c r="Q302" s="260"/>
      <c r="R302" s="260"/>
      <c r="S302" s="260"/>
      <c r="T302" s="261"/>
      <c r="AT302" s="262" t="s">
        <v>216</v>
      </c>
      <c r="AU302" s="262" t="s">
        <v>80</v>
      </c>
      <c r="AV302" s="14" t="s">
        <v>228</v>
      </c>
      <c r="AW302" s="14" t="s">
        <v>33</v>
      </c>
      <c r="AX302" s="14" t="s">
        <v>71</v>
      </c>
      <c r="AY302" s="262" t="s">
        <v>207</v>
      </c>
    </row>
    <row r="303" s="13" customFormat="1">
      <c r="B303" s="241"/>
      <c r="C303" s="242"/>
      <c r="D303" s="231" t="s">
        <v>216</v>
      </c>
      <c r="E303" s="243" t="s">
        <v>1</v>
      </c>
      <c r="F303" s="244" t="s">
        <v>223</v>
      </c>
      <c r="G303" s="242"/>
      <c r="H303" s="245">
        <v>95.254999999999995</v>
      </c>
      <c r="I303" s="246"/>
      <c r="J303" s="242"/>
      <c r="K303" s="242"/>
      <c r="L303" s="247"/>
      <c r="M303" s="248"/>
      <c r="N303" s="249"/>
      <c r="O303" s="249"/>
      <c r="P303" s="249"/>
      <c r="Q303" s="249"/>
      <c r="R303" s="249"/>
      <c r="S303" s="249"/>
      <c r="T303" s="250"/>
      <c r="AT303" s="251" t="s">
        <v>216</v>
      </c>
      <c r="AU303" s="251" t="s">
        <v>80</v>
      </c>
      <c r="AV303" s="13" t="s">
        <v>214</v>
      </c>
      <c r="AW303" s="13" t="s">
        <v>33</v>
      </c>
      <c r="AX303" s="13" t="s">
        <v>78</v>
      </c>
      <c r="AY303" s="251" t="s">
        <v>207</v>
      </c>
    </row>
    <row r="304" s="1" customFormat="1" ht="16.5" customHeight="1">
      <c r="B304" s="38"/>
      <c r="C304" s="273" t="s">
        <v>533</v>
      </c>
      <c r="D304" s="273" t="s">
        <v>281</v>
      </c>
      <c r="E304" s="274" t="s">
        <v>2522</v>
      </c>
      <c r="F304" s="275" t="s">
        <v>2523</v>
      </c>
      <c r="G304" s="276" t="s">
        <v>296</v>
      </c>
      <c r="H304" s="277">
        <v>95.870999999999995</v>
      </c>
      <c r="I304" s="278"/>
      <c r="J304" s="279">
        <f>ROUND(I304*H304,2)</f>
        <v>0</v>
      </c>
      <c r="K304" s="275" t="s">
        <v>213</v>
      </c>
      <c r="L304" s="280"/>
      <c r="M304" s="281" t="s">
        <v>1</v>
      </c>
      <c r="N304" s="282" t="s">
        <v>42</v>
      </c>
      <c r="O304" s="79"/>
      <c r="P304" s="226">
        <f>O304*H304</f>
        <v>0</v>
      </c>
      <c r="Q304" s="226">
        <v>0.012500000000000001</v>
      </c>
      <c r="R304" s="226">
        <f>Q304*H304</f>
        <v>1.1983874999999999</v>
      </c>
      <c r="S304" s="226">
        <v>0</v>
      </c>
      <c r="T304" s="227">
        <f>S304*H304</f>
        <v>0</v>
      </c>
      <c r="AR304" s="17" t="s">
        <v>397</v>
      </c>
      <c r="AT304" s="17" t="s">
        <v>281</v>
      </c>
      <c r="AU304" s="17" t="s">
        <v>80</v>
      </c>
      <c r="AY304" s="17" t="s">
        <v>207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78</v>
      </c>
      <c r="BK304" s="228">
        <f>ROUND(I304*H304,2)</f>
        <v>0</v>
      </c>
      <c r="BL304" s="17" t="s">
        <v>303</v>
      </c>
      <c r="BM304" s="17" t="s">
        <v>3390</v>
      </c>
    </row>
    <row r="305" s="12" customFormat="1">
      <c r="B305" s="229"/>
      <c r="C305" s="230"/>
      <c r="D305" s="231" t="s">
        <v>216</v>
      </c>
      <c r="E305" s="232" t="s">
        <v>1</v>
      </c>
      <c r="F305" s="233" t="s">
        <v>3391</v>
      </c>
      <c r="G305" s="230"/>
      <c r="H305" s="234">
        <v>95.870999999999995</v>
      </c>
      <c r="I305" s="235"/>
      <c r="J305" s="230"/>
      <c r="K305" s="230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216</v>
      </c>
      <c r="AU305" s="240" t="s">
        <v>80</v>
      </c>
      <c r="AV305" s="12" t="s">
        <v>80</v>
      </c>
      <c r="AW305" s="12" t="s">
        <v>33</v>
      </c>
      <c r="AX305" s="12" t="s">
        <v>78</v>
      </c>
      <c r="AY305" s="240" t="s">
        <v>207</v>
      </c>
    </row>
    <row r="306" s="1" customFormat="1" ht="16.5" customHeight="1">
      <c r="B306" s="38"/>
      <c r="C306" s="273" t="s">
        <v>538</v>
      </c>
      <c r="D306" s="273" t="s">
        <v>281</v>
      </c>
      <c r="E306" s="274" t="s">
        <v>2514</v>
      </c>
      <c r="F306" s="275" t="s">
        <v>2515</v>
      </c>
      <c r="G306" s="276" t="s">
        <v>296</v>
      </c>
      <c r="H306" s="277">
        <v>34.155000000000001</v>
      </c>
      <c r="I306" s="278"/>
      <c r="J306" s="279">
        <f>ROUND(I306*H306,2)</f>
        <v>0</v>
      </c>
      <c r="K306" s="275" t="s">
        <v>213</v>
      </c>
      <c r="L306" s="280"/>
      <c r="M306" s="281" t="s">
        <v>1</v>
      </c>
      <c r="N306" s="282" t="s">
        <v>42</v>
      </c>
      <c r="O306" s="79"/>
      <c r="P306" s="226">
        <f>O306*H306</f>
        <v>0</v>
      </c>
      <c r="Q306" s="226">
        <v>0.0104</v>
      </c>
      <c r="R306" s="226">
        <f>Q306*H306</f>
        <v>0.35521199999999997</v>
      </c>
      <c r="S306" s="226">
        <v>0</v>
      </c>
      <c r="T306" s="227">
        <f>S306*H306</f>
        <v>0</v>
      </c>
      <c r="AR306" s="17" t="s">
        <v>397</v>
      </c>
      <c r="AT306" s="17" t="s">
        <v>281</v>
      </c>
      <c r="AU306" s="17" t="s">
        <v>80</v>
      </c>
      <c r="AY306" s="17" t="s">
        <v>207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78</v>
      </c>
      <c r="BK306" s="228">
        <f>ROUND(I306*H306,2)</f>
        <v>0</v>
      </c>
      <c r="BL306" s="17" t="s">
        <v>303</v>
      </c>
      <c r="BM306" s="17" t="s">
        <v>3392</v>
      </c>
    </row>
    <row r="307" s="12" customFormat="1">
      <c r="B307" s="229"/>
      <c r="C307" s="230"/>
      <c r="D307" s="231" t="s">
        <v>216</v>
      </c>
      <c r="E307" s="232" t="s">
        <v>1</v>
      </c>
      <c r="F307" s="233" t="s">
        <v>3393</v>
      </c>
      <c r="G307" s="230"/>
      <c r="H307" s="234">
        <v>34.155000000000001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216</v>
      </c>
      <c r="AU307" s="240" t="s">
        <v>80</v>
      </c>
      <c r="AV307" s="12" t="s">
        <v>80</v>
      </c>
      <c r="AW307" s="12" t="s">
        <v>33</v>
      </c>
      <c r="AX307" s="12" t="s">
        <v>78</v>
      </c>
      <c r="AY307" s="240" t="s">
        <v>207</v>
      </c>
    </row>
    <row r="308" s="1" customFormat="1" ht="16.5" customHeight="1">
      <c r="B308" s="38"/>
      <c r="C308" s="273" t="s">
        <v>543</v>
      </c>
      <c r="D308" s="273" t="s">
        <v>281</v>
      </c>
      <c r="E308" s="274" t="s">
        <v>3394</v>
      </c>
      <c r="F308" s="275" t="s">
        <v>3395</v>
      </c>
      <c r="G308" s="276" t="s">
        <v>296</v>
      </c>
      <c r="H308" s="277">
        <v>8.9100000000000001</v>
      </c>
      <c r="I308" s="278"/>
      <c r="J308" s="279">
        <f>ROUND(I308*H308,2)</f>
        <v>0</v>
      </c>
      <c r="K308" s="275" t="s">
        <v>213</v>
      </c>
      <c r="L308" s="280"/>
      <c r="M308" s="281" t="s">
        <v>1</v>
      </c>
      <c r="N308" s="282" t="s">
        <v>42</v>
      </c>
      <c r="O308" s="79"/>
      <c r="P308" s="226">
        <f>O308*H308</f>
        <v>0</v>
      </c>
      <c r="Q308" s="226">
        <v>0.0109</v>
      </c>
      <c r="R308" s="226">
        <f>Q308*H308</f>
        <v>0.097118999999999997</v>
      </c>
      <c r="S308" s="226">
        <v>0</v>
      </c>
      <c r="T308" s="227">
        <f>S308*H308</f>
        <v>0</v>
      </c>
      <c r="AR308" s="17" t="s">
        <v>397</v>
      </c>
      <c r="AT308" s="17" t="s">
        <v>281</v>
      </c>
      <c r="AU308" s="17" t="s">
        <v>80</v>
      </c>
      <c r="AY308" s="17" t="s">
        <v>207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78</v>
      </c>
      <c r="BK308" s="228">
        <f>ROUND(I308*H308,2)</f>
        <v>0</v>
      </c>
      <c r="BL308" s="17" t="s">
        <v>303</v>
      </c>
      <c r="BM308" s="17" t="s">
        <v>3396</v>
      </c>
    </row>
    <row r="309" s="12" customFormat="1">
      <c r="B309" s="229"/>
      <c r="C309" s="230"/>
      <c r="D309" s="231" t="s">
        <v>216</v>
      </c>
      <c r="E309" s="232" t="s">
        <v>1</v>
      </c>
      <c r="F309" s="233" t="s">
        <v>3397</v>
      </c>
      <c r="G309" s="230"/>
      <c r="H309" s="234">
        <v>8.9100000000000001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216</v>
      </c>
      <c r="AU309" s="240" t="s">
        <v>80</v>
      </c>
      <c r="AV309" s="12" t="s">
        <v>80</v>
      </c>
      <c r="AW309" s="12" t="s">
        <v>33</v>
      </c>
      <c r="AX309" s="12" t="s">
        <v>78</v>
      </c>
      <c r="AY309" s="240" t="s">
        <v>207</v>
      </c>
    </row>
    <row r="310" s="1" customFormat="1" ht="22.5" customHeight="1">
      <c r="B310" s="38"/>
      <c r="C310" s="217" t="s">
        <v>549</v>
      </c>
      <c r="D310" s="217" t="s">
        <v>209</v>
      </c>
      <c r="E310" s="218" t="s">
        <v>910</v>
      </c>
      <c r="F310" s="219" t="s">
        <v>911</v>
      </c>
      <c r="G310" s="220" t="s">
        <v>296</v>
      </c>
      <c r="H310" s="221">
        <v>168.21000000000001</v>
      </c>
      <c r="I310" s="222"/>
      <c r="J310" s="223">
        <f>ROUND(I310*H310,2)</f>
        <v>0</v>
      </c>
      <c r="K310" s="219" t="s">
        <v>213</v>
      </c>
      <c r="L310" s="43"/>
      <c r="M310" s="224" t="s">
        <v>1</v>
      </c>
      <c r="N310" s="225" t="s">
        <v>42</v>
      </c>
      <c r="O310" s="79"/>
      <c r="P310" s="226">
        <f>O310*H310</f>
        <v>0</v>
      </c>
      <c r="Q310" s="226">
        <v>0.00010000000000000001</v>
      </c>
      <c r="R310" s="226">
        <f>Q310*H310</f>
        <v>0.016821000000000003</v>
      </c>
      <c r="S310" s="226">
        <v>0</v>
      </c>
      <c r="T310" s="227">
        <f>S310*H310</f>
        <v>0</v>
      </c>
      <c r="AR310" s="17" t="s">
        <v>303</v>
      </c>
      <c r="AT310" s="17" t="s">
        <v>209</v>
      </c>
      <c r="AU310" s="17" t="s">
        <v>80</v>
      </c>
      <c r="AY310" s="17" t="s">
        <v>207</v>
      </c>
      <c r="BE310" s="228">
        <f>IF(N310="základní",J310,0)</f>
        <v>0</v>
      </c>
      <c r="BF310" s="228">
        <f>IF(N310="snížená",J310,0)</f>
        <v>0</v>
      </c>
      <c r="BG310" s="228">
        <f>IF(N310="zákl. přenesená",J310,0)</f>
        <v>0</v>
      </c>
      <c r="BH310" s="228">
        <f>IF(N310="sníž. přenesená",J310,0)</f>
        <v>0</v>
      </c>
      <c r="BI310" s="228">
        <f>IF(N310="nulová",J310,0)</f>
        <v>0</v>
      </c>
      <c r="BJ310" s="17" t="s">
        <v>78</v>
      </c>
      <c r="BK310" s="228">
        <f>ROUND(I310*H310,2)</f>
        <v>0</v>
      </c>
      <c r="BL310" s="17" t="s">
        <v>303</v>
      </c>
      <c r="BM310" s="17" t="s">
        <v>3398</v>
      </c>
    </row>
    <row r="311" s="12" customFormat="1">
      <c r="B311" s="229"/>
      <c r="C311" s="230"/>
      <c r="D311" s="231" t="s">
        <v>216</v>
      </c>
      <c r="E311" s="232" t="s">
        <v>1</v>
      </c>
      <c r="F311" s="233" t="s">
        <v>3399</v>
      </c>
      <c r="G311" s="230"/>
      <c r="H311" s="234">
        <v>168.21000000000001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216</v>
      </c>
      <c r="AU311" s="240" t="s">
        <v>80</v>
      </c>
      <c r="AV311" s="12" t="s">
        <v>80</v>
      </c>
      <c r="AW311" s="12" t="s">
        <v>33</v>
      </c>
      <c r="AX311" s="12" t="s">
        <v>78</v>
      </c>
      <c r="AY311" s="240" t="s">
        <v>207</v>
      </c>
    </row>
    <row r="312" s="1" customFormat="1" ht="16.5" customHeight="1">
      <c r="B312" s="38"/>
      <c r="C312" s="217" t="s">
        <v>554</v>
      </c>
      <c r="D312" s="217" t="s">
        <v>209</v>
      </c>
      <c r="E312" s="218" t="s">
        <v>2556</v>
      </c>
      <c r="F312" s="219" t="s">
        <v>2557</v>
      </c>
      <c r="G312" s="220" t="s">
        <v>290</v>
      </c>
      <c r="H312" s="221">
        <v>290.14999999999998</v>
      </c>
      <c r="I312" s="222"/>
      <c r="J312" s="223">
        <f>ROUND(I312*H312,2)</f>
        <v>0</v>
      </c>
      <c r="K312" s="219" t="s">
        <v>213</v>
      </c>
      <c r="L312" s="43"/>
      <c r="M312" s="224" t="s">
        <v>1</v>
      </c>
      <c r="N312" s="225" t="s">
        <v>42</v>
      </c>
      <c r="O312" s="79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AR312" s="17" t="s">
        <v>303</v>
      </c>
      <c r="AT312" s="17" t="s">
        <v>209</v>
      </c>
      <c r="AU312" s="17" t="s">
        <v>80</v>
      </c>
      <c r="AY312" s="17" t="s">
        <v>207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78</v>
      </c>
      <c r="BK312" s="228">
        <f>ROUND(I312*H312,2)</f>
        <v>0</v>
      </c>
      <c r="BL312" s="17" t="s">
        <v>303</v>
      </c>
      <c r="BM312" s="17" t="s">
        <v>3400</v>
      </c>
    </row>
    <row r="313" s="12" customFormat="1">
      <c r="B313" s="229"/>
      <c r="C313" s="230"/>
      <c r="D313" s="231" t="s">
        <v>216</v>
      </c>
      <c r="E313" s="232" t="s">
        <v>1</v>
      </c>
      <c r="F313" s="233" t="s">
        <v>3401</v>
      </c>
      <c r="G313" s="230"/>
      <c r="H313" s="234">
        <v>238.15000000000001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216</v>
      </c>
      <c r="AU313" s="240" t="s">
        <v>80</v>
      </c>
      <c r="AV313" s="12" t="s">
        <v>80</v>
      </c>
      <c r="AW313" s="12" t="s">
        <v>33</v>
      </c>
      <c r="AX313" s="12" t="s">
        <v>71</v>
      </c>
      <c r="AY313" s="240" t="s">
        <v>207</v>
      </c>
    </row>
    <row r="314" s="12" customFormat="1">
      <c r="B314" s="229"/>
      <c r="C314" s="230"/>
      <c r="D314" s="231" t="s">
        <v>216</v>
      </c>
      <c r="E314" s="232" t="s">
        <v>1</v>
      </c>
      <c r="F314" s="233" t="s">
        <v>3402</v>
      </c>
      <c r="G314" s="230"/>
      <c r="H314" s="234">
        <v>52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216</v>
      </c>
      <c r="AU314" s="240" t="s">
        <v>80</v>
      </c>
      <c r="AV314" s="12" t="s">
        <v>80</v>
      </c>
      <c r="AW314" s="12" t="s">
        <v>33</v>
      </c>
      <c r="AX314" s="12" t="s">
        <v>71</v>
      </c>
      <c r="AY314" s="240" t="s">
        <v>207</v>
      </c>
    </row>
    <row r="315" s="13" customFormat="1">
      <c r="B315" s="241"/>
      <c r="C315" s="242"/>
      <c r="D315" s="231" t="s">
        <v>216</v>
      </c>
      <c r="E315" s="243" t="s">
        <v>1</v>
      </c>
      <c r="F315" s="244" t="s">
        <v>223</v>
      </c>
      <c r="G315" s="242"/>
      <c r="H315" s="245">
        <v>290.14999999999998</v>
      </c>
      <c r="I315" s="246"/>
      <c r="J315" s="242"/>
      <c r="K315" s="242"/>
      <c r="L315" s="247"/>
      <c r="M315" s="248"/>
      <c r="N315" s="249"/>
      <c r="O315" s="249"/>
      <c r="P315" s="249"/>
      <c r="Q315" s="249"/>
      <c r="R315" s="249"/>
      <c r="S315" s="249"/>
      <c r="T315" s="250"/>
      <c r="AT315" s="251" t="s">
        <v>216</v>
      </c>
      <c r="AU315" s="251" t="s">
        <v>80</v>
      </c>
      <c r="AV315" s="13" t="s">
        <v>214</v>
      </c>
      <c r="AW315" s="13" t="s">
        <v>33</v>
      </c>
      <c r="AX315" s="13" t="s">
        <v>78</v>
      </c>
      <c r="AY315" s="251" t="s">
        <v>207</v>
      </c>
    </row>
    <row r="316" s="1" customFormat="1" ht="22.5" customHeight="1">
      <c r="B316" s="38"/>
      <c r="C316" s="273" t="s">
        <v>558</v>
      </c>
      <c r="D316" s="273" t="s">
        <v>281</v>
      </c>
      <c r="E316" s="274" t="s">
        <v>3403</v>
      </c>
      <c r="F316" s="275" t="s">
        <v>3404</v>
      </c>
      <c r="G316" s="276" t="s">
        <v>212</v>
      </c>
      <c r="H316" s="277">
        <v>0.80100000000000005</v>
      </c>
      <c r="I316" s="278"/>
      <c r="J316" s="279">
        <f>ROUND(I316*H316,2)</f>
        <v>0</v>
      </c>
      <c r="K316" s="275" t="s">
        <v>213</v>
      </c>
      <c r="L316" s="280"/>
      <c r="M316" s="281" t="s">
        <v>1</v>
      </c>
      <c r="N316" s="282" t="s">
        <v>42</v>
      </c>
      <c r="O316" s="79"/>
      <c r="P316" s="226">
        <f>O316*H316</f>
        <v>0</v>
      </c>
      <c r="Q316" s="226">
        <v>0.55000000000000004</v>
      </c>
      <c r="R316" s="226">
        <f>Q316*H316</f>
        <v>0.44055000000000005</v>
      </c>
      <c r="S316" s="226">
        <v>0</v>
      </c>
      <c r="T316" s="227">
        <f>S316*H316</f>
        <v>0</v>
      </c>
      <c r="AR316" s="17" t="s">
        <v>397</v>
      </c>
      <c r="AT316" s="17" t="s">
        <v>281</v>
      </c>
      <c r="AU316" s="17" t="s">
        <v>80</v>
      </c>
      <c r="AY316" s="17" t="s">
        <v>207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78</v>
      </c>
      <c r="BK316" s="228">
        <f>ROUND(I316*H316,2)</f>
        <v>0</v>
      </c>
      <c r="BL316" s="17" t="s">
        <v>303</v>
      </c>
      <c r="BM316" s="17" t="s">
        <v>3405</v>
      </c>
    </row>
    <row r="317" s="12" customFormat="1">
      <c r="B317" s="229"/>
      <c r="C317" s="230"/>
      <c r="D317" s="231" t="s">
        <v>216</v>
      </c>
      <c r="E317" s="232" t="s">
        <v>1</v>
      </c>
      <c r="F317" s="233" t="s">
        <v>3406</v>
      </c>
      <c r="G317" s="230"/>
      <c r="H317" s="234">
        <v>0.17199999999999999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216</v>
      </c>
      <c r="AU317" s="240" t="s">
        <v>80</v>
      </c>
      <c r="AV317" s="12" t="s">
        <v>80</v>
      </c>
      <c r="AW317" s="12" t="s">
        <v>33</v>
      </c>
      <c r="AX317" s="12" t="s">
        <v>71</v>
      </c>
      <c r="AY317" s="240" t="s">
        <v>207</v>
      </c>
    </row>
    <row r="318" s="12" customFormat="1">
      <c r="B318" s="229"/>
      <c r="C318" s="230"/>
      <c r="D318" s="231" t="s">
        <v>216</v>
      </c>
      <c r="E318" s="232" t="s">
        <v>1</v>
      </c>
      <c r="F318" s="233" t="s">
        <v>3407</v>
      </c>
      <c r="G318" s="230"/>
      <c r="H318" s="234">
        <v>0.629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AT318" s="240" t="s">
        <v>216</v>
      </c>
      <c r="AU318" s="240" t="s">
        <v>80</v>
      </c>
      <c r="AV318" s="12" t="s">
        <v>80</v>
      </c>
      <c r="AW318" s="12" t="s">
        <v>33</v>
      </c>
      <c r="AX318" s="12" t="s">
        <v>71</v>
      </c>
      <c r="AY318" s="240" t="s">
        <v>207</v>
      </c>
    </row>
    <row r="319" s="13" customFormat="1">
      <c r="B319" s="241"/>
      <c r="C319" s="242"/>
      <c r="D319" s="231" t="s">
        <v>216</v>
      </c>
      <c r="E319" s="243" t="s">
        <v>1</v>
      </c>
      <c r="F319" s="244" t="s">
        <v>223</v>
      </c>
      <c r="G319" s="242"/>
      <c r="H319" s="245">
        <v>0.80099999999999993</v>
      </c>
      <c r="I319" s="246"/>
      <c r="J319" s="242"/>
      <c r="K319" s="242"/>
      <c r="L319" s="247"/>
      <c r="M319" s="248"/>
      <c r="N319" s="249"/>
      <c r="O319" s="249"/>
      <c r="P319" s="249"/>
      <c r="Q319" s="249"/>
      <c r="R319" s="249"/>
      <c r="S319" s="249"/>
      <c r="T319" s="250"/>
      <c r="AT319" s="251" t="s">
        <v>216</v>
      </c>
      <c r="AU319" s="251" t="s">
        <v>80</v>
      </c>
      <c r="AV319" s="13" t="s">
        <v>214</v>
      </c>
      <c r="AW319" s="13" t="s">
        <v>33</v>
      </c>
      <c r="AX319" s="13" t="s">
        <v>78</v>
      </c>
      <c r="AY319" s="251" t="s">
        <v>207</v>
      </c>
    </row>
    <row r="320" s="1" customFormat="1" ht="22.5" customHeight="1">
      <c r="B320" s="38"/>
      <c r="C320" s="217" t="s">
        <v>563</v>
      </c>
      <c r="D320" s="217" t="s">
        <v>209</v>
      </c>
      <c r="E320" s="218" t="s">
        <v>2528</v>
      </c>
      <c r="F320" s="219" t="s">
        <v>2529</v>
      </c>
      <c r="G320" s="220" t="s">
        <v>296</v>
      </c>
      <c r="H320" s="221">
        <v>86.015000000000001</v>
      </c>
      <c r="I320" s="222"/>
      <c r="J320" s="223">
        <f>ROUND(I320*H320,2)</f>
        <v>0</v>
      </c>
      <c r="K320" s="219" t="s">
        <v>213</v>
      </c>
      <c r="L320" s="43"/>
      <c r="M320" s="224" t="s">
        <v>1</v>
      </c>
      <c r="N320" s="225" t="s">
        <v>42</v>
      </c>
      <c r="O320" s="79"/>
      <c r="P320" s="226">
        <f>O320*H320</f>
        <v>0</v>
      </c>
      <c r="Q320" s="226">
        <v>0.01694</v>
      </c>
      <c r="R320" s="226">
        <f>Q320*H320</f>
        <v>1.4570941</v>
      </c>
      <c r="S320" s="226">
        <v>0</v>
      </c>
      <c r="T320" s="227">
        <f>S320*H320</f>
        <v>0</v>
      </c>
      <c r="AR320" s="17" t="s">
        <v>303</v>
      </c>
      <c r="AT320" s="17" t="s">
        <v>209</v>
      </c>
      <c r="AU320" s="17" t="s">
        <v>80</v>
      </c>
      <c r="AY320" s="17" t="s">
        <v>207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78</v>
      </c>
      <c r="BK320" s="228">
        <f>ROUND(I320*H320,2)</f>
        <v>0</v>
      </c>
      <c r="BL320" s="17" t="s">
        <v>303</v>
      </c>
      <c r="BM320" s="17" t="s">
        <v>3408</v>
      </c>
    </row>
    <row r="321" s="12" customFormat="1">
      <c r="B321" s="229"/>
      <c r="C321" s="230"/>
      <c r="D321" s="231" t="s">
        <v>216</v>
      </c>
      <c r="E321" s="232" t="s">
        <v>1</v>
      </c>
      <c r="F321" s="233" t="s">
        <v>3409</v>
      </c>
      <c r="G321" s="230"/>
      <c r="H321" s="234">
        <v>21.675000000000001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AT321" s="240" t="s">
        <v>216</v>
      </c>
      <c r="AU321" s="240" t="s">
        <v>80</v>
      </c>
      <c r="AV321" s="12" t="s">
        <v>80</v>
      </c>
      <c r="AW321" s="12" t="s">
        <v>33</v>
      </c>
      <c r="AX321" s="12" t="s">
        <v>71</v>
      </c>
      <c r="AY321" s="240" t="s">
        <v>207</v>
      </c>
    </row>
    <row r="322" s="12" customFormat="1">
      <c r="B322" s="229"/>
      <c r="C322" s="230"/>
      <c r="D322" s="231" t="s">
        <v>216</v>
      </c>
      <c r="E322" s="232" t="s">
        <v>1</v>
      </c>
      <c r="F322" s="233" t="s">
        <v>3410</v>
      </c>
      <c r="G322" s="230"/>
      <c r="H322" s="234">
        <v>23.399999999999999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AT322" s="240" t="s">
        <v>216</v>
      </c>
      <c r="AU322" s="240" t="s">
        <v>80</v>
      </c>
      <c r="AV322" s="12" t="s">
        <v>80</v>
      </c>
      <c r="AW322" s="12" t="s">
        <v>33</v>
      </c>
      <c r="AX322" s="12" t="s">
        <v>71</v>
      </c>
      <c r="AY322" s="240" t="s">
        <v>207</v>
      </c>
    </row>
    <row r="323" s="12" customFormat="1">
      <c r="B323" s="229"/>
      <c r="C323" s="230"/>
      <c r="D323" s="231" t="s">
        <v>216</v>
      </c>
      <c r="E323" s="232" t="s">
        <v>1</v>
      </c>
      <c r="F323" s="233" t="s">
        <v>3411</v>
      </c>
      <c r="G323" s="230"/>
      <c r="H323" s="234">
        <v>25.300000000000001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AT323" s="240" t="s">
        <v>216</v>
      </c>
      <c r="AU323" s="240" t="s">
        <v>80</v>
      </c>
      <c r="AV323" s="12" t="s">
        <v>80</v>
      </c>
      <c r="AW323" s="12" t="s">
        <v>33</v>
      </c>
      <c r="AX323" s="12" t="s">
        <v>71</v>
      </c>
      <c r="AY323" s="240" t="s">
        <v>207</v>
      </c>
    </row>
    <row r="324" s="12" customFormat="1">
      <c r="B324" s="229"/>
      <c r="C324" s="230"/>
      <c r="D324" s="231" t="s">
        <v>216</v>
      </c>
      <c r="E324" s="232" t="s">
        <v>1</v>
      </c>
      <c r="F324" s="233" t="s">
        <v>3412</v>
      </c>
      <c r="G324" s="230"/>
      <c r="H324" s="234">
        <v>15.640000000000001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216</v>
      </c>
      <c r="AU324" s="240" t="s">
        <v>80</v>
      </c>
      <c r="AV324" s="12" t="s">
        <v>80</v>
      </c>
      <c r="AW324" s="12" t="s">
        <v>33</v>
      </c>
      <c r="AX324" s="12" t="s">
        <v>71</v>
      </c>
      <c r="AY324" s="240" t="s">
        <v>207</v>
      </c>
    </row>
    <row r="325" s="13" customFormat="1">
      <c r="B325" s="241"/>
      <c r="C325" s="242"/>
      <c r="D325" s="231" t="s">
        <v>216</v>
      </c>
      <c r="E325" s="243" t="s">
        <v>1</v>
      </c>
      <c r="F325" s="244" t="s">
        <v>223</v>
      </c>
      <c r="G325" s="242"/>
      <c r="H325" s="245">
        <v>86.015000000000001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AT325" s="251" t="s">
        <v>216</v>
      </c>
      <c r="AU325" s="251" t="s">
        <v>80</v>
      </c>
      <c r="AV325" s="13" t="s">
        <v>214</v>
      </c>
      <c r="AW325" s="13" t="s">
        <v>33</v>
      </c>
      <c r="AX325" s="13" t="s">
        <v>78</v>
      </c>
      <c r="AY325" s="251" t="s">
        <v>207</v>
      </c>
    </row>
    <row r="326" s="1" customFormat="1" ht="22.5" customHeight="1">
      <c r="B326" s="38"/>
      <c r="C326" s="217" t="s">
        <v>568</v>
      </c>
      <c r="D326" s="217" t="s">
        <v>209</v>
      </c>
      <c r="E326" s="218" t="s">
        <v>3413</v>
      </c>
      <c r="F326" s="219" t="s">
        <v>3414</v>
      </c>
      <c r="G326" s="220" t="s">
        <v>296</v>
      </c>
      <c r="H326" s="221">
        <v>10.4</v>
      </c>
      <c r="I326" s="222"/>
      <c r="J326" s="223">
        <f>ROUND(I326*H326,2)</f>
        <v>0</v>
      </c>
      <c r="K326" s="219" t="s">
        <v>213</v>
      </c>
      <c r="L326" s="43"/>
      <c r="M326" s="224" t="s">
        <v>1</v>
      </c>
      <c r="N326" s="225" t="s">
        <v>42</v>
      </c>
      <c r="O326" s="79"/>
      <c r="P326" s="226">
        <f>O326*H326</f>
        <v>0</v>
      </c>
      <c r="Q326" s="226">
        <v>0.012540000000000001</v>
      </c>
      <c r="R326" s="226">
        <f>Q326*H326</f>
        <v>0.130416</v>
      </c>
      <c r="S326" s="226">
        <v>0</v>
      </c>
      <c r="T326" s="227">
        <f>S326*H326</f>
        <v>0</v>
      </c>
      <c r="AR326" s="17" t="s">
        <v>303</v>
      </c>
      <c r="AT326" s="17" t="s">
        <v>209</v>
      </c>
      <c r="AU326" s="17" t="s">
        <v>80</v>
      </c>
      <c r="AY326" s="17" t="s">
        <v>207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78</v>
      </c>
      <c r="BK326" s="228">
        <f>ROUND(I326*H326,2)</f>
        <v>0</v>
      </c>
      <c r="BL326" s="17" t="s">
        <v>303</v>
      </c>
      <c r="BM326" s="17" t="s">
        <v>3415</v>
      </c>
    </row>
    <row r="327" s="12" customFormat="1">
      <c r="B327" s="229"/>
      <c r="C327" s="230"/>
      <c r="D327" s="231" t="s">
        <v>216</v>
      </c>
      <c r="E327" s="232" t="s">
        <v>1</v>
      </c>
      <c r="F327" s="233" t="s">
        <v>3416</v>
      </c>
      <c r="G327" s="230"/>
      <c r="H327" s="234">
        <v>10.4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AT327" s="240" t="s">
        <v>216</v>
      </c>
      <c r="AU327" s="240" t="s">
        <v>80</v>
      </c>
      <c r="AV327" s="12" t="s">
        <v>80</v>
      </c>
      <c r="AW327" s="12" t="s">
        <v>33</v>
      </c>
      <c r="AX327" s="12" t="s">
        <v>78</v>
      </c>
      <c r="AY327" s="240" t="s">
        <v>207</v>
      </c>
    </row>
    <row r="328" s="1" customFormat="1" ht="22.5" customHeight="1">
      <c r="B328" s="38"/>
      <c r="C328" s="217" t="s">
        <v>573</v>
      </c>
      <c r="D328" s="217" t="s">
        <v>209</v>
      </c>
      <c r="E328" s="218" t="s">
        <v>2538</v>
      </c>
      <c r="F328" s="219" t="s">
        <v>2539</v>
      </c>
      <c r="G328" s="220" t="s">
        <v>296</v>
      </c>
      <c r="H328" s="221">
        <v>104.57599999999999</v>
      </c>
      <c r="I328" s="222"/>
      <c r="J328" s="223">
        <f>ROUND(I328*H328,2)</f>
        <v>0</v>
      </c>
      <c r="K328" s="219" t="s">
        <v>213</v>
      </c>
      <c r="L328" s="43"/>
      <c r="M328" s="224" t="s">
        <v>1</v>
      </c>
      <c r="N328" s="225" t="s">
        <v>42</v>
      </c>
      <c r="O328" s="79"/>
      <c r="P328" s="226">
        <f>O328*H328</f>
        <v>0</v>
      </c>
      <c r="Q328" s="226">
        <v>0.00010000000000000001</v>
      </c>
      <c r="R328" s="226">
        <f>Q328*H328</f>
        <v>0.010457599999999999</v>
      </c>
      <c r="S328" s="226">
        <v>0</v>
      </c>
      <c r="T328" s="227">
        <f>S328*H328</f>
        <v>0</v>
      </c>
      <c r="AR328" s="17" t="s">
        <v>303</v>
      </c>
      <c r="AT328" s="17" t="s">
        <v>209</v>
      </c>
      <c r="AU328" s="17" t="s">
        <v>80</v>
      </c>
      <c r="AY328" s="17" t="s">
        <v>207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78</v>
      </c>
      <c r="BK328" s="228">
        <f>ROUND(I328*H328,2)</f>
        <v>0</v>
      </c>
      <c r="BL328" s="17" t="s">
        <v>303</v>
      </c>
      <c r="BM328" s="17" t="s">
        <v>3417</v>
      </c>
    </row>
    <row r="329" s="12" customFormat="1">
      <c r="B329" s="229"/>
      <c r="C329" s="230"/>
      <c r="D329" s="231" t="s">
        <v>216</v>
      </c>
      <c r="E329" s="232" t="s">
        <v>1</v>
      </c>
      <c r="F329" s="233" t="s">
        <v>3418</v>
      </c>
      <c r="G329" s="230"/>
      <c r="H329" s="234">
        <v>104.57599999999999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AT329" s="240" t="s">
        <v>216</v>
      </c>
      <c r="AU329" s="240" t="s">
        <v>80</v>
      </c>
      <c r="AV329" s="12" t="s">
        <v>80</v>
      </c>
      <c r="AW329" s="12" t="s">
        <v>33</v>
      </c>
      <c r="AX329" s="12" t="s">
        <v>78</v>
      </c>
      <c r="AY329" s="240" t="s">
        <v>207</v>
      </c>
    </row>
    <row r="330" s="1" customFormat="1" ht="16.5" customHeight="1">
      <c r="B330" s="38"/>
      <c r="C330" s="217" t="s">
        <v>579</v>
      </c>
      <c r="D330" s="217" t="s">
        <v>209</v>
      </c>
      <c r="E330" s="218" t="s">
        <v>2546</v>
      </c>
      <c r="F330" s="219" t="s">
        <v>2547</v>
      </c>
      <c r="G330" s="220" t="s">
        <v>290</v>
      </c>
      <c r="H330" s="221">
        <v>38.799999999999997</v>
      </c>
      <c r="I330" s="222"/>
      <c r="J330" s="223">
        <f>ROUND(I330*H330,2)</f>
        <v>0</v>
      </c>
      <c r="K330" s="219" t="s">
        <v>213</v>
      </c>
      <c r="L330" s="43"/>
      <c r="M330" s="224" t="s">
        <v>1</v>
      </c>
      <c r="N330" s="225" t="s">
        <v>42</v>
      </c>
      <c r="O330" s="79"/>
      <c r="P330" s="226">
        <f>O330*H330</f>
        <v>0</v>
      </c>
      <c r="Q330" s="226">
        <v>0.0013500000000000001</v>
      </c>
      <c r="R330" s="226">
        <f>Q330*H330</f>
        <v>0.052379999999999996</v>
      </c>
      <c r="S330" s="226">
        <v>0</v>
      </c>
      <c r="T330" s="227">
        <f>S330*H330</f>
        <v>0</v>
      </c>
      <c r="AR330" s="17" t="s">
        <v>303</v>
      </c>
      <c r="AT330" s="17" t="s">
        <v>209</v>
      </c>
      <c r="AU330" s="17" t="s">
        <v>80</v>
      </c>
      <c r="AY330" s="17" t="s">
        <v>207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78</v>
      </c>
      <c r="BK330" s="228">
        <f>ROUND(I330*H330,2)</f>
        <v>0</v>
      </c>
      <c r="BL330" s="17" t="s">
        <v>303</v>
      </c>
      <c r="BM330" s="17" t="s">
        <v>3419</v>
      </c>
    </row>
    <row r="331" s="12" customFormat="1">
      <c r="B331" s="229"/>
      <c r="C331" s="230"/>
      <c r="D331" s="231" t="s">
        <v>216</v>
      </c>
      <c r="E331" s="232" t="s">
        <v>1</v>
      </c>
      <c r="F331" s="233" t="s">
        <v>3420</v>
      </c>
      <c r="G331" s="230"/>
      <c r="H331" s="234">
        <v>38.799999999999997</v>
      </c>
      <c r="I331" s="235"/>
      <c r="J331" s="230"/>
      <c r="K331" s="230"/>
      <c r="L331" s="236"/>
      <c r="M331" s="237"/>
      <c r="N331" s="238"/>
      <c r="O331" s="238"/>
      <c r="P331" s="238"/>
      <c r="Q331" s="238"/>
      <c r="R331" s="238"/>
      <c r="S331" s="238"/>
      <c r="T331" s="239"/>
      <c r="AT331" s="240" t="s">
        <v>216</v>
      </c>
      <c r="AU331" s="240" t="s">
        <v>80</v>
      </c>
      <c r="AV331" s="12" t="s">
        <v>80</v>
      </c>
      <c r="AW331" s="12" t="s">
        <v>33</v>
      </c>
      <c r="AX331" s="12" t="s">
        <v>78</v>
      </c>
      <c r="AY331" s="240" t="s">
        <v>207</v>
      </c>
    </row>
    <row r="332" s="1" customFormat="1" ht="16.5" customHeight="1">
      <c r="B332" s="38"/>
      <c r="C332" s="217" t="s">
        <v>585</v>
      </c>
      <c r="D332" s="217" t="s">
        <v>209</v>
      </c>
      <c r="E332" s="218" t="s">
        <v>2551</v>
      </c>
      <c r="F332" s="219" t="s">
        <v>2552</v>
      </c>
      <c r="G332" s="220" t="s">
        <v>290</v>
      </c>
      <c r="H332" s="221">
        <v>4.7999999999999998</v>
      </c>
      <c r="I332" s="222"/>
      <c r="J332" s="223">
        <f>ROUND(I332*H332,2)</f>
        <v>0</v>
      </c>
      <c r="K332" s="219" t="s">
        <v>213</v>
      </c>
      <c r="L332" s="43"/>
      <c r="M332" s="224" t="s">
        <v>1</v>
      </c>
      <c r="N332" s="225" t="s">
        <v>42</v>
      </c>
      <c r="O332" s="79"/>
      <c r="P332" s="226">
        <f>O332*H332</f>
        <v>0</v>
      </c>
      <c r="Q332" s="226">
        <v>0.0035400000000000002</v>
      </c>
      <c r="R332" s="226">
        <f>Q332*H332</f>
        <v>0.016992</v>
      </c>
      <c r="S332" s="226">
        <v>0</v>
      </c>
      <c r="T332" s="227">
        <f>S332*H332</f>
        <v>0</v>
      </c>
      <c r="AR332" s="17" t="s">
        <v>303</v>
      </c>
      <c r="AT332" s="17" t="s">
        <v>209</v>
      </c>
      <c r="AU332" s="17" t="s">
        <v>80</v>
      </c>
      <c r="AY332" s="17" t="s">
        <v>207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78</v>
      </c>
      <c r="BK332" s="228">
        <f>ROUND(I332*H332,2)</f>
        <v>0</v>
      </c>
      <c r="BL332" s="17" t="s">
        <v>303</v>
      </c>
      <c r="BM332" s="17" t="s">
        <v>3421</v>
      </c>
    </row>
    <row r="333" s="12" customFormat="1">
      <c r="B333" s="229"/>
      <c r="C333" s="230"/>
      <c r="D333" s="231" t="s">
        <v>216</v>
      </c>
      <c r="E333" s="232" t="s">
        <v>1</v>
      </c>
      <c r="F333" s="233" t="s">
        <v>3422</v>
      </c>
      <c r="G333" s="230"/>
      <c r="H333" s="234">
        <v>4.7999999999999998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216</v>
      </c>
      <c r="AU333" s="240" t="s">
        <v>80</v>
      </c>
      <c r="AV333" s="12" t="s">
        <v>80</v>
      </c>
      <c r="AW333" s="12" t="s">
        <v>33</v>
      </c>
      <c r="AX333" s="12" t="s">
        <v>78</v>
      </c>
      <c r="AY333" s="240" t="s">
        <v>207</v>
      </c>
    </row>
    <row r="334" s="1" customFormat="1" ht="16.5" customHeight="1">
      <c r="B334" s="38"/>
      <c r="C334" s="217" t="s">
        <v>589</v>
      </c>
      <c r="D334" s="217" t="s">
        <v>209</v>
      </c>
      <c r="E334" s="218" t="s">
        <v>3423</v>
      </c>
      <c r="F334" s="219" t="s">
        <v>3424</v>
      </c>
      <c r="G334" s="220" t="s">
        <v>296</v>
      </c>
      <c r="H334" s="221">
        <v>95.617000000000004</v>
      </c>
      <c r="I334" s="222"/>
      <c r="J334" s="223">
        <f>ROUND(I334*H334,2)</f>
        <v>0</v>
      </c>
      <c r="K334" s="219" t="s">
        <v>213</v>
      </c>
      <c r="L334" s="43"/>
      <c r="M334" s="224" t="s">
        <v>1</v>
      </c>
      <c r="N334" s="225" t="s">
        <v>42</v>
      </c>
      <c r="O334" s="79"/>
      <c r="P334" s="226">
        <f>O334*H334</f>
        <v>0</v>
      </c>
      <c r="Q334" s="226">
        <v>0.039260000000000003</v>
      </c>
      <c r="R334" s="226">
        <f>Q334*H334</f>
        <v>3.7539234200000005</v>
      </c>
      <c r="S334" s="226">
        <v>0</v>
      </c>
      <c r="T334" s="227">
        <f>S334*H334</f>
        <v>0</v>
      </c>
      <c r="AR334" s="17" t="s">
        <v>303</v>
      </c>
      <c r="AT334" s="17" t="s">
        <v>209</v>
      </c>
      <c r="AU334" s="17" t="s">
        <v>80</v>
      </c>
      <c r="AY334" s="17" t="s">
        <v>207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17" t="s">
        <v>78</v>
      </c>
      <c r="BK334" s="228">
        <f>ROUND(I334*H334,2)</f>
        <v>0</v>
      </c>
      <c r="BL334" s="17" t="s">
        <v>303</v>
      </c>
      <c r="BM334" s="17" t="s">
        <v>3425</v>
      </c>
    </row>
    <row r="335" s="15" customFormat="1">
      <c r="B335" s="263"/>
      <c r="C335" s="264"/>
      <c r="D335" s="231" t="s">
        <v>216</v>
      </c>
      <c r="E335" s="265" t="s">
        <v>1</v>
      </c>
      <c r="F335" s="266" t="s">
        <v>3426</v>
      </c>
      <c r="G335" s="264"/>
      <c r="H335" s="265" t="s">
        <v>1</v>
      </c>
      <c r="I335" s="267"/>
      <c r="J335" s="264"/>
      <c r="K335" s="264"/>
      <c r="L335" s="268"/>
      <c r="M335" s="269"/>
      <c r="N335" s="270"/>
      <c r="O335" s="270"/>
      <c r="P335" s="270"/>
      <c r="Q335" s="270"/>
      <c r="R335" s="270"/>
      <c r="S335" s="270"/>
      <c r="T335" s="271"/>
      <c r="AT335" s="272" t="s">
        <v>216</v>
      </c>
      <c r="AU335" s="272" t="s">
        <v>80</v>
      </c>
      <c r="AV335" s="15" t="s">
        <v>78</v>
      </c>
      <c r="AW335" s="15" t="s">
        <v>33</v>
      </c>
      <c r="AX335" s="15" t="s">
        <v>71</v>
      </c>
      <c r="AY335" s="272" t="s">
        <v>207</v>
      </c>
    </row>
    <row r="336" s="12" customFormat="1">
      <c r="B336" s="229"/>
      <c r="C336" s="230"/>
      <c r="D336" s="231" t="s">
        <v>216</v>
      </c>
      <c r="E336" s="232" t="s">
        <v>1</v>
      </c>
      <c r="F336" s="233" t="s">
        <v>3427</v>
      </c>
      <c r="G336" s="230"/>
      <c r="H336" s="234">
        <v>63.759</v>
      </c>
      <c r="I336" s="235"/>
      <c r="J336" s="230"/>
      <c r="K336" s="230"/>
      <c r="L336" s="236"/>
      <c r="M336" s="237"/>
      <c r="N336" s="238"/>
      <c r="O336" s="238"/>
      <c r="P336" s="238"/>
      <c r="Q336" s="238"/>
      <c r="R336" s="238"/>
      <c r="S336" s="238"/>
      <c r="T336" s="239"/>
      <c r="AT336" s="240" t="s">
        <v>216</v>
      </c>
      <c r="AU336" s="240" t="s">
        <v>80</v>
      </c>
      <c r="AV336" s="12" t="s">
        <v>80</v>
      </c>
      <c r="AW336" s="12" t="s">
        <v>33</v>
      </c>
      <c r="AX336" s="12" t="s">
        <v>71</v>
      </c>
      <c r="AY336" s="240" t="s">
        <v>207</v>
      </c>
    </row>
    <row r="337" s="12" customFormat="1">
      <c r="B337" s="229"/>
      <c r="C337" s="230"/>
      <c r="D337" s="231" t="s">
        <v>216</v>
      </c>
      <c r="E337" s="232" t="s">
        <v>1</v>
      </c>
      <c r="F337" s="233" t="s">
        <v>3428</v>
      </c>
      <c r="G337" s="230"/>
      <c r="H337" s="234">
        <v>31.858000000000001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216</v>
      </c>
      <c r="AU337" s="240" t="s">
        <v>80</v>
      </c>
      <c r="AV337" s="12" t="s">
        <v>80</v>
      </c>
      <c r="AW337" s="12" t="s">
        <v>33</v>
      </c>
      <c r="AX337" s="12" t="s">
        <v>71</v>
      </c>
      <c r="AY337" s="240" t="s">
        <v>207</v>
      </c>
    </row>
    <row r="338" s="13" customFormat="1">
      <c r="B338" s="241"/>
      <c r="C338" s="242"/>
      <c r="D338" s="231" t="s">
        <v>216</v>
      </c>
      <c r="E338" s="243" t="s">
        <v>1</v>
      </c>
      <c r="F338" s="244" t="s">
        <v>223</v>
      </c>
      <c r="G338" s="242"/>
      <c r="H338" s="245">
        <v>95.617000000000004</v>
      </c>
      <c r="I338" s="246"/>
      <c r="J338" s="242"/>
      <c r="K338" s="242"/>
      <c r="L338" s="247"/>
      <c r="M338" s="248"/>
      <c r="N338" s="249"/>
      <c r="O338" s="249"/>
      <c r="P338" s="249"/>
      <c r="Q338" s="249"/>
      <c r="R338" s="249"/>
      <c r="S338" s="249"/>
      <c r="T338" s="250"/>
      <c r="AT338" s="251" t="s">
        <v>216</v>
      </c>
      <c r="AU338" s="251" t="s">
        <v>80</v>
      </c>
      <c r="AV338" s="13" t="s">
        <v>214</v>
      </c>
      <c r="AW338" s="13" t="s">
        <v>33</v>
      </c>
      <c r="AX338" s="13" t="s">
        <v>78</v>
      </c>
      <c r="AY338" s="251" t="s">
        <v>207</v>
      </c>
    </row>
    <row r="339" s="1" customFormat="1" ht="22.5" customHeight="1">
      <c r="B339" s="38"/>
      <c r="C339" s="217" t="s">
        <v>593</v>
      </c>
      <c r="D339" s="217" t="s">
        <v>209</v>
      </c>
      <c r="E339" s="218" t="s">
        <v>3429</v>
      </c>
      <c r="F339" s="219" t="s">
        <v>3430</v>
      </c>
      <c r="G339" s="220" t="s">
        <v>868</v>
      </c>
      <c r="H339" s="283"/>
      <c r="I339" s="222"/>
      <c r="J339" s="223">
        <f>ROUND(I339*H339,2)</f>
        <v>0</v>
      </c>
      <c r="K339" s="219" t="s">
        <v>213</v>
      </c>
      <c r="L339" s="43"/>
      <c r="M339" s="224" t="s">
        <v>1</v>
      </c>
      <c r="N339" s="225" t="s">
        <v>42</v>
      </c>
      <c r="O339" s="79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AR339" s="17" t="s">
        <v>303</v>
      </c>
      <c r="AT339" s="17" t="s">
        <v>209</v>
      </c>
      <c r="AU339" s="17" t="s">
        <v>80</v>
      </c>
      <c r="AY339" s="17" t="s">
        <v>207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17" t="s">
        <v>78</v>
      </c>
      <c r="BK339" s="228">
        <f>ROUND(I339*H339,2)</f>
        <v>0</v>
      </c>
      <c r="BL339" s="17" t="s">
        <v>303</v>
      </c>
      <c r="BM339" s="17" t="s">
        <v>3431</v>
      </c>
    </row>
    <row r="340" s="11" customFormat="1" ht="22.8" customHeight="1">
      <c r="B340" s="201"/>
      <c r="C340" s="202"/>
      <c r="D340" s="203" t="s">
        <v>70</v>
      </c>
      <c r="E340" s="215" t="s">
        <v>918</v>
      </c>
      <c r="F340" s="215" t="s">
        <v>3432</v>
      </c>
      <c r="G340" s="202"/>
      <c r="H340" s="202"/>
      <c r="I340" s="205"/>
      <c r="J340" s="216">
        <f>BK340</f>
        <v>0</v>
      </c>
      <c r="K340" s="202"/>
      <c r="L340" s="207"/>
      <c r="M340" s="208"/>
      <c r="N340" s="209"/>
      <c r="O340" s="209"/>
      <c r="P340" s="210">
        <f>SUM(P341:P343)</f>
        <v>0</v>
      </c>
      <c r="Q340" s="209"/>
      <c r="R340" s="210">
        <f>SUM(R341:R343)</f>
        <v>0.021445200000000001</v>
      </c>
      <c r="S340" s="209"/>
      <c r="T340" s="211">
        <f>SUM(T341:T343)</f>
        <v>0</v>
      </c>
      <c r="AR340" s="212" t="s">
        <v>80</v>
      </c>
      <c r="AT340" s="213" t="s">
        <v>70</v>
      </c>
      <c r="AU340" s="213" t="s">
        <v>78</v>
      </c>
      <c r="AY340" s="212" t="s">
        <v>207</v>
      </c>
      <c r="BK340" s="214">
        <f>SUM(BK341:BK343)</f>
        <v>0</v>
      </c>
    </row>
    <row r="341" s="1" customFormat="1" ht="16.5" customHeight="1">
      <c r="B341" s="38"/>
      <c r="C341" s="217" t="s">
        <v>598</v>
      </c>
      <c r="D341" s="217" t="s">
        <v>209</v>
      </c>
      <c r="E341" s="218" t="s">
        <v>2572</v>
      </c>
      <c r="F341" s="219" t="s">
        <v>2573</v>
      </c>
      <c r="G341" s="220" t="s">
        <v>290</v>
      </c>
      <c r="H341" s="221">
        <v>9.6600000000000001</v>
      </c>
      <c r="I341" s="222"/>
      <c r="J341" s="223">
        <f>ROUND(I341*H341,2)</f>
        <v>0</v>
      </c>
      <c r="K341" s="219" t="s">
        <v>213</v>
      </c>
      <c r="L341" s="43"/>
      <c r="M341" s="224" t="s">
        <v>1</v>
      </c>
      <c r="N341" s="225" t="s">
        <v>42</v>
      </c>
      <c r="O341" s="79"/>
      <c r="P341" s="226">
        <f>O341*H341</f>
        <v>0</v>
      </c>
      <c r="Q341" s="226">
        <v>0.0022200000000000002</v>
      </c>
      <c r="R341" s="226">
        <f>Q341*H341</f>
        <v>0.021445200000000001</v>
      </c>
      <c r="S341" s="226">
        <v>0</v>
      </c>
      <c r="T341" s="227">
        <f>S341*H341</f>
        <v>0</v>
      </c>
      <c r="AR341" s="17" t="s">
        <v>303</v>
      </c>
      <c r="AT341" s="17" t="s">
        <v>209</v>
      </c>
      <c r="AU341" s="17" t="s">
        <v>80</v>
      </c>
      <c r="AY341" s="17" t="s">
        <v>207</v>
      </c>
      <c r="BE341" s="228">
        <f>IF(N341="základní",J341,0)</f>
        <v>0</v>
      </c>
      <c r="BF341" s="228">
        <f>IF(N341="snížená",J341,0)</f>
        <v>0</v>
      </c>
      <c r="BG341" s="228">
        <f>IF(N341="zákl. přenesená",J341,0)</f>
        <v>0</v>
      </c>
      <c r="BH341" s="228">
        <f>IF(N341="sníž. přenesená",J341,0)</f>
        <v>0</v>
      </c>
      <c r="BI341" s="228">
        <f>IF(N341="nulová",J341,0)</f>
        <v>0</v>
      </c>
      <c r="BJ341" s="17" t="s">
        <v>78</v>
      </c>
      <c r="BK341" s="228">
        <f>ROUND(I341*H341,2)</f>
        <v>0</v>
      </c>
      <c r="BL341" s="17" t="s">
        <v>303</v>
      </c>
      <c r="BM341" s="17" t="s">
        <v>3433</v>
      </c>
    </row>
    <row r="342" s="12" customFormat="1">
      <c r="B342" s="229"/>
      <c r="C342" s="230"/>
      <c r="D342" s="231" t="s">
        <v>216</v>
      </c>
      <c r="E342" s="232" t="s">
        <v>1</v>
      </c>
      <c r="F342" s="233" t="s">
        <v>3434</v>
      </c>
      <c r="G342" s="230"/>
      <c r="H342" s="234">
        <v>9.6600000000000001</v>
      </c>
      <c r="I342" s="235"/>
      <c r="J342" s="230"/>
      <c r="K342" s="230"/>
      <c r="L342" s="236"/>
      <c r="M342" s="237"/>
      <c r="N342" s="238"/>
      <c r="O342" s="238"/>
      <c r="P342" s="238"/>
      <c r="Q342" s="238"/>
      <c r="R342" s="238"/>
      <c r="S342" s="238"/>
      <c r="T342" s="239"/>
      <c r="AT342" s="240" t="s">
        <v>216</v>
      </c>
      <c r="AU342" s="240" t="s">
        <v>80</v>
      </c>
      <c r="AV342" s="12" t="s">
        <v>80</v>
      </c>
      <c r="AW342" s="12" t="s">
        <v>33</v>
      </c>
      <c r="AX342" s="12" t="s">
        <v>78</v>
      </c>
      <c r="AY342" s="240" t="s">
        <v>207</v>
      </c>
    </row>
    <row r="343" s="1" customFormat="1" ht="22.5" customHeight="1">
      <c r="B343" s="38"/>
      <c r="C343" s="217" t="s">
        <v>604</v>
      </c>
      <c r="D343" s="217" t="s">
        <v>209</v>
      </c>
      <c r="E343" s="218" t="s">
        <v>3435</v>
      </c>
      <c r="F343" s="219" t="s">
        <v>3436</v>
      </c>
      <c r="G343" s="220" t="s">
        <v>868</v>
      </c>
      <c r="H343" s="283"/>
      <c r="I343" s="222"/>
      <c r="J343" s="223">
        <f>ROUND(I343*H343,2)</f>
        <v>0</v>
      </c>
      <c r="K343" s="219" t="s">
        <v>213</v>
      </c>
      <c r="L343" s="43"/>
      <c r="M343" s="224" t="s">
        <v>1</v>
      </c>
      <c r="N343" s="225" t="s">
        <v>42</v>
      </c>
      <c r="O343" s="79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AR343" s="17" t="s">
        <v>303</v>
      </c>
      <c r="AT343" s="17" t="s">
        <v>209</v>
      </c>
      <c r="AU343" s="17" t="s">
        <v>80</v>
      </c>
      <c r="AY343" s="17" t="s">
        <v>207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78</v>
      </c>
      <c r="BK343" s="228">
        <f>ROUND(I343*H343,2)</f>
        <v>0</v>
      </c>
      <c r="BL343" s="17" t="s">
        <v>303</v>
      </c>
      <c r="BM343" s="17" t="s">
        <v>3437</v>
      </c>
    </row>
    <row r="344" s="11" customFormat="1" ht="22.8" customHeight="1">
      <c r="B344" s="201"/>
      <c r="C344" s="202"/>
      <c r="D344" s="203" t="s">
        <v>70</v>
      </c>
      <c r="E344" s="215" t="s">
        <v>934</v>
      </c>
      <c r="F344" s="215" t="s">
        <v>935</v>
      </c>
      <c r="G344" s="202"/>
      <c r="H344" s="202"/>
      <c r="I344" s="205"/>
      <c r="J344" s="216">
        <f>BK344</f>
        <v>0</v>
      </c>
      <c r="K344" s="202"/>
      <c r="L344" s="207"/>
      <c r="M344" s="208"/>
      <c r="N344" s="209"/>
      <c r="O344" s="209"/>
      <c r="P344" s="210">
        <f>SUM(P345:P461)</f>
        <v>0</v>
      </c>
      <c r="Q344" s="209"/>
      <c r="R344" s="210">
        <f>SUM(R345:R461)</f>
        <v>9.2555520200000014</v>
      </c>
      <c r="S344" s="209"/>
      <c r="T344" s="211">
        <f>SUM(T345:T461)</f>
        <v>0</v>
      </c>
      <c r="AR344" s="212" t="s">
        <v>80</v>
      </c>
      <c r="AT344" s="213" t="s">
        <v>70</v>
      </c>
      <c r="AU344" s="213" t="s">
        <v>78</v>
      </c>
      <c r="AY344" s="212" t="s">
        <v>207</v>
      </c>
      <c r="BK344" s="214">
        <f>SUM(BK345:BK461)</f>
        <v>0</v>
      </c>
    </row>
    <row r="345" s="1" customFormat="1" ht="16.5" customHeight="1">
      <c r="B345" s="38"/>
      <c r="C345" s="217" t="s">
        <v>608</v>
      </c>
      <c r="D345" s="217" t="s">
        <v>209</v>
      </c>
      <c r="E345" s="218" t="s">
        <v>2590</v>
      </c>
      <c r="F345" s="219" t="s">
        <v>2591</v>
      </c>
      <c r="G345" s="220" t="s">
        <v>296</v>
      </c>
      <c r="H345" s="221">
        <v>166.166</v>
      </c>
      <c r="I345" s="222"/>
      <c r="J345" s="223">
        <f>ROUND(I345*H345,2)</f>
        <v>0</v>
      </c>
      <c r="K345" s="219" t="s">
        <v>213</v>
      </c>
      <c r="L345" s="43"/>
      <c r="M345" s="224" t="s">
        <v>1</v>
      </c>
      <c r="N345" s="225" t="s">
        <v>42</v>
      </c>
      <c r="O345" s="79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AR345" s="17" t="s">
        <v>303</v>
      </c>
      <c r="AT345" s="17" t="s">
        <v>209</v>
      </c>
      <c r="AU345" s="17" t="s">
        <v>80</v>
      </c>
      <c r="AY345" s="17" t="s">
        <v>207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78</v>
      </c>
      <c r="BK345" s="228">
        <f>ROUND(I345*H345,2)</f>
        <v>0</v>
      </c>
      <c r="BL345" s="17" t="s">
        <v>303</v>
      </c>
      <c r="BM345" s="17" t="s">
        <v>3438</v>
      </c>
    </row>
    <row r="346" s="15" customFormat="1">
      <c r="B346" s="263"/>
      <c r="C346" s="264"/>
      <c r="D346" s="231" t="s">
        <v>216</v>
      </c>
      <c r="E346" s="265" t="s">
        <v>1</v>
      </c>
      <c r="F346" s="266" t="s">
        <v>3439</v>
      </c>
      <c r="G346" s="264"/>
      <c r="H346" s="265" t="s">
        <v>1</v>
      </c>
      <c r="I346" s="267"/>
      <c r="J346" s="264"/>
      <c r="K346" s="264"/>
      <c r="L346" s="268"/>
      <c r="M346" s="269"/>
      <c r="N346" s="270"/>
      <c r="O346" s="270"/>
      <c r="P346" s="270"/>
      <c r="Q346" s="270"/>
      <c r="R346" s="270"/>
      <c r="S346" s="270"/>
      <c r="T346" s="271"/>
      <c r="AT346" s="272" t="s">
        <v>216</v>
      </c>
      <c r="AU346" s="272" t="s">
        <v>80</v>
      </c>
      <c r="AV346" s="15" t="s">
        <v>78</v>
      </c>
      <c r="AW346" s="15" t="s">
        <v>33</v>
      </c>
      <c r="AX346" s="15" t="s">
        <v>71</v>
      </c>
      <c r="AY346" s="272" t="s">
        <v>207</v>
      </c>
    </row>
    <row r="347" s="12" customFormat="1">
      <c r="B347" s="229"/>
      <c r="C347" s="230"/>
      <c r="D347" s="231" t="s">
        <v>216</v>
      </c>
      <c r="E347" s="232" t="s">
        <v>1</v>
      </c>
      <c r="F347" s="233" t="s">
        <v>3440</v>
      </c>
      <c r="G347" s="230"/>
      <c r="H347" s="234">
        <v>51.866999999999997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AT347" s="240" t="s">
        <v>216</v>
      </c>
      <c r="AU347" s="240" t="s">
        <v>80</v>
      </c>
      <c r="AV347" s="12" t="s">
        <v>80</v>
      </c>
      <c r="AW347" s="12" t="s">
        <v>33</v>
      </c>
      <c r="AX347" s="12" t="s">
        <v>71</v>
      </c>
      <c r="AY347" s="240" t="s">
        <v>207</v>
      </c>
    </row>
    <row r="348" s="12" customFormat="1">
      <c r="B348" s="229"/>
      <c r="C348" s="230"/>
      <c r="D348" s="231" t="s">
        <v>216</v>
      </c>
      <c r="E348" s="232" t="s">
        <v>1</v>
      </c>
      <c r="F348" s="233" t="s">
        <v>3441</v>
      </c>
      <c r="G348" s="230"/>
      <c r="H348" s="234">
        <v>1.95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AT348" s="240" t="s">
        <v>216</v>
      </c>
      <c r="AU348" s="240" t="s">
        <v>80</v>
      </c>
      <c r="AV348" s="12" t="s">
        <v>80</v>
      </c>
      <c r="AW348" s="12" t="s">
        <v>33</v>
      </c>
      <c r="AX348" s="12" t="s">
        <v>71</v>
      </c>
      <c r="AY348" s="240" t="s">
        <v>207</v>
      </c>
    </row>
    <row r="349" s="12" customFormat="1">
      <c r="B349" s="229"/>
      <c r="C349" s="230"/>
      <c r="D349" s="231" t="s">
        <v>216</v>
      </c>
      <c r="E349" s="232" t="s">
        <v>1</v>
      </c>
      <c r="F349" s="233" t="s">
        <v>3442</v>
      </c>
      <c r="G349" s="230"/>
      <c r="H349" s="234">
        <v>-4.5090000000000003</v>
      </c>
      <c r="I349" s="235"/>
      <c r="J349" s="230"/>
      <c r="K349" s="230"/>
      <c r="L349" s="236"/>
      <c r="M349" s="237"/>
      <c r="N349" s="238"/>
      <c r="O349" s="238"/>
      <c r="P349" s="238"/>
      <c r="Q349" s="238"/>
      <c r="R349" s="238"/>
      <c r="S349" s="238"/>
      <c r="T349" s="239"/>
      <c r="AT349" s="240" t="s">
        <v>216</v>
      </c>
      <c r="AU349" s="240" t="s">
        <v>80</v>
      </c>
      <c r="AV349" s="12" t="s">
        <v>80</v>
      </c>
      <c r="AW349" s="12" t="s">
        <v>33</v>
      </c>
      <c r="AX349" s="12" t="s">
        <v>71</v>
      </c>
      <c r="AY349" s="240" t="s">
        <v>207</v>
      </c>
    </row>
    <row r="350" s="12" customFormat="1">
      <c r="B350" s="229"/>
      <c r="C350" s="230"/>
      <c r="D350" s="231" t="s">
        <v>216</v>
      </c>
      <c r="E350" s="232" t="s">
        <v>1</v>
      </c>
      <c r="F350" s="233" t="s">
        <v>3443</v>
      </c>
      <c r="G350" s="230"/>
      <c r="H350" s="234">
        <v>33.655000000000001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216</v>
      </c>
      <c r="AU350" s="240" t="s">
        <v>80</v>
      </c>
      <c r="AV350" s="12" t="s">
        <v>80</v>
      </c>
      <c r="AW350" s="12" t="s">
        <v>33</v>
      </c>
      <c r="AX350" s="12" t="s">
        <v>71</v>
      </c>
      <c r="AY350" s="240" t="s">
        <v>207</v>
      </c>
    </row>
    <row r="351" s="12" customFormat="1">
      <c r="B351" s="229"/>
      <c r="C351" s="230"/>
      <c r="D351" s="231" t="s">
        <v>216</v>
      </c>
      <c r="E351" s="232" t="s">
        <v>1</v>
      </c>
      <c r="F351" s="233" t="s">
        <v>3444</v>
      </c>
      <c r="G351" s="230"/>
      <c r="H351" s="234">
        <v>1.8</v>
      </c>
      <c r="I351" s="235"/>
      <c r="J351" s="230"/>
      <c r="K351" s="230"/>
      <c r="L351" s="236"/>
      <c r="M351" s="237"/>
      <c r="N351" s="238"/>
      <c r="O351" s="238"/>
      <c r="P351" s="238"/>
      <c r="Q351" s="238"/>
      <c r="R351" s="238"/>
      <c r="S351" s="238"/>
      <c r="T351" s="239"/>
      <c r="AT351" s="240" t="s">
        <v>216</v>
      </c>
      <c r="AU351" s="240" t="s">
        <v>80</v>
      </c>
      <c r="AV351" s="12" t="s">
        <v>80</v>
      </c>
      <c r="AW351" s="12" t="s">
        <v>33</v>
      </c>
      <c r="AX351" s="12" t="s">
        <v>71</v>
      </c>
      <c r="AY351" s="240" t="s">
        <v>207</v>
      </c>
    </row>
    <row r="352" s="12" customFormat="1">
      <c r="B352" s="229"/>
      <c r="C352" s="230"/>
      <c r="D352" s="231" t="s">
        <v>216</v>
      </c>
      <c r="E352" s="232" t="s">
        <v>1</v>
      </c>
      <c r="F352" s="233" t="s">
        <v>3445</v>
      </c>
      <c r="G352" s="230"/>
      <c r="H352" s="234">
        <v>-3.7109999999999999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216</v>
      </c>
      <c r="AU352" s="240" t="s">
        <v>80</v>
      </c>
      <c r="AV352" s="12" t="s">
        <v>80</v>
      </c>
      <c r="AW352" s="12" t="s">
        <v>33</v>
      </c>
      <c r="AX352" s="12" t="s">
        <v>71</v>
      </c>
      <c r="AY352" s="240" t="s">
        <v>207</v>
      </c>
    </row>
    <row r="353" s="12" customFormat="1">
      <c r="B353" s="229"/>
      <c r="C353" s="230"/>
      <c r="D353" s="231" t="s">
        <v>216</v>
      </c>
      <c r="E353" s="232" t="s">
        <v>1</v>
      </c>
      <c r="F353" s="233" t="s">
        <v>3446</v>
      </c>
      <c r="G353" s="230"/>
      <c r="H353" s="234">
        <v>37.387</v>
      </c>
      <c r="I353" s="235"/>
      <c r="J353" s="230"/>
      <c r="K353" s="230"/>
      <c r="L353" s="236"/>
      <c r="M353" s="237"/>
      <c r="N353" s="238"/>
      <c r="O353" s="238"/>
      <c r="P353" s="238"/>
      <c r="Q353" s="238"/>
      <c r="R353" s="238"/>
      <c r="S353" s="238"/>
      <c r="T353" s="239"/>
      <c r="AT353" s="240" t="s">
        <v>216</v>
      </c>
      <c r="AU353" s="240" t="s">
        <v>80</v>
      </c>
      <c r="AV353" s="12" t="s">
        <v>80</v>
      </c>
      <c r="AW353" s="12" t="s">
        <v>33</v>
      </c>
      <c r="AX353" s="12" t="s">
        <v>71</v>
      </c>
      <c r="AY353" s="240" t="s">
        <v>207</v>
      </c>
    </row>
    <row r="354" s="12" customFormat="1">
      <c r="B354" s="229"/>
      <c r="C354" s="230"/>
      <c r="D354" s="231" t="s">
        <v>216</v>
      </c>
      <c r="E354" s="232" t="s">
        <v>1</v>
      </c>
      <c r="F354" s="233" t="s">
        <v>3447</v>
      </c>
      <c r="G354" s="230"/>
      <c r="H354" s="234">
        <v>16.030000000000001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216</v>
      </c>
      <c r="AU354" s="240" t="s">
        <v>80</v>
      </c>
      <c r="AV354" s="12" t="s">
        <v>80</v>
      </c>
      <c r="AW354" s="12" t="s">
        <v>33</v>
      </c>
      <c r="AX354" s="12" t="s">
        <v>71</v>
      </c>
      <c r="AY354" s="240" t="s">
        <v>207</v>
      </c>
    </row>
    <row r="355" s="12" customFormat="1">
      <c r="B355" s="229"/>
      <c r="C355" s="230"/>
      <c r="D355" s="231" t="s">
        <v>216</v>
      </c>
      <c r="E355" s="232" t="s">
        <v>1</v>
      </c>
      <c r="F355" s="233" t="s">
        <v>3448</v>
      </c>
      <c r="G355" s="230"/>
      <c r="H355" s="234">
        <v>1.2</v>
      </c>
      <c r="I355" s="235"/>
      <c r="J355" s="230"/>
      <c r="K355" s="230"/>
      <c r="L355" s="236"/>
      <c r="M355" s="237"/>
      <c r="N355" s="238"/>
      <c r="O355" s="238"/>
      <c r="P355" s="238"/>
      <c r="Q355" s="238"/>
      <c r="R355" s="238"/>
      <c r="S355" s="238"/>
      <c r="T355" s="239"/>
      <c r="AT355" s="240" t="s">
        <v>216</v>
      </c>
      <c r="AU355" s="240" t="s">
        <v>80</v>
      </c>
      <c r="AV355" s="12" t="s">
        <v>80</v>
      </c>
      <c r="AW355" s="12" t="s">
        <v>33</v>
      </c>
      <c r="AX355" s="12" t="s">
        <v>71</v>
      </c>
      <c r="AY355" s="240" t="s">
        <v>207</v>
      </c>
    </row>
    <row r="356" s="12" customFormat="1">
      <c r="B356" s="229"/>
      <c r="C356" s="230"/>
      <c r="D356" s="231" t="s">
        <v>216</v>
      </c>
      <c r="E356" s="232" t="s">
        <v>1</v>
      </c>
      <c r="F356" s="233" t="s">
        <v>3449</v>
      </c>
      <c r="G356" s="230"/>
      <c r="H356" s="234">
        <v>-2.4740000000000002</v>
      </c>
      <c r="I356" s="235"/>
      <c r="J356" s="230"/>
      <c r="K356" s="230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216</v>
      </c>
      <c r="AU356" s="240" t="s">
        <v>80</v>
      </c>
      <c r="AV356" s="12" t="s">
        <v>80</v>
      </c>
      <c r="AW356" s="12" t="s">
        <v>33</v>
      </c>
      <c r="AX356" s="12" t="s">
        <v>71</v>
      </c>
      <c r="AY356" s="240" t="s">
        <v>207</v>
      </c>
    </row>
    <row r="357" s="12" customFormat="1">
      <c r="B357" s="229"/>
      <c r="C357" s="230"/>
      <c r="D357" s="231" t="s">
        <v>216</v>
      </c>
      <c r="E357" s="232" t="s">
        <v>1</v>
      </c>
      <c r="F357" s="233" t="s">
        <v>3450</v>
      </c>
      <c r="G357" s="230"/>
      <c r="H357" s="234">
        <v>33.176000000000002</v>
      </c>
      <c r="I357" s="235"/>
      <c r="J357" s="230"/>
      <c r="K357" s="230"/>
      <c r="L357" s="236"/>
      <c r="M357" s="237"/>
      <c r="N357" s="238"/>
      <c r="O357" s="238"/>
      <c r="P357" s="238"/>
      <c r="Q357" s="238"/>
      <c r="R357" s="238"/>
      <c r="S357" s="238"/>
      <c r="T357" s="239"/>
      <c r="AT357" s="240" t="s">
        <v>216</v>
      </c>
      <c r="AU357" s="240" t="s">
        <v>80</v>
      </c>
      <c r="AV357" s="12" t="s">
        <v>80</v>
      </c>
      <c r="AW357" s="12" t="s">
        <v>33</v>
      </c>
      <c r="AX357" s="12" t="s">
        <v>71</v>
      </c>
      <c r="AY357" s="240" t="s">
        <v>207</v>
      </c>
    </row>
    <row r="358" s="12" customFormat="1">
      <c r="B358" s="229"/>
      <c r="C358" s="230"/>
      <c r="D358" s="231" t="s">
        <v>216</v>
      </c>
      <c r="E358" s="232" t="s">
        <v>1</v>
      </c>
      <c r="F358" s="233" t="s">
        <v>3451</v>
      </c>
      <c r="G358" s="230"/>
      <c r="H358" s="234">
        <v>0.5</v>
      </c>
      <c r="I358" s="235"/>
      <c r="J358" s="230"/>
      <c r="K358" s="230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216</v>
      </c>
      <c r="AU358" s="240" t="s">
        <v>80</v>
      </c>
      <c r="AV358" s="12" t="s">
        <v>80</v>
      </c>
      <c r="AW358" s="12" t="s">
        <v>33</v>
      </c>
      <c r="AX358" s="12" t="s">
        <v>71</v>
      </c>
      <c r="AY358" s="240" t="s">
        <v>207</v>
      </c>
    </row>
    <row r="359" s="12" customFormat="1">
      <c r="B359" s="229"/>
      <c r="C359" s="230"/>
      <c r="D359" s="231" t="s">
        <v>216</v>
      </c>
      <c r="E359" s="232" t="s">
        <v>1</v>
      </c>
      <c r="F359" s="233" t="s">
        <v>3452</v>
      </c>
      <c r="G359" s="230"/>
      <c r="H359" s="234">
        <v>-0.70499999999999996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AT359" s="240" t="s">
        <v>216</v>
      </c>
      <c r="AU359" s="240" t="s">
        <v>80</v>
      </c>
      <c r="AV359" s="12" t="s">
        <v>80</v>
      </c>
      <c r="AW359" s="12" t="s">
        <v>33</v>
      </c>
      <c r="AX359" s="12" t="s">
        <v>71</v>
      </c>
      <c r="AY359" s="240" t="s">
        <v>207</v>
      </c>
    </row>
    <row r="360" s="13" customFormat="1">
      <c r="B360" s="241"/>
      <c r="C360" s="242"/>
      <c r="D360" s="231" t="s">
        <v>216</v>
      </c>
      <c r="E360" s="243" t="s">
        <v>1</v>
      </c>
      <c r="F360" s="244" t="s">
        <v>223</v>
      </c>
      <c r="G360" s="242"/>
      <c r="H360" s="245">
        <v>166.16599999999997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AT360" s="251" t="s">
        <v>216</v>
      </c>
      <c r="AU360" s="251" t="s">
        <v>80</v>
      </c>
      <c r="AV360" s="13" t="s">
        <v>214</v>
      </c>
      <c r="AW360" s="13" t="s">
        <v>33</v>
      </c>
      <c r="AX360" s="13" t="s">
        <v>78</v>
      </c>
      <c r="AY360" s="251" t="s">
        <v>207</v>
      </c>
    </row>
    <row r="361" s="1" customFormat="1" ht="22.5" customHeight="1">
      <c r="B361" s="38"/>
      <c r="C361" s="273" t="s">
        <v>613</v>
      </c>
      <c r="D361" s="273" t="s">
        <v>281</v>
      </c>
      <c r="E361" s="274" t="s">
        <v>2602</v>
      </c>
      <c r="F361" s="275" t="s">
        <v>3453</v>
      </c>
      <c r="G361" s="276" t="s">
        <v>296</v>
      </c>
      <c r="H361" s="277">
        <v>91.391000000000005</v>
      </c>
      <c r="I361" s="278"/>
      <c r="J361" s="279">
        <f>ROUND(I361*H361,2)</f>
        <v>0</v>
      </c>
      <c r="K361" s="275" t="s">
        <v>213</v>
      </c>
      <c r="L361" s="280"/>
      <c r="M361" s="281" t="s">
        <v>1</v>
      </c>
      <c r="N361" s="282" t="s">
        <v>42</v>
      </c>
      <c r="O361" s="79"/>
      <c r="P361" s="226">
        <f>O361*H361</f>
        <v>0</v>
      </c>
      <c r="Q361" s="226">
        <v>0.0093100000000000006</v>
      </c>
      <c r="R361" s="226">
        <f>Q361*H361</f>
        <v>0.85085021000000005</v>
      </c>
      <c r="S361" s="226">
        <v>0</v>
      </c>
      <c r="T361" s="227">
        <f>S361*H361</f>
        <v>0</v>
      </c>
      <c r="AR361" s="17" t="s">
        <v>397</v>
      </c>
      <c r="AT361" s="17" t="s">
        <v>281</v>
      </c>
      <c r="AU361" s="17" t="s">
        <v>80</v>
      </c>
      <c r="AY361" s="17" t="s">
        <v>207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78</v>
      </c>
      <c r="BK361" s="228">
        <f>ROUND(I361*H361,2)</f>
        <v>0</v>
      </c>
      <c r="BL361" s="17" t="s">
        <v>303</v>
      </c>
      <c r="BM361" s="17" t="s">
        <v>3454</v>
      </c>
    </row>
    <row r="362" s="12" customFormat="1">
      <c r="B362" s="229"/>
      <c r="C362" s="230"/>
      <c r="D362" s="231" t="s">
        <v>216</v>
      </c>
      <c r="E362" s="232" t="s">
        <v>1</v>
      </c>
      <c r="F362" s="233" t="s">
        <v>3455</v>
      </c>
      <c r="G362" s="230"/>
      <c r="H362" s="234">
        <v>91.391000000000005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216</v>
      </c>
      <c r="AU362" s="240" t="s">
        <v>80</v>
      </c>
      <c r="AV362" s="12" t="s">
        <v>80</v>
      </c>
      <c r="AW362" s="12" t="s">
        <v>33</v>
      </c>
      <c r="AX362" s="12" t="s">
        <v>78</v>
      </c>
      <c r="AY362" s="240" t="s">
        <v>207</v>
      </c>
    </row>
    <row r="363" s="1" customFormat="1" ht="16.5" customHeight="1">
      <c r="B363" s="38"/>
      <c r="C363" s="273" t="s">
        <v>618</v>
      </c>
      <c r="D363" s="273" t="s">
        <v>281</v>
      </c>
      <c r="E363" s="274" t="s">
        <v>2606</v>
      </c>
      <c r="F363" s="275" t="s">
        <v>2607</v>
      </c>
      <c r="G363" s="276" t="s">
        <v>296</v>
      </c>
      <c r="H363" s="277">
        <v>91.391000000000005</v>
      </c>
      <c r="I363" s="278"/>
      <c r="J363" s="279">
        <f>ROUND(I363*H363,2)</f>
        <v>0</v>
      </c>
      <c r="K363" s="275" t="s">
        <v>213</v>
      </c>
      <c r="L363" s="280"/>
      <c r="M363" s="281" t="s">
        <v>1</v>
      </c>
      <c r="N363" s="282" t="s">
        <v>42</v>
      </c>
      <c r="O363" s="79"/>
      <c r="P363" s="226">
        <f>O363*H363</f>
        <v>0</v>
      </c>
      <c r="Q363" s="226">
        <v>0.0093100000000000006</v>
      </c>
      <c r="R363" s="226">
        <f>Q363*H363</f>
        <v>0.85085021000000005</v>
      </c>
      <c r="S363" s="226">
        <v>0</v>
      </c>
      <c r="T363" s="227">
        <f>S363*H363</f>
        <v>0</v>
      </c>
      <c r="AR363" s="17" t="s">
        <v>397</v>
      </c>
      <c r="AT363" s="17" t="s">
        <v>281</v>
      </c>
      <c r="AU363" s="17" t="s">
        <v>80</v>
      </c>
      <c r="AY363" s="17" t="s">
        <v>207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78</v>
      </c>
      <c r="BK363" s="228">
        <f>ROUND(I363*H363,2)</f>
        <v>0</v>
      </c>
      <c r="BL363" s="17" t="s">
        <v>303</v>
      </c>
      <c r="BM363" s="17" t="s">
        <v>3456</v>
      </c>
    </row>
    <row r="364" s="12" customFormat="1">
      <c r="B364" s="229"/>
      <c r="C364" s="230"/>
      <c r="D364" s="231" t="s">
        <v>216</v>
      </c>
      <c r="E364" s="232" t="s">
        <v>1</v>
      </c>
      <c r="F364" s="233" t="s">
        <v>3457</v>
      </c>
      <c r="G364" s="230"/>
      <c r="H364" s="234">
        <v>91.391000000000005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216</v>
      </c>
      <c r="AU364" s="240" t="s">
        <v>80</v>
      </c>
      <c r="AV364" s="12" t="s">
        <v>80</v>
      </c>
      <c r="AW364" s="12" t="s">
        <v>33</v>
      </c>
      <c r="AX364" s="12" t="s">
        <v>78</v>
      </c>
      <c r="AY364" s="240" t="s">
        <v>207</v>
      </c>
    </row>
    <row r="365" s="1" customFormat="1" ht="16.5" customHeight="1">
      <c r="B365" s="38"/>
      <c r="C365" s="217" t="s">
        <v>622</v>
      </c>
      <c r="D365" s="217" t="s">
        <v>209</v>
      </c>
      <c r="E365" s="218" t="s">
        <v>2597</v>
      </c>
      <c r="F365" s="219" t="s">
        <v>2557</v>
      </c>
      <c r="G365" s="220" t="s">
        <v>290</v>
      </c>
      <c r="H365" s="221">
        <v>831</v>
      </c>
      <c r="I365" s="222"/>
      <c r="J365" s="223">
        <f>ROUND(I365*H365,2)</f>
        <v>0</v>
      </c>
      <c r="K365" s="219" t="s">
        <v>213</v>
      </c>
      <c r="L365" s="43"/>
      <c r="M365" s="224" t="s">
        <v>1</v>
      </c>
      <c r="N365" s="225" t="s">
        <v>42</v>
      </c>
      <c r="O365" s="79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AR365" s="17" t="s">
        <v>303</v>
      </c>
      <c r="AT365" s="17" t="s">
        <v>209</v>
      </c>
      <c r="AU365" s="17" t="s">
        <v>80</v>
      </c>
      <c r="AY365" s="17" t="s">
        <v>207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78</v>
      </c>
      <c r="BK365" s="228">
        <f>ROUND(I365*H365,2)</f>
        <v>0</v>
      </c>
      <c r="BL365" s="17" t="s">
        <v>303</v>
      </c>
      <c r="BM365" s="17" t="s">
        <v>3458</v>
      </c>
    </row>
    <row r="366" s="12" customFormat="1">
      <c r="B366" s="229"/>
      <c r="C366" s="230"/>
      <c r="D366" s="231" t="s">
        <v>216</v>
      </c>
      <c r="E366" s="232" t="s">
        <v>1</v>
      </c>
      <c r="F366" s="233" t="s">
        <v>3459</v>
      </c>
      <c r="G366" s="230"/>
      <c r="H366" s="234">
        <v>415.5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216</v>
      </c>
      <c r="AU366" s="240" t="s">
        <v>80</v>
      </c>
      <c r="AV366" s="12" t="s">
        <v>80</v>
      </c>
      <c r="AW366" s="12" t="s">
        <v>33</v>
      </c>
      <c r="AX366" s="12" t="s">
        <v>71</v>
      </c>
      <c r="AY366" s="240" t="s">
        <v>207</v>
      </c>
    </row>
    <row r="367" s="12" customFormat="1">
      <c r="B367" s="229"/>
      <c r="C367" s="230"/>
      <c r="D367" s="231" t="s">
        <v>216</v>
      </c>
      <c r="E367" s="232" t="s">
        <v>1</v>
      </c>
      <c r="F367" s="233" t="s">
        <v>3460</v>
      </c>
      <c r="G367" s="230"/>
      <c r="H367" s="234">
        <v>415.5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AT367" s="240" t="s">
        <v>216</v>
      </c>
      <c r="AU367" s="240" t="s">
        <v>80</v>
      </c>
      <c r="AV367" s="12" t="s">
        <v>80</v>
      </c>
      <c r="AW367" s="12" t="s">
        <v>33</v>
      </c>
      <c r="AX367" s="12" t="s">
        <v>71</v>
      </c>
      <c r="AY367" s="240" t="s">
        <v>207</v>
      </c>
    </row>
    <row r="368" s="13" customFormat="1">
      <c r="B368" s="241"/>
      <c r="C368" s="242"/>
      <c r="D368" s="231" t="s">
        <v>216</v>
      </c>
      <c r="E368" s="243" t="s">
        <v>1</v>
      </c>
      <c r="F368" s="244" t="s">
        <v>223</v>
      </c>
      <c r="G368" s="242"/>
      <c r="H368" s="245">
        <v>831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AT368" s="251" t="s">
        <v>216</v>
      </c>
      <c r="AU368" s="251" t="s">
        <v>80</v>
      </c>
      <c r="AV368" s="13" t="s">
        <v>214</v>
      </c>
      <c r="AW368" s="13" t="s">
        <v>33</v>
      </c>
      <c r="AX368" s="13" t="s">
        <v>78</v>
      </c>
      <c r="AY368" s="251" t="s">
        <v>207</v>
      </c>
    </row>
    <row r="369" s="1" customFormat="1" ht="22.5" customHeight="1">
      <c r="B369" s="38"/>
      <c r="C369" s="273" t="s">
        <v>627</v>
      </c>
      <c r="D369" s="273" t="s">
        <v>281</v>
      </c>
      <c r="E369" s="274" t="s">
        <v>2560</v>
      </c>
      <c r="F369" s="275" t="s">
        <v>2561</v>
      </c>
      <c r="G369" s="276" t="s">
        <v>212</v>
      </c>
      <c r="H369" s="277">
        <v>2.0569999999999999</v>
      </c>
      <c r="I369" s="278"/>
      <c r="J369" s="279">
        <f>ROUND(I369*H369,2)</f>
        <v>0</v>
      </c>
      <c r="K369" s="275" t="s">
        <v>213</v>
      </c>
      <c r="L369" s="280"/>
      <c r="M369" s="281" t="s">
        <v>1</v>
      </c>
      <c r="N369" s="282" t="s">
        <v>42</v>
      </c>
      <c r="O369" s="79"/>
      <c r="P369" s="226">
        <f>O369*H369</f>
        <v>0</v>
      </c>
      <c r="Q369" s="226">
        <v>0.55000000000000004</v>
      </c>
      <c r="R369" s="226">
        <f>Q369*H369</f>
        <v>1.1313500000000001</v>
      </c>
      <c r="S369" s="226">
        <v>0</v>
      </c>
      <c r="T369" s="227">
        <f>S369*H369</f>
        <v>0</v>
      </c>
      <c r="AR369" s="17" t="s">
        <v>397</v>
      </c>
      <c r="AT369" s="17" t="s">
        <v>281</v>
      </c>
      <c r="AU369" s="17" t="s">
        <v>80</v>
      </c>
      <c r="AY369" s="17" t="s">
        <v>207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78</v>
      </c>
      <c r="BK369" s="228">
        <f>ROUND(I369*H369,2)</f>
        <v>0</v>
      </c>
      <c r="BL369" s="17" t="s">
        <v>303</v>
      </c>
      <c r="BM369" s="17" t="s">
        <v>3461</v>
      </c>
    </row>
    <row r="370" s="12" customFormat="1">
      <c r="B370" s="229"/>
      <c r="C370" s="230"/>
      <c r="D370" s="231" t="s">
        <v>216</v>
      </c>
      <c r="E370" s="232" t="s">
        <v>1</v>
      </c>
      <c r="F370" s="233" t="s">
        <v>3462</v>
      </c>
      <c r="G370" s="230"/>
      <c r="H370" s="234">
        <v>0.68600000000000005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216</v>
      </c>
      <c r="AU370" s="240" t="s">
        <v>80</v>
      </c>
      <c r="AV370" s="12" t="s">
        <v>80</v>
      </c>
      <c r="AW370" s="12" t="s">
        <v>33</v>
      </c>
      <c r="AX370" s="12" t="s">
        <v>71</v>
      </c>
      <c r="AY370" s="240" t="s">
        <v>207</v>
      </c>
    </row>
    <row r="371" s="12" customFormat="1">
      <c r="B371" s="229"/>
      <c r="C371" s="230"/>
      <c r="D371" s="231" t="s">
        <v>216</v>
      </c>
      <c r="E371" s="232" t="s">
        <v>1</v>
      </c>
      <c r="F371" s="233" t="s">
        <v>3463</v>
      </c>
      <c r="G371" s="230"/>
      <c r="H371" s="234">
        <v>1.371</v>
      </c>
      <c r="I371" s="235"/>
      <c r="J371" s="230"/>
      <c r="K371" s="230"/>
      <c r="L371" s="236"/>
      <c r="M371" s="237"/>
      <c r="N371" s="238"/>
      <c r="O371" s="238"/>
      <c r="P371" s="238"/>
      <c r="Q371" s="238"/>
      <c r="R371" s="238"/>
      <c r="S371" s="238"/>
      <c r="T371" s="239"/>
      <c r="AT371" s="240" t="s">
        <v>216</v>
      </c>
      <c r="AU371" s="240" t="s">
        <v>80</v>
      </c>
      <c r="AV371" s="12" t="s">
        <v>80</v>
      </c>
      <c r="AW371" s="12" t="s">
        <v>33</v>
      </c>
      <c r="AX371" s="12" t="s">
        <v>71</v>
      </c>
      <c r="AY371" s="240" t="s">
        <v>207</v>
      </c>
    </row>
    <row r="372" s="13" customFormat="1">
      <c r="B372" s="241"/>
      <c r="C372" s="242"/>
      <c r="D372" s="231" t="s">
        <v>216</v>
      </c>
      <c r="E372" s="243" t="s">
        <v>1</v>
      </c>
      <c r="F372" s="244" t="s">
        <v>223</v>
      </c>
      <c r="G372" s="242"/>
      <c r="H372" s="245">
        <v>2.0569999999999999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AT372" s="251" t="s">
        <v>216</v>
      </c>
      <c r="AU372" s="251" t="s">
        <v>80</v>
      </c>
      <c r="AV372" s="13" t="s">
        <v>214</v>
      </c>
      <c r="AW372" s="13" t="s">
        <v>33</v>
      </c>
      <c r="AX372" s="13" t="s">
        <v>78</v>
      </c>
      <c r="AY372" s="251" t="s">
        <v>207</v>
      </c>
    </row>
    <row r="373" s="1" customFormat="1" ht="22.5" customHeight="1">
      <c r="B373" s="38"/>
      <c r="C373" s="217" t="s">
        <v>634</v>
      </c>
      <c r="D373" s="217" t="s">
        <v>209</v>
      </c>
      <c r="E373" s="218" t="s">
        <v>2613</v>
      </c>
      <c r="F373" s="219" t="s">
        <v>2614</v>
      </c>
      <c r="G373" s="220" t="s">
        <v>296</v>
      </c>
      <c r="H373" s="221">
        <v>166.19999999999999</v>
      </c>
      <c r="I373" s="222"/>
      <c r="J373" s="223">
        <f>ROUND(I373*H373,2)</f>
        <v>0</v>
      </c>
      <c r="K373" s="219" t="s">
        <v>213</v>
      </c>
      <c r="L373" s="43"/>
      <c r="M373" s="224" t="s">
        <v>1</v>
      </c>
      <c r="N373" s="225" t="s">
        <v>42</v>
      </c>
      <c r="O373" s="79"/>
      <c r="P373" s="226">
        <f>O373*H373</f>
        <v>0</v>
      </c>
      <c r="Q373" s="226">
        <v>1.0000000000000001E-05</v>
      </c>
      <c r="R373" s="226">
        <f>Q373*H373</f>
        <v>0.0016620000000000001</v>
      </c>
      <c r="S373" s="226">
        <v>0</v>
      </c>
      <c r="T373" s="227">
        <f>S373*H373</f>
        <v>0</v>
      </c>
      <c r="AR373" s="17" t="s">
        <v>303</v>
      </c>
      <c r="AT373" s="17" t="s">
        <v>209</v>
      </c>
      <c r="AU373" s="17" t="s">
        <v>80</v>
      </c>
      <c r="AY373" s="17" t="s">
        <v>207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78</v>
      </c>
      <c r="BK373" s="228">
        <f>ROUND(I373*H373,2)</f>
        <v>0</v>
      </c>
      <c r="BL373" s="17" t="s">
        <v>303</v>
      </c>
      <c r="BM373" s="17" t="s">
        <v>3464</v>
      </c>
    </row>
    <row r="374" s="12" customFormat="1">
      <c r="B374" s="229"/>
      <c r="C374" s="230"/>
      <c r="D374" s="231" t="s">
        <v>216</v>
      </c>
      <c r="E374" s="232" t="s">
        <v>1</v>
      </c>
      <c r="F374" s="233" t="s">
        <v>3465</v>
      </c>
      <c r="G374" s="230"/>
      <c r="H374" s="234">
        <v>166.19999999999999</v>
      </c>
      <c r="I374" s="235"/>
      <c r="J374" s="230"/>
      <c r="K374" s="230"/>
      <c r="L374" s="236"/>
      <c r="M374" s="237"/>
      <c r="N374" s="238"/>
      <c r="O374" s="238"/>
      <c r="P374" s="238"/>
      <c r="Q374" s="238"/>
      <c r="R374" s="238"/>
      <c r="S374" s="238"/>
      <c r="T374" s="239"/>
      <c r="AT374" s="240" t="s">
        <v>216</v>
      </c>
      <c r="AU374" s="240" t="s">
        <v>80</v>
      </c>
      <c r="AV374" s="12" t="s">
        <v>80</v>
      </c>
      <c r="AW374" s="12" t="s">
        <v>33</v>
      </c>
      <c r="AX374" s="12" t="s">
        <v>78</v>
      </c>
      <c r="AY374" s="240" t="s">
        <v>207</v>
      </c>
    </row>
    <row r="375" s="1" customFormat="1" ht="16.5" customHeight="1">
      <c r="B375" s="38"/>
      <c r="C375" s="273" t="s">
        <v>639</v>
      </c>
      <c r="D375" s="273" t="s">
        <v>281</v>
      </c>
      <c r="E375" s="274" t="s">
        <v>3466</v>
      </c>
      <c r="F375" s="275" t="s">
        <v>3467</v>
      </c>
      <c r="G375" s="276" t="s">
        <v>296</v>
      </c>
      <c r="H375" s="277">
        <v>182.81999999999999</v>
      </c>
      <c r="I375" s="278"/>
      <c r="J375" s="279">
        <f>ROUND(I375*H375,2)</f>
        <v>0</v>
      </c>
      <c r="K375" s="275" t="s">
        <v>213</v>
      </c>
      <c r="L375" s="280"/>
      <c r="M375" s="281" t="s">
        <v>1</v>
      </c>
      <c r="N375" s="282" t="s">
        <v>42</v>
      </c>
      <c r="O375" s="79"/>
      <c r="P375" s="226">
        <f>O375*H375</f>
        <v>0</v>
      </c>
      <c r="Q375" s="226">
        <v>0.00011</v>
      </c>
      <c r="R375" s="226">
        <f>Q375*H375</f>
        <v>0.020110200000000002</v>
      </c>
      <c r="S375" s="226">
        <v>0</v>
      </c>
      <c r="T375" s="227">
        <f>S375*H375</f>
        <v>0</v>
      </c>
      <c r="AR375" s="17" t="s">
        <v>397</v>
      </c>
      <c r="AT375" s="17" t="s">
        <v>281</v>
      </c>
      <c r="AU375" s="17" t="s">
        <v>80</v>
      </c>
      <c r="AY375" s="17" t="s">
        <v>207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78</v>
      </c>
      <c r="BK375" s="228">
        <f>ROUND(I375*H375,2)</f>
        <v>0</v>
      </c>
      <c r="BL375" s="17" t="s">
        <v>303</v>
      </c>
      <c r="BM375" s="17" t="s">
        <v>3468</v>
      </c>
    </row>
    <row r="376" s="12" customFormat="1">
      <c r="B376" s="229"/>
      <c r="C376" s="230"/>
      <c r="D376" s="231" t="s">
        <v>216</v>
      </c>
      <c r="E376" s="232" t="s">
        <v>1</v>
      </c>
      <c r="F376" s="233" t="s">
        <v>3469</v>
      </c>
      <c r="G376" s="230"/>
      <c r="H376" s="234">
        <v>182.81999999999999</v>
      </c>
      <c r="I376" s="235"/>
      <c r="J376" s="230"/>
      <c r="K376" s="230"/>
      <c r="L376" s="236"/>
      <c r="M376" s="237"/>
      <c r="N376" s="238"/>
      <c r="O376" s="238"/>
      <c r="P376" s="238"/>
      <c r="Q376" s="238"/>
      <c r="R376" s="238"/>
      <c r="S376" s="238"/>
      <c r="T376" s="239"/>
      <c r="AT376" s="240" t="s">
        <v>216</v>
      </c>
      <c r="AU376" s="240" t="s">
        <v>80</v>
      </c>
      <c r="AV376" s="12" t="s">
        <v>80</v>
      </c>
      <c r="AW376" s="12" t="s">
        <v>33</v>
      </c>
      <c r="AX376" s="12" t="s">
        <v>78</v>
      </c>
      <c r="AY376" s="240" t="s">
        <v>207</v>
      </c>
    </row>
    <row r="377" s="1" customFormat="1" ht="16.5" customHeight="1">
      <c r="B377" s="38"/>
      <c r="C377" s="217" t="s">
        <v>645</v>
      </c>
      <c r="D377" s="217" t="s">
        <v>209</v>
      </c>
      <c r="E377" s="218" t="s">
        <v>2621</v>
      </c>
      <c r="F377" s="219" t="s">
        <v>2622</v>
      </c>
      <c r="G377" s="220" t="s">
        <v>296</v>
      </c>
      <c r="H377" s="221">
        <v>316.77999999999997</v>
      </c>
      <c r="I377" s="222"/>
      <c r="J377" s="223">
        <f>ROUND(I377*H377,2)</f>
        <v>0</v>
      </c>
      <c r="K377" s="219" t="s">
        <v>213</v>
      </c>
      <c r="L377" s="43"/>
      <c r="M377" s="224" t="s">
        <v>1</v>
      </c>
      <c r="N377" s="225" t="s">
        <v>42</v>
      </c>
      <c r="O377" s="79"/>
      <c r="P377" s="226">
        <f>O377*H377</f>
        <v>0</v>
      </c>
      <c r="Q377" s="226">
        <v>0</v>
      </c>
      <c r="R377" s="226">
        <f>Q377*H377</f>
        <v>0</v>
      </c>
      <c r="S377" s="226">
        <v>0</v>
      </c>
      <c r="T377" s="227">
        <f>S377*H377</f>
        <v>0</v>
      </c>
      <c r="AR377" s="17" t="s">
        <v>303</v>
      </c>
      <c r="AT377" s="17" t="s">
        <v>209</v>
      </c>
      <c r="AU377" s="17" t="s">
        <v>80</v>
      </c>
      <c r="AY377" s="17" t="s">
        <v>207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78</v>
      </c>
      <c r="BK377" s="228">
        <f>ROUND(I377*H377,2)</f>
        <v>0</v>
      </c>
      <c r="BL377" s="17" t="s">
        <v>303</v>
      </c>
      <c r="BM377" s="17" t="s">
        <v>3470</v>
      </c>
    </row>
    <row r="378" s="15" customFormat="1">
      <c r="B378" s="263"/>
      <c r="C378" s="264"/>
      <c r="D378" s="231" t="s">
        <v>216</v>
      </c>
      <c r="E378" s="265" t="s">
        <v>1</v>
      </c>
      <c r="F378" s="266" t="s">
        <v>3471</v>
      </c>
      <c r="G378" s="264"/>
      <c r="H378" s="265" t="s">
        <v>1</v>
      </c>
      <c r="I378" s="267"/>
      <c r="J378" s="264"/>
      <c r="K378" s="264"/>
      <c r="L378" s="268"/>
      <c r="M378" s="269"/>
      <c r="N378" s="270"/>
      <c r="O378" s="270"/>
      <c r="P378" s="270"/>
      <c r="Q378" s="270"/>
      <c r="R378" s="270"/>
      <c r="S378" s="270"/>
      <c r="T378" s="271"/>
      <c r="AT378" s="272" t="s">
        <v>216</v>
      </c>
      <c r="AU378" s="272" t="s">
        <v>80</v>
      </c>
      <c r="AV378" s="15" t="s">
        <v>78</v>
      </c>
      <c r="AW378" s="15" t="s">
        <v>33</v>
      </c>
      <c r="AX378" s="15" t="s">
        <v>71</v>
      </c>
      <c r="AY378" s="272" t="s">
        <v>207</v>
      </c>
    </row>
    <row r="379" s="12" customFormat="1">
      <c r="B379" s="229"/>
      <c r="C379" s="230"/>
      <c r="D379" s="231" t="s">
        <v>216</v>
      </c>
      <c r="E379" s="232" t="s">
        <v>1</v>
      </c>
      <c r="F379" s="233" t="s">
        <v>3472</v>
      </c>
      <c r="G379" s="230"/>
      <c r="H379" s="234">
        <v>52.015999999999998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216</v>
      </c>
      <c r="AU379" s="240" t="s">
        <v>80</v>
      </c>
      <c r="AV379" s="12" t="s">
        <v>80</v>
      </c>
      <c r="AW379" s="12" t="s">
        <v>33</v>
      </c>
      <c r="AX379" s="12" t="s">
        <v>71</v>
      </c>
      <c r="AY379" s="240" t="s">
        <v>207</v>
      </c>
    </row>
    <row r="380" s="12" customFormat="1">
      <c r="B380" s="229"/>
      <c r="C380" s="230"/>
      <c r="D380" s="231" t="s">
        <v>216</v>
      </c>
      <c r="E380" s="232" t="s">
        <v>1</v>
      </c>
      <c r="F380" s="233" t="s">
        <v>3473</v>
      </c>
      <c r="G380" s="230"/>
      <c r="H380" s="234">
        <v>11.821999999999999</v>
      </c>
      <c r="I380" s="235"/>
      <c r="J380" s="230"/>
      <c r="K380" s="230"/>
      <c r="L380" s="236"/>
      <c r="M380" s="237"/>
      <c r="N380" s="238"/>
      <c r="O380" s="238"/>
      <c r="P380" s="238"/>
      <c r="Q380" s="238"/>
      <c r="R380" s="238"/>
      <c r="S380" s="238"/>
      <c r="T380" s="239"/>
      <c r="AT380" s="240" t="s">
        <v>216</v>
      </c>
      <c r="AU380" s="240" t="s">
        <v>80</v>
      </c>
      <c r="AV380" s="12" t="s">
        <v>80</v>
      </c>
      <c r="AW380" s="12" t="s">
        <v>33</v>
      </c>
      <c r="AX380" s="12" t="s">
        <v>71</v>
      </c>
      <c r="AY380" s="240" t="s">
        <v>207</v>
      </c>
    </row>
    <row r="381" s="14" customFormat="1">
      <c r="B381" s="252"/>
      <c r="C381" s="253"/>
      <c r="D381" s="231" t="s">
        <v>216</v>
      </c>
      <c r="E381" s="254" t="s">
        <v>1</v>
      </c>
      <c r="F381" s="255" t="s">
        <v>234</v>
      </c>
      <c r="G381" s="253"/>
      <c r="H381" s="256">
        <v>63.837999999999994</v>
      </c>
      <c r="I381" s="257"/>
      <c r="J381" s="253"/>
      <c r="K381" s="253"/>
      <c r="L381" s="258"/>
      <c r="M381" s="259"/>
      <c r="N381" s="260"/>
      <c r="O381" s="260"/>
      <c r="P381" s="260"/>
      <c r="Q381" s="260"/>
      <c r="R381" s="260"/>
      <c r="S381" s="260"/>
      <c r="T381" s="261"/>
      <c r="AT381" s="262" t="s">
        <v>216</v>
      </c>
      <c r="AU381" s="262" t="s">
        <v>80</v>
      </c>
      <c r="AV381" s="14" t="s">
        <v>228</v>
      </c>
      <c r="AW381" s="14" t="s">
        <v>33</v>
      </c>
      <c r="AX381" s="14" t="s">
        <v>71</v>
      </c>
      <c r="AY381" s="262" t="s">
        <v>207</v>
      </c>
    </row>
    <row r="382" s="12" customFormat="1">
      <c r="B382" s="229"/>
      <c r="C382" s="230"/>
      <c r="D382" s="231" t="s">
        <v>216</v>
      </c>
      <c r="E382" s="232" t="s">
        <v>1</v>
      </c>
      <c r="F382" s="233" t="s">
        <v>3474</v>
      </c>
      <c r="G382" s="230"/>
      <c r="H382" s="234">
        <v>11.821999999999999</v>
      </c>
      <c r="I382" s="235"/>
      <c r="J382" s="230"/>
      <c r="K382" s="230"/>
      <c r="L382" s="236"/>
      <c r="M382" s="237"/>
      <c r="N382" s="238"/>
      <c r="O382" s="238"/>
      <c r="P382" s="238"/>
      <c r="Q382" s="238"/>
      <c r="R382" s="238"/>
      <c r="S382" s="238"/>
      <c r="T382" s="239"/>
      <c r="AT382" s="240" t="s">
        <v>216</v>
      </c>
      <c r="AU382" s="240" t="s">
        <v>80</v>
      </c>
      <c r="AV382" s="12" t="s">
        <v>80</v>
      </c>
      <c r="AW382" s="12" t="s">
        <v>33</v>
      </c>
      <c r="AX382" s="12" t="s">
        <v>71</v>
      </c>
      <c r="AY382" s="240" t="s">
        <v>207</v>
      </c>
    </row>
    <row r="383" s="14" customFormat="1">
      <c r="B383" s="252"/>
      <c r="C383" s="253"/>
      <c r="D383" s="231" t="s">
        <v>216</v>
      </c>
      <c r="E383" s="254" t="s">
        <v>1</v>
      </c>
      <c r="F383" s="255" t="s">
        <v>234</v>
      </c>
      <c r="G383" s="253"/>
      <c r="H383" s="256">
        <v>11.821999999999999</v>
      </c>
      <c r="I383" s="257"/>
      <c r="J383" s="253"/>
      <c r="K383" s="253"/>
      <c r="L383" s="258"/>
      <c r="M383" s="259"/>
      <c r="N383" s="260"/>
      <c r="O383" s="260"/>
      <c r="P383" s="260"/>
      <c r="Q383" s="260"/>
      <c r="R383" s="260"/>
      <c r="S383" s="260"/>
      <c r="T383" s="261"/>
      <c r="AT383" s="262" t="s">
        <v>216</v>
      </c>
      <c r="AU383" s="262" t="s">
        <v>80</v>
      </c>
      <c r="AV383" s="14" t="s">
        <v>228</v>
      </c>
      <c r="AW383" s="14" t="s">
        <v>33</v>
      </c>
      <c r="AX383" s="14" t="s">
        <v>71</v>
      </c>
      <c r="AY383" s="262" t="s">
        <v>207</v>
      </c>
    </row>
    <row r="384" s="15" customFormat="1">
      <c r="B384" s="263"/>
      <c r="C384" s="264"/>
      <c r="D384" s="231" t="s">
        <v>216</v>
      </c>
      <c r="E384" s="265" t="s">
        <v>1</v>
      </c>
      <c r="F384" s="266" t="s">
        <v>3475</v>
      </c>
      <c r="G384" s="264"/>
      <c r="H384" s="265" t="s">
        <v>1</v>
      </c>
      <c r="I384" s="267"/>
      <c r="J384" s="264"/>
      <c r="K384" s="264"/>
      <c r="L384" s="268"/>
      <c r="M384" s="269"/>
      <c r="N384" s="270"/>
      <c r="O384" s="270"/>
      <c r="P384" s="270"/>
      <c r="Q384" s="270"/>
      <c r="R384" s="270"/>
      <c r="S384" s="270"/>
      <c r="T384" s="271"/>
      <c r="AT384" s="272" t="s">
        <v>216</v>
      </c>
      <c r="AU384" s="272" t="s">
        <v>80</v>
      </c>
      <c r="AV384" s="15" t="s">
        <v>78</v>
      </c>
      <c r="AW384" s="15" t="s">
        <v>33</v>
      </c>
      <c r="AX384" s="15" t="s">
        <v>71</v>
      </c>
      <c r="AY384" s="272" t="s">
        <v>207</v>
      </c>
    </row>
    <row r="385" s="12" customFormat="1">
      <c r="B385" s="229"/>
      <c r="C385" s="230"/>
      <c r="D385" s="231" t="s">
        <v>216</v>
      </c>
      <c r="E385" s="232" t="s">
        <v>1</v>
      </c>
      <c r="F385" s="233" t="s">
        <v>3476</v>
      </c>
      <c r="G385" s="230"/>
      <c r="H385" s="234">
        <v>33.116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216</v>
      </c>
      <c r="AU385" s="240" t="s">
        <v>80</v>
      </c>
      <c r="AV385" s="12" t="s">
        <v>80</v>
      </c>
      <c r="AW385" s="12" t="s">
        <v>33</v>
      </c>
      <c r="AX385" s="12" t="s">
        <v>71</v>
      </c>
      <c r="AY385" s="240" t="s">
        <v>207</v>
      </c>
    </row>
    <row r="386" s="12" customFormat="1">
      <c r="B386" s="229"/>
      <c r="C386" s="230"/>
      <c r="D386" s="231" t="s">
        <v>216</v>
      </c>
      <c r="E386" s="232" t="s">
        <v>1</v>
      </c>
      <c r="F386" s="233" t="s">
        <v>3477</v>
      </c>
      <c r="G386" s="230"/>
      <c r="H386" s="234">
        <v>22.564</v>
      </c>
      <c r="I386" s="235"/>
      <c r="J386" s="230"/>
      <c r="K386" s="230"/>
      <c r="L386" s="236"/>
      <c r="M386" s="237"/>
      <c r="N386" s="238"/>
      <c r="O386" s="238"/>
      <c r="P386" s="238"/>
      <c r="Q386" s="238"/>
      <c r="R386" s="238"/>
      <c r="S386" s="238"/>
      <c r="T386" s="239"/>
      <c r="AT386" s="240" t="s">
        <v>216</v>
      </c>
      <c r="AU386" s="240" t="s">
        <v>80</v>
      </c>
      <c r="AV386" s="12" t="s">
        <v>80</v>
      </c>
      <c r="AW386" s="12" t="s">
        <v>33</v>
      </c>
      <c r="AX386" s="12" t="s">
        <v>71</v>
      </c>
      <c r="AY386" s="240" t="s">
        <v>207</v>
      </c>
    </row>
    <row r="387" s="12" customFormat="1">
      <c r="B387" s="229"/>
      <c r="C387" s="230"/>
      <c r="D387" s="231" t="s">
        <v>216</v>
      </c>
      <c r="E387" s="232" t="s">
        <v>1</v>
      </c>
      <c r="F387" s="233" t="s">
        <v>3478</v>
      </c>
      <c r="G387" s="230"/>
      <c r="H387" s="234">
        <v>24.724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216</v>
      </c>
      <c r="AU387" s="240" t="s">
        <v>80</v>
      </c>
      <c r="AV387" s="12" t="s">
        <v>80</v>
      </c>
      <c r="AW387" s="12" t="s">
        <v>33</v>
      </c>
      <c r="AX387" s="12" t="s">
        <v>71</v>
      </c>
      <c r="AY387" s="240" t="s">
        <v>207</v>
      </c>
    </row>
    <row r="388" s="14" customFormat="1">
      <c r="B388" s="252"/>
      <c r="C388" s="253"/>
      <c r="D388" s="231" t="s">
        <v>216</v>
      </c>
      <c r="E388" s="254" t="s">
        <v>1</v>
      </c>
      <c r="F388" s="255" t="s">
        <v>234</v>
      </c>
      <c r="G388" s="253"/>
      <c r="H388" s="256">
        <v>80.403999999999996</v>
      </c>
      <c r="I388" s="257"/>
      <c r="J388" s="253"/>
      <c r="K388" s="253"/>
      <c r="L388" s="258"/>
      <c r="M388" s="259"/>
      <c r="N388" s="260"/>
      <c r="O388" s="260"/>
      <c r="P388" s="260"/>
      <c r="Q388" s="260"/>
      <c r="R388" s="260"/>
      <c r="S388" s="260"/>
      <c r="T388" s="261"/>
      <c r="AT388" s="262" t="s">
        <v>216</v>
      </c>
      <c r="AU388" s="262" t="s">
        <v>80</v>
      </c>
      <c r="AV388" s="14" t="s">
        <v>228</v>
      </c>
      <c r="AW388" s="14" t="s">
        <v>33</v>
      </c>
      <c r="AX388" s="14" t="s">
        <v>71</v>
      </c>
      <c r="AY388" s="262" t="s">
        <v>207</v>
      </c>
    </row>
    <row r="389" s="15" customFormat="1">
      <c r="B389" s="263"/>
      <c r="C389" s="264"/>
      <c r="D389" s="231" t="s">
        <v>216</v>
      </c>
      <c r="E389" s="265" t="s">
        <v>1</v>
      </c>
      <c r="F389" s="266" t="s">
        <v>2627</v>
      </c>
      <c r="G389" s="264"/>
      <c r="H389" s="265" t="s">
        <v>1</v>
      </c>
      <c r="I389" s="267"/>
      <c r="J389" s="264"/>
      <c r="K389" s="264"/>
      <c r="L389" s="268"/>
      <c r="M389" s="269"/>
      <c r="N389" s="270"/>
      <c r="O389" s="270"/>
      <c r="P389" s="270"/>
      <c r="Q389" s="270"/>
      <c r="R389" s="270"/>
      <c r="S389" s="270"/>
      <c r="T389" s="271"/>
      <c r="AT389" s="272" t="s">
        <v>216</v>
      </c>
      <c r="AU389" s="272" t="s">
        <v>80</v>
      </c>
      <c r="AV389" s="15" t="s">
        <v>78</v>
      </c>
      <c r="AW389" s="15" t="s">
        <v>33</v>
      </c>
      <c r="AX389" s="15" t="s">
        <v>71</v>
      </c>
      <c r="AY389" s="272" t="s">
        <v>207</v>
      </c>
    </row>
    <row r="390" s="15" customFormat="1">
      <c r="B390" s="263"/>
      <c r="C390" s="264"/>
      <c r="D390" s="231" t="s">
        <v>216</v>
      </c>
      <c r="E390" s="265" t="s">
        <v>1</v>
      </c>
      <c r="F390" s="266" t="s">
        <v>3439</v>
      </c>
      <c r="G390" s="264"/>
      <c r="H390" s="265" t="s">
        <v>1</v>
      </c>
      <c r="I390" s="267"/>
      <c r="J390" s="264"/>
      <c r="K390" s="264"/>
      <c r="L390" s="268"/>
      <c r="M390" s="269"/>
      <c r="N390" s="270"/>
      <c r="O390" s="270"/>
      <c r="P390" s="270"/>
      <c r="Q390" s="270"/>
      <c r="R390" s="270"/>
      <c r="S390" s="270"/>
      <c r="T390" s="271"/>
      <c r="AT390" s="272" t="s">
        <v>216</v>
      </c>
      <c r="AU390" s="272" t="s">
        <v>80</v>
      </c>
      <c r="AV390" s="15" t="s">
        <v>78</v>
      </c>
      <c r="AW390" s="15" t="s">
        <v>33</v>
      </c>
      <c r="AX390" s="15" t="s">
        <v>71</v>
      </c>
      <c r="AY390" s="272" t="s">
        <v>207</v>
      </c>
    </row>
    <row r="391" s="12" customFormat="1">
      <c r="B391" s="229"/>
      <c r="C391" s="230"/>
      <c r="D391" s="231" t="s">
        <v>216</v>
      </c>
      <c r="E391" s="232" t="s">
        <v>1</v>
      </c>
      <c r="F391" s="233" t="s">
        <v>3440</v>
      </c>
      <c r="G391" s="230"/>
      <c r="H391" s="234">
        <v>51.866999999999997</v>
      </c>
      <c r="I391" s="235"/>
      <c r="J391" s="230"/>
      <c r="K391" s="230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216</v>
      </c>
      <c r="AU391" s="240" t="s">
        <v>80</v>
      </c>
      <c r="AV391" s="12" t="s">
        <v>80</v>
      </c>
      <c r="AW391" s="12" t="s">
        <v>33</v>
      </c>
      <c r="AX391" s="12" t="s">
        <v>71</v>
      </c>
      <c r="AY391" s="240" t="s">
        <v>207</v>
      </c>
    </row>
    <row r="392" s="12" customFormat="1">
      <c r="B392" s="229"/>
      <c r="C392" s="230"/>
      <c r="D392" s="231" t="s">
        <v>216</v>
      </c>
      <c r="E392" s="232" t="s">
        <v>1</v>
      </c>
      <c r="F392" s="233" t="s">
        <v>3442</v>
      </c>
      <c r="G392" s="230"/>
      <c r="H392" s="234">
        <v>-4.5090000000000003</v>
      </c>
      <c r="I392" s="235"/>
      <c r="J392" s="230"/>
      <c r="K392" s="230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216</v>
      </c>
      <c r="AU392" s="240" t="s">
        <v>80</v>
      </c>
      <c r="AV392" s="12" t="s">
        <v>80</v>
      </c>
      <c r="AW392" s="12" t="s">
        <v>33</v>
      </c>
      <c r="AX392" s="12" t="s">
        <v>71</v>
      </c>
      <c r="AY392" s="240" t="s">
        <v>207</v>
      </c>
    </row>
    <row r="393" s="12" customFormat="1">
      <c r="B393" s="229"/>
      <c r="C393" s="230"/>
      <c r="D393" s="231" t="s">
        <v>216</v>
      </c>
      <c r="E393" s="232" t="s">
        <v>1</v>
      </c>
      <c r="F393" s="233" t="s">
        <v>3443</v>
      </c>
      <c r="G393" s="230"/>
      <c r="H393" s="234">
        <v>33.655000000000001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AT393" s="240" t="s">
        <v>216</v>
      </c>
      <c r="AU393" s="240" t="s">
        <v>80</v>
      </c>
      <c r="AV393" s="12" t="s">
        <v>80</v>
      </c>
      <c r="AW393" s="12" t="s">
        <v>33</v>
      </c>
      <c r="AX393" s="12" t="s">
        <v>71</v>
      </c>
      <c r="AY393" s="240" t="s">
        <v>207</v>
      </c>
    </row>
    <row r="394" s="12" customFormat="1">
      <c r="B394" s="229"/>
      <c r="C394" s="230"/>
      <c r="D394" s="231" t="s">
        <v>216</v>
      </c>
      <c r="E394" s="232" t="s">
        <v>1</v>
      </c>
      <c r="F394" s="233" t="s">
        <v>3445</v>
      </c>
      <c r="G394" s="230"/>
      <c r="H394" s="234">
        <v>-3.7109999999999999</v>
      </c>
      <c r="I394" s="235"/>
      <c r="J394" s="230"/>
      <c r="K394" s="230"/>
      <c r="L394" s="236"/>
      <c r="M394" s="237"/>
      <c r="N394" s="238"/>
      <c r="O394" s="238"/>
      <c r="P394" s="238"/>
      <c r="Q394" s="238"/>
      <c r="R394" s="238"/>
      <c r="S394" s="238"/>
      <c r="T394" s="239"/>
      <c r="AT394" s="240" t="s">
        <v>216</v>
      </c>
      <c r="AU394" s="240" t="s">
        <v>80</v>
      </c>
      <c r="AV394" s="12" t="s">
        <v>80</v>
      </c>
      <c r="AW394" s="12" t="s">
        <v>33</v>
      </c>
      <c r="AX394" s="12" t="s">
        <v>71</v>
      </c>
      <c r="AY394" s="240" t="s">
        <v>207</v>
      </c>
    </row>
    <row r="395" s="12" customFormat="1">
      <c r="B395" s="229"/>
      <c r="C395" s="230"/>
      <c r="D395" s="231" t="s">
        <v>216</v>
      </c>
      <c r="E395" s="232" t="s">
        <v>1</v>
      </c>
      <c r="F395" s="233" t="s">
        <v>3446</v>
      </c>
      <c r="G395" s="230"/>
      <c r="H395" s="234">
        <v>37.387</v>
      </c>
      <c r="I395" s="235"/>
      <c r="J395" s="230"/>
      <c r="K395" s="230"/>
      <c r="L395" s="236"/>
      <c r="M395" s="237"/>
      <c r="N395" s="238"/>
      <c r="O395" s="238"/>
      <c r="P395" s="238"/>
      <c r="Q395" s="238"/>
      <c r="R395" s="238"/>
      <c r="S395" s="238"/>
      <c r="T395" s="239"/>
      <c r="AT395" s="240" t="s">
        <v>216</v>
      </c>
      <c r="AU395" s="240" t="s">
        <v>80</v>
      </c>
      <c r="AV395" s="12" t="s">
        <v>80</v>
      </c>
      <c r="AW395" s="12" t="s">
        <v>33</v>
      </c>
      <c r="AX395" s="12" t="s">
        <v>71</v>
      </c>
      <c r="AY395" s="240" t="s">
        <v>207</v>
      </c>
    </row>
    <row r="396" s="12" customFormat="1">
      <c r="B396" s="229"/>
      <c r="C396" s="230"/>
      <c r="D396" s="231" t="s">
        <v>216</v>
      </c>
      <c r="E396" s="232" t="s">
        <v>1</v>
      </c>
      <c r="F396" s="233" t="s">
        <v>3447</v>
      </c>
      <c r="G396" s="230"/>
      <c r="H396" s="234">
        <v>16.030000000000001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216</v>
      </c>
      <c r="AU396" s="240" t="s">
        <v>80</v>
      </c>
      <c r="AV396" s="12" t="s">
        <v>80</v>
      </c>
      <c r="AW396" s="12" t="s">
        <v>33</v>
      </c>
      <c r="AX396" s="12" t="s">
        <v>71</v>
      </c>
      <c r="AY396" s="240" t="s">
        <v>207</v>
      </c>
    </row>
    <row r="397" s="12" customFormat="1">
      <c r="B397" s="229"/>
      <c r="C397" s="230"/>
      <c r="D397" s="231" t="s">
        <v>216</v>
      </c>
      <c r="E397" s="232" t="s">
        <v>1</v>
      </c>
      <c r="F397" s="233" t="s">
        <v>3449</v>
      </c>
      <c r="G397" s="230"/>
      <c r="H397" s="234">
        <v>-2.4740000000000002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216</v>
      </c>
      <c r="AU397" s="240" t="s">
        <v>80</v>
      </c>
      <c r="AV397" s="12" t="s">
        <v>80</v>
      </c>
      <c r="AW397" s="12" t="s">
        <v>33</v>
      </c>
      <c r="AX397" s="12" t="s">
        <v>71</v>
      </c>
      <c r="AY397" s="240" t="s">
        <v>207</v>
      </c>
    </row>
    <row r="398" s="12" customFormat="1">
      <c r="B398" s="229"/>
      <c r="C398" s="230"/>
      <c r="D398" s="231" t="s">
        <v>216</v>
      </c>
      <c r="E398" s="232" t="s">
        <v>1</v>
      </c>
      <c r="F398" s="233" t="s">
        <v>3450</v>
      </c>
      <c r="G398" s="230"/>
      <c r="H398" s="234">
        <v>33.176000000000002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216</v>
      </c>
      <c r="AU398" s="240" t="s">
        <v>80</v>
      </c>
      <c r="AV398" s="12" t="s">
        <v>80</v>
      </c>
      <c r="AW398" s="12" t="s">
        <v>33</v>
      </c>
      <c r="AX398" s="12" t="s">
        <v>71</v>
      </c>
      <c r="AY398" s="240" t="s">
        <v>207</v>
      </c>
    </row>
    <row r="399" s="12" customFormat="1">
      <c r="B399" s="229"/>
      <c r="C399" s="230"/>
      <c r="D399" s="231" t="s">
        <v>216</v>
      </c>
      <c r="E399" s="232" t="s">
        <v>1</v>
      </c>
      <c r="F399" s="233" t="s">
        <v>3452</v>
      </c>
      <c r="G399" s="230"/>
      <c r="H399" s="234">
        <v>-0.70499999999999996</v>
      </c>
      <c r="I399" s="235"/>
      <c r="J399" s="230"/>
      <c r="K399" s="230"/>
      <c r="L399" s="236"/>
      <c r="M399" s="237"/>
      <c r="N399" s="238"/>
      <c r="O399" s="238"/>
      <c r="P399" s="238"/>
      <c r="Q399" s="238"/>
      <c r="R399" s="238"/>
      <c r="S399" s="238"/>
      <c r="T399" s="239"/>
      <c r="AT399" s="240" t="s">
        <v>216</v>
      </c>
      <c r="AU399" s="240" t="s">
        <v>80</v>
      </c>
      <c r="AV399" s="12" t="s">
        <v>80</v>
      </c>
      <c r="AW399" s="12" t="s">
        <v>33</v>
      </c>
      <c r="AX399" s="12" t="s">
        <v>71</v>
      </c>
      <c r="AY399" s="240" t="s">
        <v>207</v>
      </c>
    </row>
    <row r="400" s="14" customFormat="1">
      <c r="B400" s="252"/>
      <c r="C400" s="253"/>
      <c r="D400" s="231" t="s">
        <v>216</v>
      </c>
      <c r="E400" s="254" t="s">
        <v>1</v>
      </c>
      <c r="F400" s="255" t="s">
        <v>234</v>
      </c>
      <c r="G400" s="253"/>
      <c r="H400" s="256">
        <v>160.71599999999998</v>
      </c>
      <c r="I400" s="257"/>
      <c r="J400" s="253"/>
      <c r="K400" s="253"/>
      <c r="L400" s="258"/>
      <c r="M400" s="259"/>
      <c r="N400" s="260"/>
      <c r="O400" s="260"/>
      <c r="P400" s="260"/>
      <c r="Q400" s="260"/>
      <c r="R400" s="260"/>
      <c r="S400" s="260"/>
      <c r="T400" s="261"/>
      <c r="AT400" s="262" t="s">
        <v>216</v>
      </c>
      <c r="AU400" s="262" t="s">
        <v>80</v>
      </c>
      <c r="AV400" s="14" t="s">
        <v>228</v>
      </c>
      <c r="AW400" s="14" t="s">
        <v>33</v>
      </c>
      <c r="AX400" s="14" t="s">
        <v>71</v>
      </c>
      <c r="AY400" s="262" t="s">
        <v>207</v>
      </c>
    </row>
    <row r="401" s="13" customFormat="1">
      <c r="B401" s="241"/>
      <c r="C401" s="242"/>
      <c r="D401" s="231" t="s">
        <v>216</v>
      </c>
      <c r="E401" s="243" t="s">
        <v>1</v>
      </c>
      <c r="F401" s="244" t="s">
        <v>223</v>
      </c>
      <c r="G401" s="242"/>
      <c r="H401" s="245">
        <v>316.77999999999992</v>
      </c>
      <c r="I401" s="246"/>
      <c r="J401" s="242"/>
      <c r="K401" s="242"/>
      <c r="L401" s="247"/>
      <c r="M401" s="248"/>
      <c r="N401" s="249"/>
      <c r="O401" s="249"/>
      <c r="P401" s="249"/>
      <c r="Q401" s="249"/>
      <c r="R401" s="249"/>
      <c r="S401" s="249"/>
      <c r="T401" s="250"/>
      <c r="AT401" s="251" t="s">
        <v>216</v>
      </c>
      <c r="AU401" s="251" t="s">
        <v>80</v>
      </c>
      <c r="AV401" s="13" t="s">
        <v>214</v>
      </c>
      <c r="AW401" s="13" t="s">
        <v>33</v>
      </c>
      <c r="AX401" s="13" t="s">
        <v>78</v>
      </c>
      <c r="AY401" s="251" t="s">
        <v>207</v>
      </c>
    </row>
    <row r="402" s="1" customFormat="1" ht="16.5" customHeight="1">
      <c r="B402" s="38"/>
      <c r="C402" s="273" t="s">
        <v>651</v>
      </c>
      <c r="D402" s="273" t="s">
        <v>281</v>
      </c>
      <c r="E402" s="274" t="s">
        <v>2636</v>
      </c>
      <c r="F402" s="275" t="s">
        <v>3479</v>
      </c>
      <c r="G402" s="276" t="s">
        <v>296</v>
      </c>
      <c r="H402" s="277">
        <v>70.234999999999999</v>
      </c>
      <c r="I402" s="278"/>
      <c r="J402" s="279">
        <f>ROUND(I402*H402,2)</f>
        <v>0</v>
      </c>
      <c r="K402" s="275" t="s">
        <v>213</v>
      </c>
      <c r="L402" s="280"/>
      <c r="M402" s="281" t="s">
        <v>1</v>
      </c>
      <c r="N402" s="282" t="s">
        <v>42</v>
      </c>
      <c r="O402" s="79"/>
      <c r="P402" s="226">
        <f>O402*H402</f>
        <v>0</v>
      </c>
      <c r="Q402" s="226">
        <v>0.019</v>
      </c>
      <c r="R402" s="226">
        <f>Q402*H402</f>
        <v>1.334465</v>
      </c>
      <c r="S402" s="226">
        <v>0</v>
      </c>
      <c r="T402" s="227">
        <f>S402*H402</f>
        <v>0</v>
      </c>
      <c r="AR402" s="17" t="s">
        <v>397</v>
      </c>
      <c r="AT402" s="17" t="s">
        <v>281</v>
      </c>
      <c r="AU402" s="17" t="s">
        <v>80</v>
      </c>
      <c r="AY402" s="17" t="s">
        <v>207</v>
      </c>
      <c r="BE402" s="228">
        <f>IF(N402="základní",J402,0)</f>
        <v>0</v>
      </c>
      <c r="BF402" s="228">
        <f>IF(N402="snížená",J402,0)</f>
        <v>0</v>
      </c>
      <c r="BG402" s="228">
        <f>IF(N402="zákl. přenesená",J402,0)</f>
        <v>0</v>
      </c>
      <c r="BH402" s="228">
        <f>IF(N402="sníž. přenesená",J402,0)</f>
        <v>0</v>
      </c>
      <c r="BI402" s="228">
        <f>IF(N402="nulová",J402,0)</f>
        <v>0</v>
      </c>
      <c r="BJ402" s="17" t="s">
        <v>78</v>
      </c>
      <c r="BK402" s="228">
        <f>ROUND(I402*H402,2)</f>
        <v>0</v>
      </c>
      <c r="BL402" s="17" t="s">
        <v>303</v>
      </c>
      <c r="BM402" s="17" t="s">
        <v>3480</v>
      </c>
    </row>
    <row r="403" s="12" customFormat="1">
      <c r="B403" s="229"/>
      <c r="C403" s="230"/>
      <c r="D403" s="231" t="s">
        <v>216</v>
      </c>
      <c r="E403" s="232" t="s">
        <v>1</v>
      </c>
      <c r="F403" s="233" t="s">
        <v>3481</v>
      </c>
      <c r="G403" s="230"/>
      <c r="H403" s="234">
        <v>70.234999999999999</v>
      </c>
      <c r="I403" s="235"/>
      <c r="J403" s="230"/>
      <c r="K403" s="230"/>
      <c r="L403" s="236"/>
      <c r="M403" s="237"/>
      <c r="N403" s="238"/>
      <c r="O403" s="238"/>
      <c r="P403" s="238"/>
      <c r="Q403" s="238"/>
      <c r="R403" s="238"/>
      <c r="S403" s="238"/>
      <c r="T403" s="239"/>
      <c r="AT403" s="240" t="s">
        <v>216</v>
      </c>
      <c r="AU403" s="240" t="s">
        <v>80</v>
      </c>
      <c r="AV403" s="12" t="s">
        <v>80</v>
      </c>
      <c r="AW403" s="12" t="s">
        <v>33</v>
      </c>
      <c r="AX403" s="12" t="s">
        <v>78</v>
      </c>
      <c r="AY403" s="240" t="s">
        <v>207</v>
      </c>
    </row>
    <row r="404" s="1" customFormat="1" ht="16.5" customHeight="1">
      <c r="B404" s="38"/>
      <c r="C404" s="273" t="s">
        <v>656</v>
      </c>
      <c r="D404" s="273" t="s">
        <v>281</v>
      </c>
      <c r="E404" s="274" t="s">
        <v>2628</v>
      </c>
      <c r="F404" s="275" t="s">
        <v>3482</v>
      </c>
      <c r="G404" s="276" t="s">
        <v>296</v>
      </c>
      <c r="H404" s="277">
        <v>278.274</v>
      </c>
      <c r="I404" s="278"/>
      <c r="J404" s="279">
        <f>ROUND(I404*H404,2)</f>
        <v>0</v>
      </c>
      <c r="K404" s="275" t="s">
        <v>213</v>
      </c>
      <c r="L404" s="280"/>
      <c r="M404" s="281" t="s">
        <v>1</v>
      </c>
      <c r="N404" s="282" t="s">
        <v>42</v>
      </c>
      <c r="O404" s="79"/>
      <c r="P404" s="226">
        <f>O404*H404</f>
        <v>0</v>
      </c>
      <c r="Q404" s="226">
        <v>0.016</v>
      </c>
      <c r="R404" s="226">
        <f>Q404*H404</f>
        <v>4.4523840000000003</v>
      </c>
      <c r="S404" s="226">
        <v>0</v>
      </c>
      <c r="T404" s="227">
        <f>S404*H404</f>
        <v>0</v>
      </c>
      <c r="AR404" s="17" t="s">
        <v>397</v>
      </c>
      <c r="AT404" s="17" t="s">
        <v>281</v>
      </c>
      <c r="AU404" s="17" t="s">
        <v>80</v>
      </c>
      <c r="AY404" s="17" t="s">
        <v>207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78</v>
      </c>
      <c r="BK404" s="228">
        <f>ROUND(I404*H404,2)</f>
        <v>0</v>
      </c>
      <c r="BL404" s="17" t="s">
        <v>303</v>
      </c>
      <c r="BM404" s="17" t="s">
        <v>3483</v>
      </c>
    </row>
    <row r="405" s="12" customFormat="1">
      <c r="B405" s="229"/>
      <c r="C405" s="230"/>
      <c r="D405" s="231" t="s">
        <v>216</v>
      </c>
      <c r="E405" s="232" t="s">
        <v>1</v>
      </c>
      <c r="F405" s="233" t="s">
        <v>3484</v>
      </c>
      <c r="G405" s="230"/>
      <c r="H405" s="234">
        <v>176.78800000000001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AT405" s="240" t="s">
        <v>216</v>
      </c>
      <c r="AU405" s="240" t="s">
        <v>80</v>
      </c>
      <c r="AV405" s="12" t="s">
        <v>80</v>
      </c>
      <c r="AW405" s="12" t="s">
        <v>33</v>
      </c>
      <c r="AX405" s="12" t="s">
        <v>71</v>
      </c>
      <c r="AY405" s="240" t="s">
        <v>207</v>
      </c>
    </row>
    <row r="406" s="12" customFormat="1">
      <c r="B406" s="229"/>
      <c r="C406" s="230"/>
      <c r="D406" s="231" t="s">
        <v>216</v>
      </c>
      <c r="E406" s="232" t="s">
        <v>1</v>
      </c>
      <c r="F406" s="233" t="s">
        <v>3485</v>
      </c>
      <c r="G406" s="230"/>
      <c r="H406" s="234">
        <v>13.035</v>
      </c>
      <c r="I406" s="235"/>
      <c r="J406" s="230"/>
      <c r="K406" s="230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216</v>
      </c>
      <c r="AU406" s="240" t="s">
        <v>80</v>
      </c>
      <c r="AV406" s="12" t="s">
        <v>80</v>
      </c>
      <c r="AW406" s="12" t="s">
        <v>33</v>
      </c>
      <c r="AX406" s="12" t="s">
        <v>71</v>
      </c>
      <c r="AY406" s="240" t="s">
        <v>207</v>
      </c>
    </row>
    <row r="407" s="12" customFormat="1">
      <c r="B407" s="229"/>
      <c r="C407" s="230"/>
      <c r="D407" s="231" t="s">
        <v>216</v>
      </c>
      <c r="E407" s="232" t="s">
        <v>1</v>
      </c>
      <c r="F407" s="233" t="s">
        <v>3486</v>
      </c>
      <c r="G407" s="230"/>
      <c r="H407" s="234">
        <v>88.450999999999993</v>
      </c>
      <c r="I407" s="235"/>
      <c r="J407" s="230"/>
      <c r="K407" s="230"/>
      <c r="L407" s="236"/>
      <c r="M407" s="237"/>
      <c r="N407" s="238"/>
      <c r="O407" s="238"/>
      <c r="P407" s="238"/>
      <c r="Q407" s="238"/>
      <c r="R407" s="238"/>
      <c r="S407" s="238"/>
      <c r="T407" s="239"/>
      <c r="AT407" s="240" t="s">
        <v>216</v>
      </c>
      <c r="AU407" s="240" t="s">
        <v>80</v>
      </c>
      <c r="AV407" s="12" t="s">
        <v>80</v>
      </c>
      <c r="AW407" s="12" t="s">
        <v>33</v>
      </c>
      <c r="AX407" s="12" t="s">
        <v>71</v>
      </c>
      <c r="AY407" s="240" t="s">
        <v>207</v>
      </c>
    </row>
    <row r="408" s="13" customFormat="1">
      <c r="B408" s="241"/>
      <c r="C408" s="242"/>
      <c r="D408" s="231" t="s">
        <v>216</v>
      </c>
      <c r="E408" s="243" t="s">
        <v>1</v>
      </c>
      <c r="F408" s="244" t="s">
        <v>223</v>
      </c>
      <c r="G408" s="242"/>
      <c r="H408" s="245">
        <v>278.274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AT408" s="251" t="s">
        <v>216</v>
      </c>
      <c r="AU408" s="251" t="s">
        <v>80</v>
      </c>
      <c r="AV408" s="13" t="s">
        <v>214</v>
      </c>
      <c r="AW408" s="13" t="s">
        <v>33</v>
      </c>
      <c r="AX408" s="13" t="s">
        <v>78</v>
      </c>
      <c r="AY408" s="251" t="s">
        <v>207</v>
      </c>
    </row>
    <row r="409" s="1" customFormat="1" ht="22.5" customHeight="1">
      <c r="B409" s="38"/>
      <c r="C409" s="217" t="s">
        <v>662</v>
      </c>
      <c r="D409" s="217" t="s">
        <v>209</v>
      </c>
      <c r="E409" s="218" t="s">
        <v>3487</v>
      </c>
      <c r="F409" s="219" t="s">
        <v>3488</v>
      </c>
      <c r="G409" s="220" t="s">
        <v>418</v>
      </c>
      <c r="H409" s="221">
        <v>1</v>
      </c>
      <c r="I409" s="222"/>
      <c r="J409" s="223">
        <f>ROUND(I409*H409,2)</f>
        <v>0</v>
      </c>
      <c r="K409" s="219" t="s">
        <v>213</v>
      </c>
      <c r="L409" s="43"/>
      <c r="M409" s="224" t="s">
        <v>1</v>
      </c>
      <c r="N409" s="225" t="s">
        <v>42</v>
      </c>
      <c r="O409" s="79"/>
      <c r="P409" s="226">
        <f>O409*H409</f>
        <v>0</v>
      </c>
      <c r="Q409" s="226">
        <v>0.00025000000000000001</v>
      </c>
      <c r="R409" s="226">
        <f>Q409*H409</f>
        <v>0.00025000000000000001</v>
      </c>
      <c r="S409" s="226">
        <v>0</v>
      </c>
      <c r="T409" s="227">
        <f>S409*H409</f>
        <v>0</v>
      </c>
      <c r="AR409" s="17" t="s">
        <v>303</v>
      </c>
      <c r="AT409" s="17" t="s">
        <v>209</v>
      </c>
      <c r="AU409" s="17" t="s">
        <v>80</v>
      </c>
      <c r="AY409" s="17" t="s">
        <v>207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78</v>
      </c>
      <c r="BK409" s="228">
        <f>ROUND(I409*H409,2)</f>
        <v>0</v>
      </c>
      <c r="BL409" s="17" t="s">
        <v>303</v>
      </c>
      <c r="BM409" s="17" t="s">
        <v>3489</v>
      </c>
    </row>
    <row r="410" s="12" customFormat="1">
      <c r="B410" s="229"/>
      <c r="C410" s="230"/>
      <c r="D410" s="231" t="s">
        <v>216</v>
      </c>
      <c r="E410" s="232" t="s">
        <v>1</v>
      </c>
      <c r="F410" s="233" t="s">
        <v>78</v>
      </c>
      <c r="G410" s="230"/>
      <c r="H410" s="234">
        <v>1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AT410" s="240" t="s">
        <v>216</v>
      </c>
      <c r="AU410" s="240" t="s">
        <v>80</v>
      </c>
      <c r="AV410" s="12" t="s">
        <v>80</v>
      </c>
      <c r="AW410" s="12" t="s">
        <v>33</v>
      </c>
      <c r="AX410" s="12" t="s">
        <v>78</v>
      </c>
      <c r="AY410" s="240" t="s">
        <v>207</v>
      </c>
    </row>
    <row r="411" s="1" customFormat="1" ht="22.5" customHeight="1">
      <c r="B411" s="38"/>
      <c r="C411" s="217" t="s">
        <v>667</v>
      </c>
      <c r="D411" s="217" t="s">
        <v>209</v>
      </c>
      <c r="E411" s="218" t="s">
        <v>2640</v>
      </c>
      <c r="F411" s="219" t="s">
        <v>2641</v>
      </c>
      <c r="G411" s="220" t="s">
        <v>296</v>
      </c>
      <c r="H411" s="221">
        <v>12.039999999999999</v>
      </c>
      <c r="I411" s="222"/>
      <c r="J411" s="223">
        <f>ROUND(I411*H411,2)</f>
        <v>0</v>
      </c>
      <c r="K411" s="219" t="s">
        <v>213</v>
      </c>
      <c r="L411" s="43"/>
      <c r="M411" s="224" t="s">
        <v>1</v>
      </c>
      <c r="N411" s="225" t="s">
        <v>42</v>
      </c>
      <c r="O411" s="79"/>
      <c r="P411" s="226">
        <f>O411*H411</f>
        <v>0</v>
      </c>
      <c r="Q411" s="226">
        <v>0.00025999999999999998</v>
      </c>
      <c r="R411" s="226">
        <f>Q411*H411</f>
        <v>0.0031303999999999993</v>
      </c>
      <c r="S411" s="226">
        <v>0</v>
      </c>
      <c r="T411" s="227">
        <f>S411*H411</f>
        <v>0</v>
      </c>
      <c r="AR411" s="17" t="s">
        <v>303</v>
      </c>
      <c r="AT411" s="17" t="s">
        <v>209</v>
      </c>
      <c r="AU411" s="17" t="s">
        <v>80</v>
      </c>
      <c r="AY411" s="17" t="s">
        <v>207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78</v>
      </c>
      <c r="BK411" s="228">
        <f>ROUND(I411*H411,2)</f>
        <v>0</v>
      </c>
      <c r="BL411" s="17" t="s">
        <v>303</v>
      </c>
      <c r="BM411" s="17" t="s">
        <v>3490</v>
      </c>
    </row>
    <row r="412" s="12" customFormat="1">
      <c r="B412" s="229"/>
      <c r="C412" s="230"/>
      <c r="D412" s="231" t="s">
        <v>216</v>
      </c>
      <c r="E412" s="232" t="s">
        <v>1</v>
      </c>
      <c r="F412" s="233" t="s">
        <v>3491</v>
      </c>
      <c r="G412" s="230"/>
      <c r="H412" s="234">
        <v>1.1200000000000001</v>
      </c>
      <c r="I412" s="235"/>
      <c r="J412" s="230"/>
      <c r="K412" s="230"/>
      <c r="L412" s="236"/>
      <c r="M412" s="237"/>
      <c r="N412" s="238"/>
      <c r="O412" s="238"/>
      <c r="P412" s="238"/>
      <c r="Q412" s="238"/>
      <c r="R412" s="238"/>
      <c r="S412" s="238"/>
      <c r="T412" s="239"/>
      <c r="AT412" s="240" t="s">
        <v>216</v>
      </c>
      <c r="AU412" s="240" t="s">
        <v>80</v>
      </c>
      <c r="AV412" s="12" t="s">
        <v>80</v>
      </c>
      <c r="AW412" s="12" t="s">
        <v>33</v>
      </c>
      <c r="AX412" s="12" t="s">
        <v>71</v>
      </c>
      <c r="AY412" s="240" t="s">
        <v>207</v>
      </c>
    </row>
    <row r="413" s="12" customFormat="1">
      <c r="B413" s="229"/>
      <c r="C413" s="230"/>
      <c r="D413" s="231" t="s">
        <v>216</v>
      </c>
      <c r="E413" s="232" t="s">
        <v>1</v>
      </c>
      <c r="F413" s="233" t="s">
        <v>3492</v>
      </c>
      <c r="G413" s="230"/>
      <c r="H413" s="234">
        <v>4.2000000000000002</v>
      </c>
      <c r="I413" s="235"/>
      <c r="J413" s="230"/>
      <c r="K413" s="230"/>
      <c r="L413" s="236"/>
      <c r="M413" s="237"/>
      <c r="N413" s="238"/>
      <c r="O413" s="238"/>
      <c r="P413" s="238"/>
      <c r="Q413" s="238"/>
      <c r="R413" s="238"/>
      <c r="S413" s="238"/>
      <c r="T413" s="239"/>
      <c r="AT413" s="240" t="s">
        <v>216</v>
      </c>
      <c r="AU413" s="240" t="s">
        <v>80</v>
      </c>
      <c r="AV413" s="12" t="s">
        <v>80</v>
      </c>
      <c r="AW413" s="12" t="s">
        <v>33</v>
      </c>
      <c r="AX413" s="12" t="s">
        <v>71</v>
      </c>
      <c r="AY413" s="240" t="s">
        <v>207</v>
      </c>
    </row>
    <row r="414" s="12" customFormat="1">
      <c r="B414" s="229"/>
      <c r="C414" s="230"/>
      <c r="D414" s="231" t="s">
        <v>216</v>
      </c>
      <c r="E414" s="232" t="s">
        <v>1</v>
      </c>
      <c r="F414" s="233" t="s">
        <v>3493</v>
      </c>
      <c r="G414" s="230"/>
      <c r="H414" s="234">
        <v>6.7199999999999998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216</v>
      </c>
      <c r="AU414" s="240" t="s">
        <v>80</v>
      </c>
      <c r="AV414" s="12" t="s">
        <v>80</v>
      </c>
      <c r="AW414" s="12" t="s">
        <v>33</v>
      </c>
      <c r="AX414" s="12" t="s">
        <v>71</v>
      </c>
      <c r="AY414" s="240" t="s">
        <v>207</v>
      </c>
    </row>
    <row r="415" s="13" customFormat="1">
      <c r="B415" s="241"/>
      <c r="C415" s="242"/>
      <c r="D415" s="231" t="s">
        <v>216</v>
      </c>
      <c r="E415" s="243" t="s">
        <v>1</v>
      </c>
      <c r="F415" s="244" t="s">
        <v>223</v>
      </c>
      <c r="G415" s="242"/>
      <c r="H415" s="245">
        <v>12.039999999999999</v>
      </c>
      <c r="I415" s="246"/>
      <c r="J415" s="242"/>
      <c r="K415" s="242"/>
      <c r="L415" s="247"/>
      <c r="M415" s="248"/>
      <c r="N415" s="249"/>
      <c r="O415" s="249"/>
      <c r="P415" s="249"/>
      <c r="Q415" s="249"/>
      <c r="R415" s="249"/>
      <c r="S415" s="249"/>
      <c r="T415" s="250"/>
      <c r="AT415" s="251" t="s">
        <v>216</v>
      </c>
      <c r="AU415" s="251" t="s">
        <v>80</v>
      </c>
      <c r="AV415" s="13" t="s">
        <v>214</v>
      </c>
      <c r="AW415" s="13" t="s">
        <v>33</v>
      </c>
      <c r="AX415" s="13" t="s">
        <v>78</v>
      </c>
      <c r="AY415" s="251" t="s">
        <v>207</v>
      </c>
    </row>
    <row r="416" s="1" customFormat="1" ht="22.5" customHeight="1">
      <c r="B416" s="38"/>
      <c r="C416" s="273" t="s">
        <v>672</v>
      </c>
      <c r="D416" s="273" t="s">
        <v>281</v>
      </c>
      <c r="E416" s="274" t="s">
        <v>1013</v>
      </c>
      <c r="F416" s="275" t="s">
        <v>3494</v>
      </c>
      <c r="G416" s="276" t="s">
        <v>418</v>
      </c>
      <c r="H416" s="277">
        <v>1</v>
      </c>
      <c r="I416" s="278"/>
      <c r="J416" s="279">
        <f>ROUND(I416*H416,2)</f>
        <v>0</v>
      </c>
      <c r="K416" s="275" t="s">
        <v>943</v>
      </c>
      <c r="L416" s="280"/>
      <c r="M416" s="281" t="s">
        <v>1</v>
      </c>
      <c r="N416" s="282" t="s">
        <v>42</v>
      </c>
      <c r="O416" s="79"/>
      <c r="P416" s="226">
        <f>O416*H416</f>
        <v>0</v>
      </c>
      <c r="Q416" s="226">
        <v>0.028000000000000001</v>
      </c>
      <c r="R416" s="226">
        <f>Q416*H416</f>
        <v>0.028000000000000001</v>
      </c>
      <c r="S416" s="226">
        <v>0</v>
      </c>
      <c r="T416" s="227">
        <f>S416*H416</f>
        <v>0</v>
      </c>
      <c r="AR416" s="17" t="s">
        <v>397</v>
      </c>
      <c r="AT416" s="17" t="s">
        <v>281</v>
      </c>
      <c r="AU416" s="17" t="s">
        <v>80</v>
      </c>
      <c r="AY416" s="17" t="s">
        <v>207</v>
      </c>
      <c r="BE416" s="228">
        <f>IF(N416="základní",J416,0)</f>
        <v>0</v>
      </c>
      <c r="BF416" s="228">
        <f>IF(N416="snížená",J416,0)</f>
        <v>0</v>
      </c>
      <c r="BG416" s="228">
        <f>IF(N416="zákl. přenesená",J416,0)</f>
        <v>0</v>
      </c>
      <c r="BH416" s="228">
        <f>IF(N416="sníž. přenesená",J416,0)</f>
        <v>0</v>
      </c>
      <c r="BI416" s="228">
        <f>IF(N416="nulová",J416,0)</f>
        <v>0</v>
      </c>
      <c r="BJ416" s="17" t="s">
        <v>78</v>
      </c>
      <c r="BK416" s="228">
        <f>ROUND(I416*H416,2)</f>
        <v>0</v>
      </c>
      <c r="BL416" s="17" t="s">
        <v>303</v>
      </c>
      <c r="BM416" s="17" t="s">
        <v>3495</v>
      </c>
    </row>
    <row r="417" s="12" customFormat="1">
      <c r="B417" s="229"/>
      <c r="C417" s="230"/>
      <c r="D417" s="231" t="s">
        <v>216</v>
      </c>
      <c r="E417" s="232" t="s">
        <v>1</v>
      </c>
      <c r="F417" s="233" t="s">
        <v>3496</v>
      </c>
      <c r="G417" s="230"/>
      <c r="H417" s="234">
        <v>1</v>
      </c>
      <c r="I417" s="235"/>
      <c r="J417" s="230"/>
      <c r="K417" s="230"/>
      <c r="L417" s="236"/>
      <c r="M417" s="237"/>
      <c r="N417" s="238"/>
      <c r="O417" s="238"/>
      <c r="P417" s="238"/>
      <c r="Q417" s="238"/>
      <c r="R417" s="238"/>
      <c r="S417" s="238"/>
      <c r="T417" s="239"/>
      <c r="AT417" s="240" t="s">
        <v>216</v>
      </c>
      <c r="AU417" s="240" t="s">
        <v>80</v>
      </c>
      <c r="AV417" s="12" t="s">
        <v>80</v>
      </c>
      <c r="AW417" s="12" t="s">
        <v>33</v>
      </c>
      <c r="AX417" s="12" t="s">
        <v>78</v>
      </c>
      <c r="AY417" s="240" t="s">
        <v>207</v>
      </c>
    </row>
    <row r="418" s="1" customFormat="1" ht="22.5" customHeight="1">
      <c r="B418" s="38"/>
      <c r="C418" s="273" t="s">
        <v>677</v>
      </c>
      <c r="D418" s="273" t="s">
        <v>281</v>
      </c>
      <c r="E418" s="274" t="s">
        <v>3497</v>
      </c>
      <c r="F418" s="275" t="s">
        <v>3498</v>
      </c>
      <c r="G418" s="276" t="s">
        <v>418</v>
      </c>
      <c r="H418" s="277">
        <v>1</v>
      </c>
      <c r="I418" s="278"/>
      <c r="J418" s="279">
        <f>ROUND(I418*H418,2)</f>
        <v>0</v>
      </c>
      <c r="K418" s="275" t="s">
        <v>943</v>
      </c>
      <c r="L418" s="280"/>
      <c r="M418" s="281" t="s">
        <v>1</v>
      </c>
      <c r="N418" s="282" t="s">
        <v>42</v>
      </c>
      <c r="O418" s="79"/>
      <c r="P418" s="226">
        <f>O418*H418</f>
        <v>0</v>
      </c>
      <c r="Q418" s="226">
        <v>0.034000000000000002</v>
      </c>
      <c r="R418" s="226">
        <f>Q418*H418</f>
        <v>0.034000000000000002</v>
      </c>
      <c r="S418" s="226">
        <v>0</v>
      </c>
      <c r="T418" s="227">
        <f>S418*H418</f>
        <v>0</v>
      </c>
      <c r="AR418" s="17" t="s">
        <v>397</v>
      </c>
      <c r="AT418" s="17" t="s">
        <v>281</v>
      </c>
      <c r="AU418" s="17" t="s">
        <v>80</v>
      </c>
      <c r="AY418" s="17" t="s">
        <v>207</v>
      </c>
      <c r="BE418" s="228">
        <f>IF(N418="základní",J418,0)</f>
        <v>0</v>
      </c>
      <c r="BF418" s="228">
        <f>IF(N418="snížená",J418,0)</f>
        <v>0</v>
      </c>
      <c r="BG418" s="228">
        <f>IF(N418="zákl. přenesená",J418,0)</f>
        <v>0</v>
      </c>
      <c r="BH418" s="228">
        <f>IF(N418="sníž. přenesená",J418,0)</f>
        <v>0</v>
      </c>
      <c r="BI418" s="228">
        <f>IF(N418="nulová",J418,0)</f>
        <v>0</v>
      </c>
      <c r="BJ418" s="17" t="s">
        <v>78</v>
      </c>
      <c r="BK418" s="228">
        <f>ROUND(I418*H418,2)</f>
        <v>0</v>
      </c>
      <c r="BL418" s="17" t="s">
        <v>303</v>
      </c>
      <c r="BM418" s="17" t="s">
        <v>3499</v>
      </c>
    </row>
    <row r="419" s="12" customFormat="1">
      <c r="B419" s="229"/>
      <c r="C419" s="230"/>
      <c r="D419" s="231" t="s">
        <v>216</v>
      </c>
      <c r="E419" s="232" t="s">
        <v>1</v>
      </c>
      <c r="F419" s="233" t="s">
        <v>3500</v>
      </c>
      <c r="G419" s="230"/>
      <c r="H419" s="234">
        <v>1</v>
      </c>
      <c r="I419" s="235"/>
      <c r="J419" s="230"/>
      <c r="K419" s="230"/>
      <c r="L419" s="236"/>
      <c r="M419" s="237"/>
      <c r="N419" s="238"/>
      <c r="O419" s="238"/>
      <c r="P419" s="238"/>
      <c r="Q419" s="238"/>
      <c r="R419" s="238"/>
      <c r="S419" s="238"/>
      <c r="T419" s="239"/>
      <c r="AT419" s="240" t="s">
        <v>216</v>
      </c>
      <c r="AU419" s="240" t="s">
        <v>80</v>
      </c>
      <c r="AV419" s="12" t="s">
        <v>80</v>
      </c>
      <c r="AW419" s="12" t="s">
        <v>33</v>
      </c>
      <c r="AX419" s="12" t="s">
        <v>78</v>
      </c>
      <c r="AY419" s="240" t="s">
        <v>207</v>
      </c>
    </row>
    <row r="420" s="1" customFormat="1" ht="22.5" customHeight="1">
      <c r="B420" s="38"/>
      <c r="C420" s="273" t="s">
        <v>682</v>
      </c>
      <c r="D420" s="273" t="s">
        <v>281</v>
      </c>
      <c r="E420" s="274" t="s">
        <v>3501</v>
      </c>
      <c r="F420" s="275" t="s">
        <v>3502</v>
      </c>
      <c r="G420" s="276" t="s">
        <v>418</v>
      </c>
      <c r="H420" s="277">
        <v>3</v>
      </c>
      <c r="I420" s="278"/>
      <c r="J420" s="279">
        <f>ROUND(I420*H420,2)</f>
        <v>0</v>
      </c>
      <c r="K420" s="275" t="s">
        <v>943</v>
      </c>
      <c r="L420" s="280"/>
      <c r="M420" s="281" t="s">
        <v>1</v>
      </c>
      <c r="N420" s="282" t="s">
        <v>42</v>
      </c>
      <c r="O420" s="79"/>
      <c r="P420" s="226">
        <f>O420*H420</f>
        <v>0</v>
      </c>
      <c r="Q420" s="226">
        <v>0.066000000000000003</v>
      </c>
      <c r="R420" s="226">
        <f>Q420*H420</f>
        <v>0.19800000000000001</v>
      </c>
      <c r="S420" s="226">
        <v>0</v>
      </c>
      <c r="T420" s="227">
        <f>S420*H420</f>
        <v>0</v>
      </c>
      <c r="AR420" s="17" t="s">
        <v>397</v>
      </c>
      <c r="AT420" s="17" t="s">
        <v>281</v>
      </c>
      <c r="AU420" s="17" t="s">
        <v>80</v>
      </c>
      <c r="AY420" s="17" t="s">
        <v>207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78</v>
      </c>
      <c r="BK420" s="228">
        <f>ROUND(I420*H420,2)</f>
        <v>0</v>
      </c>
      <c r="BL420" s="17" t="s">
        <v>303</v>
      </c>
      <c r="BM420" s="17" t="s">
        <v>3503</v>
      </c>
    </row>
    <row r="421" s="12" customFormat="1">
      <c r="B421" s="229"/>
      <c r="C421" s="230"/>
      <c r="D421" s="231" t="s">
        <v>216</v>
      </c>
      <c r="E421" s="232" t="s">
        <v>1</v>
      </c>
      <c r="F421" s="233" t="s">
        <v>3504</v>
      </c>
      <c r="G421" s="230"/>
      <c r="H421" s="234">
        <v>3</v>
      </c>
      <c r="I421" s="235"/>
      <c r="J421" s="230"/>
      <c r="K421" s="230"/>
      <c r="L421" s="236"/>
      <c r="M421" s="237"/>
      <c r="N421" s="238"/>
      <c r="O421" s="238"/>
      <c r="P421" s="238"/>
      <c r="Q421" s="238"/>
      <c r="R421" s="238"/>
      <c r="S421" s="238"/>
      <c r="T421" s="239"/>
      <c r="AT421" s="240" t="s">
        <v>216</v>
      </c>
      <c r="AU421" s="240" t="s">
        <v>80</v>
      </c>
      <c r="AV421" s="12" t="s">
        <v>80</v>
      </c>
      <c r="AW421" s="12" t="s">
        <v>33</v>
      </c>
      <c r="AX421" s="12" t="s">
        <v>78</v>
      </c>
      <c r="AY421" s="240" t="s">
        <v>207</v>
      </c>
    </row>
    <row r="422" s="1" customFormat="1" ht="22.5" customHeight="1">
      <c r="B422" s="38"/>
      <c r="C422" s="273" t="s">
        <v>687</v>
      </c>
      <c r="D422" s="273" t="s">
        <v>281</v>
      </c>
      <c r="E422" s="274" t="s">
        <v>3505</v>
      </c>
      <c r="F422" s="275" t="s">
        <v>3506</v>
      </c>
      <c r="G422" s="276" t="s">
        <v>418</v>
      </c>
      <c r="H422" s="277">
        <v>4</v>
      </c>
      <c r="I422" s="278"/>
      <c r="J422" s="279">
        <f>ROUND(I422*H422,2)</f>
        <v>0</v>
      </c>
      <c r="K422" s="275" t="s">
        <v>943</v>
      </c>
      <c r="L422" s="280"/>
      <c r="M422" s="281" t="s">
        <v>1</v>
      </c>
      <c r="N422" s="282" t="s">
        <v>42</v>
      </c>
      <c r="O422" s="79"/>
      <c r="P422" s="226">
        <f>O422*H422</f>
        <v>0</v>
      </c>
      <c r="Q422" s="226">
        <v>0.028000000000000001</v>
      </c>
      <c r="R422" s="226">
        <f>Q422*H422</f>
        <v>0.112</v>
      </c>
      <c r="S422" s="226">
        <v>0</v>
      </c>
      <c r="T422" s="227">
        <f>S422*H422</f>
        <v>0</v>
      </c>
      <c r="AR422" s="17" t="s">
        <v>397</v>
      </c>
      <c r="AT422" s="17" t="s">
        <v>281</v>
      </c>
      <c r="AU422" s="17" t="s">
        <v>80</v>
      </c>
      <c r="AY422" s="17" t="s">
        <v>207</v>
      </c>
      <c r="BE422" s="228">
        <f>IF(N422="základní",J422,0)</f>
        <v>0</v>
      </c>
      <c r="BF422" s="228">
        <f>IF(N422="snížená",J422,0)</f>
        <v>0</v>
      </c>
      <c r="BG422" s="228">
        <f>IF(N422="zákl. přenesená",J422,0)</f>
        <v>0</v>
      </c>
      <c r="BH422" s="228">
        <f>IF(N422="sníž. přenesená",J422,0)</f>
        <v>0</v>
      </c>
      <c r="BI422" s="228">
        <f>IF(N422="nulová",J422,0)</f>
        <v>0</v>
      </c>
      <c r="BJ422" s="17" t="s">
        <v>78</v>
      </c>
      <c r="BK422" s="228">
        <f>ROUND(I422*H422,2)</f>
        <v>0</v>
      </c>
      <c r="BL422" s="17" t="s">
        <v>303</v>
      </c>
      <c r="BM422" s="17" t="s">
        <v>3507</v>
      </c>
    </row>
    <row r="423" s="12" customFormat="1">
      <c r="B423" s="229"/>
      <c r="C423" s="230"/>
      <c r="D423" s="231" t="s">
        <v>216</v>
      </c>
      <c r="E423" s="232" t="s">
        <v>1</v>
      </c>
      <c r="F423" s="233" t="s">
        <v>3508</v>
      </c>
      <c r="G423" s="230"/>
      <c r="H423" s="234">
        <v>4</v>
      </c>
      <c r="I423" s="235"/>
      <c r="J423" s="230"/>
      <c r="K423" s="230"/>
      <c r="L423" s="236"/>
      <c r="M423" s="237"/>
      <c r="N423" s="238"/>
      <c r="O423" s="238"/>
      <c r="P423" s="238"/>
      <c r="Q423" s="238"/>
      <c r="R423" s="238"/>
      <c r="S423" s="238"/>
      <c r="T423" s="239"/>
      <c r="AT423" s="240" t="s">
        <v>216</v>
      </c>
      <c r="AU423" s="240" t="s">
        <v>80</v>
      </c>
      <c r="AV423" s="12" t="s">
        <v>80</v>
      </c>
      <c r="AW423" s="12" t="s">
        <v>33</v>
      </c>
      <c r="AX423" s="12" t="s">
        <v>78</v>
      </c>
      <c r="AY423" s="240" t="s">
        <v>207</v>
      </c>
    </row>
    <row r="424" s="1" customFormat="1" ht="16.5" customHeight="1">
      <c r="B424" s="38"/>
      <c r="C424" s="217" t="s">
        <v>691</v>
      </c>
      <c r="D424" s="217" t="s">
        <v>209</v>
      </c>
      <c r="E424" s="218" t="s">
        <v>3509</v>
      </c>
      <c r="F424" s="219" t="s">
        <v>3510</v>
      </c>
      <c r="G424" s="220" t="s">
        <v>418</v>
      </c>
      <c r="H424" s="221">
        <v>1</v>
      </c>
      <c r="I424" s="222"/>
      <c r="J424" s="223">
        <f>ROUND(I424*H424,2)</f>
        <v>0</v>
      </c>
      <c r="K424" s="219" t="s">
        <v>943</v>
      </c>
      <c r="L424" s="43"/>
      <c r="M424" s="224" t="s">
        <v>1</v>
      </c>
      <c r="N424" s="225" t="s">
        <v>42</v>
      </c>
      <c r="O424" s="79"/>
      <c r="P424" s="226">
        <f>O424*H424</f>
        <v>0</v>
      </c>
      <c r="Q424" s="226">
        <v>0.00042000000000000002</v>
      </c>
      <c r="R424" s="226">
        <f>Q424*H424</f>
        <v>0.00042000000000000002</v>
      </c>
      <c r="S424" s="226">
        <v>0</v>
      </c>
      <c r="T424" s="227">
        <f>S424*H424</f>
        <v>0</v>
      </c>
      <c r="AR424" s="17" t="s">
        <v>303</v>
      </c>
      <c r="AT424" s="17" t="s">
        <v>209</v>
      </c>
      <c r="AU424" s="17" t="s">
        <v>80</v>
      </c>
      <c r="AY424" s="17" t="s">
        <v>207</v>
      </c>
      <c r="BE424" s="228">
        <f>IF(N424="základní",J424,0)</f>
        <v>0</v>
      </c>
      <c r="BF424" s="228">
        <f>IF(N424="snížená",J424,0)</f>
        <v>0</v>
      </c>
      <c r="BG424" s="228">
        <f>IF(N424="zákl. přenesená",J424,0)</f>
        <v>0</v>
      </c>
      <c r="BH424" s="228">
        <f>IF(N424="sníž. přenesená",J424,0)</f>
        <v>0</v>
      </c>
      <c r="BI424" s="228">
        <f>IF(N424="nulová",J424,0)</f>
        <v>0</v>
      </c>
      <c r="BJ424" s="17" t="s">
        <v>78</v>
      </c>
      <c r="BK424" s="228">
        <f>ROUND(I424*H424,2)</f>
        <v>0</v>
      </c>
      <c r="BL424" s="17" t="s">
        <v>303</v>
      </c>
      <c r="BM424" s="17" t="s">
        <v>3511</v>
      </c>
    </row>
    <row r="425" s="12" customFormat="1">
      <c r="B425" s="229"/>
      <c r="C425" s="230"/>
      <c r="D425" s="231" t="s">
        <v>216</v>
      </c>
      <c r="E425" s="232" t="s">
        <v>1</v>
      </c>
      <c r="F425" s="233" t="s">
        <v>78</v>
      </c>
      <c r="G425" s="230"/>
      <c r="H425" s="234">
        <v>1</v>
      </c>
      <c r="I425" s="235"/>
      <c r="J425" s="230"/>
      <c r="K425" s="230"/>
      <c r="L425" s="236"/>
      <c r="M425" s="237"/>
      <c r="N425" s="238"/>
      <c r="O425" s="238"/>
      <c r="P425" s="238"/>
      <c r="Q425" s="238"/>
      <c r="R425" s="238"/>
      <c r="S425" s="238"/>
      <c r="T425" s="239"/>
      <c r="AT425" s="240" t="s">
        <v>216</v>
      </c>
      <c r="AU425" s="240" t="s">
        <v>80</v>
      </c>
      <c r="AV425" s="12" t="s">
        <v>80</v>
      </c>
      <c r="AW425" s="12" t="s">
        <v>33</v>
      </c>
      <c r="AX425" s="12" t="s">
        <v>78</v>
      </c>
      <c r="AY425" s="240" t="s">
        <v>207</v>
      </c>
    </row>
    <row r="426" s="1" customFormat="1" ht="22.5" customHeight="1">
      <c r="B426" s="38"/>
      <c r="C426" s="217" t="s">
        <v>695</v>
      </c>
      <c r="D426" s="217" t="s">
        <v>209</v>
      </c>
      <c r="E426" s="218" t="s">
        <v>959</v>
      </c>
      <c r="F426" s="219" t="s">
        <v>960</v>
      </c>
      <c r="G426" s="220" t="s">
        <v>418</v>
      </c>
      <c r="H426" s="221">
        <v>3</v>
      </c>
      <c r="I426" s="222"/>
      <c r="J426" s="223">
        <f>ROUND(I426*H426,2)</f>
        <v>0</v>
      </c>
      <c r="K426" s="219" t="s">
        <v>213</v>
      </c>
      <c r="L426" s="43"/>
      <c r="M426" s="224" t="s">
        <v>1</v>
      </c>
      <c r="N426" s="225" t="s">
        <v>42</v>
      </c>
      <c r="O426" s="79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AR426" s="17" t="s">
        <v>303</v>
      </c>
      <c r="AT426" s="17" t="s">
        <v>209</v>
      </c>
      <c r="AU426" s="17" t="s">
        <v>80</v>
      </c>
      <c r="AY426" s="17" t="s">
        <v>207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78</v>
      </c>
      <c r="BK426" s="228">
        <f>ROUND(I426*H426,2)</f>
        <v>0</v>
      </c>
      <c r="BL426" s="17" t="s">
        <v>303</v>
      </c>
      <c r="BM426" s="17" t="s">
        <v>3512</v>
      </c>
    </row>
    <row r="427" s="12" customFormat="1">
      <c r="B427" s="229"/>
      <c r="C427" s="230"/>
      <c r="D427" s="231" t="s">
        <v>216</v>
      </c>
      <c r="E427" s="232" t="s">
        <v>1</v>
      </c>
      <c r="F427" s="233" t="s">
        <v>3513</v>
      </c>
      <c r="G427" s="230"/>
      <c r="H427" s="234">
        <v>3</v>
      </c>
      <c r="I427" s="235"/>
      <c r="J427" s="230"/>
      <c r="K427" s="230"/>
      <c r="L427" s="236"/>
      <c r="M427" s="237"/>
      <c r="N427" s="238"/>
      <c r="O427" s="238"/>
      <c r="P427" s="238"/>
      <c r="Q427" s="238"/>
      <c r="R427" s="238"/>
      <c r="S427" s="238"/>
      <c r="T427" s="239"/>
      <c r="AT427" s="240" t="s">
        <v>216</v>
      </c>
      <c r="AU427" s="240" t="s">
        <v>80</v>
      </c>
      <c r="AV427" s="12" t="s">
        <v>80</v>
      </c>
      <c r="AW427" s="12" t="s">
        <v>33</v>
      </c>
      <c r="AX427" s="12" t="s">
        <v>71</v>
      </c>
      <c r="AY427" s="240" t="s">
        <v>207</v>
      </c>
    </row>
    <row r="428" s="13" customFormat="1">
      <c r="B428" s="241"/>
      <c r="C428" s="242"/>
      <c r="D428" s="231" t="s">
        <v>216</v>
      </c>
      <c r="E428" s="243" t="s">
        <v>1</v>
      </c>
      <c r="F428" s="244" t="s">
        <v>223</v>
      </c>
      <c r="G428" s="242"/>
      <c r="H428" s="245">
        <v>3</v>
      </c>
      <c r="I428" s="246"/>
      <c r="J428" s="242"/>
      <c r="K428" s="242"/>
      <c r="L428" s="247"/>
      <c r="M428" s="248"/>
      <c r="N428" s="249"/>
      <c r="O428" s="249"/>
      <c r="P428" s="249"/>
      <c r="Q428" s="249"/>
      <c r="R428" s="249"/>
      <c r="S428" s="249"/>
      <c r="T428" s="250"/>
      <c r="AT428" s="251" t="s">
        <v>216</v>
      </c>
      <c r="AU428" s="251" t="s">
        <v>80</v>
      </c>
      <c r="AV428" s="13" t="s">
        <v>214</v>
      </c>
      <c r="AW428" s="13" t="s">
        <v>33</v>
      </c>
      <c r="AX428" s="13" t="s">
        <v>78</v>
      </c>
      <c r="AY428" s="251" t="s">
        <v>207</v>
      </c>
    </row>
    <row r="429" s="1" customFormat="1" ht="22.5" customHeight="1">
      <c r="B429" s="38"/>
      <c r="C429" s="273" t="s">
        <v>700</v>
      </c>
      <c r="D429" s="273" t="s">
        <v>281</v>
      </c>
      <c r="E429" s="274" t="s">
        <v>974</v>
      </c>
      <c r="F429" s="275" t="s">
        <v>3514</v>
      </c>
      <c r="G429" s="276" t="s">
        <v>418</v>
      </c>
      <c r="H429" s="277">
        <v>3</v>
      </c>
      <c r="I429" s="278"/>
      <c r="J429" s="279">
        <f>ROUND(I429*H429,2)</f>
        <v>0</v>
      </c>
      <c r="K429" s="275" t="s">
        <v>943</v>
      </c>
      <c r="L429" s="280"/>
      <c r="M429" s="281" t="s">
        <v>1</v>
      </c>
      <c r="N429" s="282" t="s">
        <v>42</v>
      </c>
      <c r="O429" s="79"/>
      <c r="P429" s="226">
        <f>O429*H429</f>
        <v>0</v>
      </c>
      <c r="Q429" s="226">
        <v>0.028000000000000001</v>
      </c>
      <c r="R429" s="226">
        <f>Q429*H429</f>
        <v>0.084000000000000005</v>
      </c>
      <c r="S429" s="226">
        <v>0</v>
      </c>
      <c r="T429" s="227">
        <f>S429*H429</f>
        <v>0</v>
      </c>
      <c r="AR429" s="17" t="s">
        <v>397</v>
      </c>
      <c r="AT429" s="17" t="s">
        <v>281</v>
      </c>
      <c r="AU429" s="17" t="s">
        <v>80</v>
      </c>
      <c r="AY429" s="17" t="s">
        <v>207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78</v>
      </c>
      <c r="BK429" s="228">
        <f>ROUND(I429*H429,2)</f>
        <v>0</v>
      </c>
      <c r="BL429" s="17" t="s">
        <v>303</v>
      </c>
      <c r="BM429" s="17" t="s">
        <v>3515</v>
      </c>
    </row>
    <row r="430" s="12" customFormat="1">
      <c r="B430" s="229"/>
      <c r="C430" s="230"/>
      <c r="D430" s="231" t="s">
        <v>216</v>
      </c>
      <c r="E430" s="232" t="s">
        <v>1</v>
      </c>
      <c r="F430" s="233" t="s">
        <v>3516</v>
      </c>
      <c r="G430" s="230"/>
      <c r="H430" s="234">
        <v>3</v>
      </c>
      <c r="I430" s="235"/>
      <c r="J430" s="230"/>
      <c r="K430" s="230"/>
      <c r="L430" s="236"/>
      <c r="M430" s="237"/>
      <c r="N430" s="238"/>
      <c r="O430" s="238"/>
      <c r="P430" s="238"/>
      <c r="Q430" s="238"/>
      <c r="R430" s="238"/>
      <c r="S430" s="238"/>
      <c r="T430" s="239"/>
      <c r="AT430" s="240" t="s">
        <v>216</v>
      </c>
      <c r="AU430" s="240" t="s">
        <v>80</v>
      </c>
      <c r="AV430" s="12" t="s">
        <v>80</v>
      </c>
      <c r="AW430" s="12" t="s">
        <v>33</v>
      </c>
      <c r="AX430" s="12" t="s">
        <v>71</v>
      </c>
      <c r="AY430" s="240" t="s">
        <v>207</v>
      </c>
    </row>
    <row r="431" s="13" customFormat="1">
      <c r="B431" s="241"/>
      <c r="C431" s="242"/>
      <c r="D431" s="231" t="s">
        <v>216</v>
      </c>
      <c r="E431" s="243" t="s">
        <v>1</v>
      </c>
      <c r="F431" s="244" t="s">
        <v>223</v>
      </c>
      <c r="G431" s="242"/>
      <c r="H431" s="245">
        <v>3</v>
      </c>
      <c r="I431" s="246"/>
      <c r="J431" s="242"/>
      <c r="K431" s="242"/>
      <c r="L431" s="247"/>
      <c r="M431" s="248"/>
      <c r="N431" s="249"/>
      <c r="O431" s="249"/>
      <c r="P431" s="249"/>
      <c r="Q431" s="249"/>
      <c r="R431" s="249"/>
      <c r="S431" s="249"/>
      <c r="T431" s="250"/>
      <c r="AT431" s="251" t="s">
        <v>216</v>
      </c>
      <c r="AU431" s="251" t="s">
        <v>80</v>
      </c>
      <c r="AV431" s="13" t="s">
        <v>214</v>
      </c>
      <c r="AW431" s="13" t="s">
        <v>33</v>
      </c>
      <c r="AX431" s="13" t="s">
        <v>78</v>
      </c>
      <c r="AY431" s="251" t="s">
        <v>207</v>
      </c>
    </row>
    <row r="432" s="1" customFormat="1" ht="22.5" customHeight="1">
      <c r="B432" s="38"/>
      <c r="C432" s="217" t="s">
        <v>705</v>
      </c>
      <c r="D432" s="217" t="s">
        <v>209</v>
      </c>
      <c r="E432" s="218" t="s">
        <v>2682</v>
      </c>
      <c r="F432" s="219" t="s">
        <v>2683</v>
      </c>
      <c r="G432" s="220" t="s">
        <v>418</v>
      </c>
      <c r="H432" s="221">
        <v>3</v>
      </c>
      <c r="I432" s="222"/>
      <c r="J432" s="223">
        <f>ROUND(I432*H432,2)</f>
        <v>0</v>
      </c>
      <c r="K432" s="219" t="s">
        <v>213</v>
      </c>
      <c r="L432" s="43"/>
      <c r="M432" s="224" t="s">
        <v>1</v>
      </c>
      <c r="N432" s="225" t="s">
        <v>42</v>
      </c>
      <c r="O432" s="79"/>
      <c r="P432" s="226">
        <f>O432*H432</f>
        <v>0</v>
      </c>
      <c r="Q432" s="226">
        <v>0</v>
      </c>
      <c r="R432" s="226">
        <f>Q432*H432</f>
        <v>0</v>
      </c>
      <c r="S432" s="226">
        <v>0</v>
      </c>
      <c r="T432" s="227">
        <f>S432*H432</f>
        <v>0</v>
      </c>
      <c r="AR432" s="17" t="s">
        <v>303</v>
      </c>
      <c r="AT432" s="17" t="s">
        <v>209</v>
      </c>
      <c r="AU432" s="17" t="s">
        <v>80</v>
      </c>
      <c r="AY432" s="17" t="s">
        <v>207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78</v>
      </c>
      <c r="BK432" s="228">
        <f>ROUND(I432*H432,2)</f>
        <v>0</v>
      </c>
      <c r="BL432" s="17" t="s">
        <v>303</v>
      </c>
      <c r="BM432" s="17" t="s">
        <v>3517</v>
      </c>
    </row>
    <row r="433" s="12" customFormat="1">
      <c r="B433" s="229"/>
      <c r="C433" s="230"/>
      <c r="D433" s="231" t="s">
        <v>216</v>
      </c>
      <c r="E433" s="232" t="s">
        <v>1</v>
      </c>
      <c r="F433" s="233" t="s">
        <v>3518</v>
      </c>
      <c r="G433" s="230"/>
      <c r="H433" s="234">
        <v>3</v>
      </c>
      <c r="I433" s="235"/>
      <c r="J433" s="230"/>
      <c r="K433" s="230"/>
      <c r="L433" s="236"/>
      <c r="M433" s="237"/>
      <c r="N433" s="238"/>
      <c r="O433" s="238"/>
      <c r="P433" s="238"/>
      <c r="Q433" s="238"/>
      <c r="R433" s="238"/>
      <c r="S433" s="238"/>
      <c r="T433" s="239"/>
      <c r="AT433" s="240" t="s">
        <v>216</v>
      </c>
      <c r="AU433" s="240" t="s">
        <v>80</v>
      </c>
      <c r="AV433" s="12" t="s">
        <v>80</v>
      </c>
      <c r="AW433" s="12" t="s">
        <v>33</v>
      </c>
      <c r="AX433" s="12" t="s">
        <v>71</v>
      </c>
      <c r="AY433" s="240" t="s">
        <v>207</v>
      </c>
    </row>
    <row r="434" s="13" customFormat="1">
      <c r="B434" s="241"/>
      <c r="C434" s="242"/>
      <c r="D434" s="231" t="s">
        <v>216</v>
      </c>
      <c r="E434" s="243" t="s">
        <v>1</v>
      </c>
      <c r="F434" s="244" t="s">
        <v>223</v>
      </c>
      <c r="G434" s="242"/>
      <c r="H434" s="245">
        <v>3</v>
      </c>
      <c r="I434" s="246"/>
      <c r="J434" s="242"/>
      <c r="K434" s="242"/>
      <c r="L434" s="247"/>
      <c r="M434" s="248"/>
      <c r="N434" s="249"/>
      <c r="O434" s="249"/>
      <c r="P434" s="249"/>
      <c r="Q434" s="249"/>
      <c r="R434" s="249"/>
      <c r="S434" s="249"/>
      <c r="T434" s="250"/>
      <c r="AT434" s="251" t="s">
        <v>216</v>
      </c>
      <c r="AU434" s="251" t="s">
        <v>80</v>
      </c>
      <c r="AV434" s="13" t="s">
        <v>214</v>
      </c>
      <c r="AW434" s="13" t="s">
        <v>33</v>
      </c>
      <c r="AX434" s="13" t="s">
        <v>78</v>
      </c>
      <c r="AY434" s="251" t="s">
        <v>207</v>
      </c>
    </row>
    <row r="435" s="1" customFormat="1" ht="22.5" customHeight="1">
      <c r="B435" s="38"/>
      <c r="C435" s="273" t="s">
        <v>710</v>
      </c>
      <c r="D435" s="273" t="s">
        <v>281</v>
      </c>
      <c r="E435" s="274" t="s">
        <v>953</v>
      </c>
      <c r="F435" s="275" t="s">
        <v>3519</v>
      </c>
      <c r="G435" s="276" t="s">
        <v>418</v>
      </c>
      <c r="H435" s="277">
        <v>3</v>
      </c>
      <c r="I435" s="278"/>
      <c r="J435" s="279">
        <f>ROUND(I435*H435,2)</f>
        <v>0</v>
      </c>
      <c r="K435" s="275" t="s">
        <v>943</v>
      </c>
      <c r="L435" s="280"/>
      <c r="M435" s="281" t="s">
        <v>1</v>
      </c>
      <c r="N435" s="282" t="s">
        <v>42</v>
      </c>
      <c r="O435" s="79"/>
      <c r="P435" s="226">
        <f>O435*H435</f>
        <v>0</v>
      </c>
      <c r="Q435" s="226">
        <v>0.017500000000000002</v>
      </c>
      <c r="R435" s="226">
        <f>Q435*H435</f>
        <v>0.052500000000000005</v>
      </c>
      <c r="S435" s="226">
        <v>0</v>
      </c>
      <c r="T435" s="227">
        <f>S435*H435</f>
        <v>0</v>
      </c>
      <c r="AR435" s="17" t="s">
        <v>397</v>
      </c>
      <c r="AT435" s="17" t="s">
        <v>281</v>
      </c>
      <c r="AU435" s="17" t="s">
        <v>80</v>
      </c>
      <c r="AY435" s="17" t="s">
        <v>207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78</v>
      </c>
      <c r="BK435" s="228">
        <f>ROUND(I435*H435,2)</f>
        <v>0</v>
      </c>
      <c r="BL435" s="17" t="s">
        <v>303</v>
      </c>
      <c r="BM435" s="17" t="s">
        <v>3520</v>
      </c>
    </row>
    <row r="436" s="12" customFormat="1">
      <c r="B436" s="229"/>
      <c r="C436" s="230"/>
      <c r="D436" s="231" t="s">
        <v>216</v>
      </c>
      <c r="E436" s="232" t="s">
        <v>1</v>
      </c>
      <c r="F436" s="233" t="s">
        <v>3518</v>
      </c>
      <c r="G436" s="230"/>
      <c r="H436" s="234">
        <v>3</v>
      </c>
      <c r="I436" s="235"/>
      <c r="J436" s="230"/>
      <c r="K436" s="230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216</v>
      </c>
      <c r="AU436" s="240" t="s">
        <v>80</v>
      </c>
      <c r="AV436" s="12" t="s">
        <v>80</v>
      </c>
      <c r="AW436" s="12" t="s">
        <v>33</v>
      </c>
      <c r="AX436" s="12" t="s">
        <v>71</v>
      </c>
      <c r="AY436" s="240" t="s">
        <v>207</v>
      </c>
    </row>
    <row r="437" s="13" customFormat="1">
      <c r="B437" s="241"/>
      <c r="C437" s="242"/>
      <c r="D437" s="231" t="s">
        <v>216</v>
      </c>
      <c r="E437" s="243" t="s">
        <v>1</v>
      </c>
      <c r="F437" s="244" t="s">
        <v>223</v>
      </c>
      <c r="G437" s="242"/>
      <c r="H437" s="245">
        <v>3</v>
      </c>
      <c r="I437" s="246"/>
      <c r="J437" s="242"/>
      <c r="K437" s="242"/>
      <c r="L437" s="247"/>
      <c r="M437" s="248"/>
      <c r="N437" s="249"/>
      <c r="O437" s="249"/>
      <c r="P437" s="249"/>
      <c r="Q437" s="249"/>
      <c r="R437" s="249"/>
      <c r="S437" s="249"/>
      <c r="T437" s="250"/>
      <c r="AT437" s="251" t="s">
        <v>216</v>
      </c>
      <c r="AU437" s="251" t="s">
        <v>80</v>
      </c>
      <c r="AV437" s="13" t="s">
        <v>214</v>
      </c>
      <c r="AW437" s="13" t="s">
        <v>33</v>
      </c>
      <c r="AX437" s="13" t="s">
        <v>78</v>
      </c>
      <c r="AY437" s="251" t="s">
        <v>207</v>
      </c>
    </row>
    <row r="438" s="1" customFormat="1" ht="16.5" customHeight="1">
      <c r="B438" s="38"/>
      <c r="C438" s="217" t="s">
        <v>715</v>
      </c>
      <c r="D438" s="217" t="s">
        <v>209</v>
      </c>
      <c r="E438" s="218" t="s">
        <v>983</v>
      </c>
      <c r="F438" s="219" t="s">
        <v>984</v>
      </c>
      <c r="G438" s="220" t="s">
        <v>418</v>
      </c>
      <c r="H438" s="221">
        <v>3</v>
      </c>
      <c r="I438" s="222"/>
      <c r="J438" s="223">
        <f>ROUND(I438*H438,2)</f>
        <v>0</v>
      </c>
      <c r="K438" s="219" t="s">
        <v>213</v>
      </c>
      <c r="L438" s="43"/>
      <c r="M438" s="224" t="s">
        <v>1</v>
      </c>
      <c r="N438" s="225" t="s">
        <v>42</v>
      </c>
      <c r="O438" s="79"/>
      <c r="P438" s="226">
        <f>O438*H438</f>
        <v>0</v>
      </c>
      <c r="Q438" s="226">
        <v>0.00044999999999999999</v>
      </c>
      <c r="R438" s="226">
        <f>Q438*H438</f>
        <v>0.0013500000000000001</v>
      </c>
      <c r="S438" s="226">
        <v>0</v>
      </c>
      <c r="T438" s="227">
        <f>S438*H438</f>
        <v>0</v>
      </c>
      <c r="AR438" s="17" t="s">
        <v>303</v>
      </c>
      <c r="AT438" s="17" t="s">
        <v>209</v>
      </c>
      <c r="AU438" s="17" t="s">
        <v>80</v>
      </c>
      <c r="AY438" s="17" t="s">
        <v>207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78</v>
      </c>
      <c r="BK438" s="228">
        <f>ROUND(I438*H438,2)</f>
        <v>0</v>
      </c>
      <c r="BL438" s="17" t="s">
        <v>303</v>
      </c>
      <c r="BM438" s="17" t="s">
        <v>3521</v>
      </c>
    </row>
    <row r="439" s="12" customFormat="1">
      <c r="B439" s="229"/>
      <c r="C439" s="230"/>
      <c r="D439" s="231" t="s">
        <v>216</v>
      </c>
      <c r="E439" s="232" t="s">
        <v>1</v>
      </c>
      <c r="F439" s="233" t="s">
        <v>3522</v>
      </c>
      <c r="G439" s="230"/>
      <c r="H439" s="234">
        <v>3</v>
      </c>
      <c r="I439" s="235"/>
      <c r="J439" s="230"/>
      <c r="K439" s="230"/>
      <c r="L439" s="236"/>
      <c r="M439" s="237"/>
      <c r="N439" s="238"/>
      <c r="O439" s="238"/>
      <c r="P439" s="238"/>
      <c r="Q439" s="238"/>
      <c r="R439" s="238"/>
      <c r="S439" s="238"/>
      <c r="T439" s="239"/>
      <c r="AT439" s="240" t="s">
        <v>216</v>
      </c>
      <c r="AU439" s="240" t="s">
        <v>80</v>
      </c>
      <c r="AV439" s="12" t="s">
        <v>80</v>
      </c>
      <c r="AW439" s="12" t="s">
        <v>33</v>
      </c>
      <c r="AX439" s="12" t="s">
        <v>78</v>
      </c>
      <c r="AY439" s="240" t="s">
        <v>207</v>
      </c>
    </row>
    <row r="440" s="1" customFormat="1" ht="22.5" customHeight="1">
      <c r="B440" s="38"/>
      <c r="C440" s="273" t="s">
        <v>719</v>
      </c>
      <c r="D440" s="273" t="s">
        <v>281</v>
      </c>
      <c r="E440" s="274" t="s">
        <v>3523</v>
      </c>
      <c r="F440" s="275" t="s">
        <v>3524</v>
      </c>
      <c r="G440" s="276" t="s">
        <v>418</v>
      </c>
      <c r="H440" s="277">
        <v>3</v>
      </c>
      <c r="I440" s="278"/>
      <c r="J440" s="279">
        <f>ROUND(I440*H440,2)</f>
        <v>0</v>
      </c>
      <c r="K440" s="275" t="s">
        <v>213</v>
      </c>
      <c r="L440" s="280"/>
      <c r="M440" s="281" t="s">
        <v>1</v>
      </c>
      <c r="N440" s="282" t="s">
        <v>42</v>
      </c>
      <c r="O440" s="79"/>
      <c r="P440" s="226">
        <f>O440*H440</f>
        <v>0</v>
      </c>
      <c r="Q440" s="226">
        <v>0.016</v>
      </c>
      <c r="R440" s="226">
        <f>Q440*H440</f>
        <v>0.048000000000000001</v>
      </c>
      <c r="S440" s="226">
        <v>0</v>
      </c>
      <c r="T440" s="227">
        <f>S440*H440</f>
        <v>0</v>
      </c>
      <c r="AR440" s="17" t="s">
        <v>397</v>
      </c>
      <c r="AT440" s="17" t="s">
        <v>281</v>
      </c>
      <c r="AU440" s="17" t="s">
        <v>80</v>
      </c>
      <c r="AY440" s="17" t="s">
        <v>207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78</v>
      </c>
      <c r="BK440" s="228">
        <f>ROUND(I440*H440,2)</f>
        <v>0</v>
      </c>
      <c r="BL440" s="17" t="s">
        <v>303</v>
      </c>
      <c r="BM440" s="17" t="s">
        <v>3525</v>
      </c>
    </row>
    <row r="441" s="12" customFormat="1">
      <c r="B441" s="229"/>
      <c r="C441" s="230"/>
      <c r="D441" s="231" t="s">
        <v>216</v>
      </c>
      <c r="E441" s="232" t="s">
        <v>1</v>
      </c>
      <c r="F441" s="233" t="s">
        <v>228</v>
      </c>
      <c r="G441" s="230"/>
      <c r="H441" s="234">
        <v>3</v>
      </c>
      <c r="I441" s="235"/>
      <c r="J441" s="230"/>
      <c r="K441" s="230"/>
      <c r="L441" s="236"/>
      <c r="M441" s="237"/>
      <c r="N441" s="238"/>
      <c r="O441" s="238"/>
      <c r="P441" s="238"/>
      <c r="Q441" s="238"/>
      <c r="R441" s="238"/>
      <c r="S441" s="238"/>
      <c r="T441" s="239"/>
      <c r="AT441" s="240" t="s">
        <v>216</v>
      </c>
      <c r="AU441" s="240" t="s">
        <v>80</v>
      </c>
      <c r="AV441" s="12" t="s">
        <v>80</v>
      </c>
      <c r="AW441" s="12" t="s">
        <v>33</v>
      </c>
      <c r="AX441" s="12" t="s">
        <v>78</v>
      </c>
      <c r="AY441" s="240" t="s">
        <v>207</v>
      </c>
    </row>
    <row r="442" s="1" customFormat="1" ht="22.5" customHeight="1">
      <c r="B442" s="38"/>
      <c r="C442" s="217" t="s">
        <v>723</v>
      </c>
      <c r="D442" s="217" t="s">
        <v>209</v>
      </c>
      <c r="E442" s="218" t="s">
        <v>2711</v>
      </c>
      <c r="F442" s="219" t="s">
        <v>2712</v>
      </c>
      <c r="G442" s="220" t="s">
        <v>418</v>
      </c>
      <c r="H442" s="221">
        <v>3</v>
      </c>
      <c r="I442" s="222"/>
      <c r="J442" s="223">
        <f>ROUND(I442*H442,2)</f>
        <v>0</v>
      </c>
      <c r="K442" s="219" t="s">
        <v>213</v>
      </c>
      <c r="L442" s="43"/>
      <c r="M442" s="224" t="s">
        <v>1</v>
      </c>
      <c r="N442" s="225" t="s">
        <v>42</v>
      </c>
      <c r="O442" s="79"/>
      <c r="P442" s="226">
        <f>O442*H442</f>
        <v>0</v>
      </c>
      <c r="Q442" s="226">
        <v>0.00040999999999999999</v>
      </c>
      <c r="R442" s="226">
        <f>Q442*H442</f>
        <v>0.00123</v>
      </c>
      <c r="S442" s="226">
        <v>0</v>
      </c>
      <c r="T442" s="227">
        <f>S442*H442</f>
        <v>0</v>
      </c>
      <c r="AR442" s="17" t="s">
        <v>303</v>
      </c>
      <c r="AT442" s="17" t="s">
        <v>209</v>
      </c>
      <c r="AU442" s="17" t="s">
        <v>80</v>
      </c>
      <c r="AY442" s="17" t="s">
        <v>207</v>
      </c>
      <c r="BE442" s="228">
        <f>IF(N442="základní",J442,0)</f>
        <v>0</v>
      </c>
      <c r="BF442" s="228">
        <f>IF(N442="snížená",J442,0)</f>
        <v>0</v>
      </c>
      <c r="BG442" s="228">
        <f>IF(N442="zákl. přenesená",J442,0)</f>
        <v>0</v>
      </c>
      <c r="BH442" s="228">
        <f>IF(N442="sníž. přenesená",J442,0)</f>
        <v>0</v>
      </c>
      <c r="BI442" s="228">
        <f>IF(N442="nulová",J442,0)</f>
        <v>0</v>
      </c>
      <c r="BJ442" s="17" t="s">
        <v>78</v>
      </c>
      <c r="BK442" s="228">
        <f>ROUND(I442*H442,2)</f>
        <v>0</v>
      </c>
      <c r="BL442" s="17" t="s">
        <v>303</v>
      </c>
      <c r="BM442" s="17" t="s">
        <v>3526</v>
      </c>
    </row>
    <row r="443" s="12" customFormat="1">
      <c r="B443" s="229"/>
      <c r="C443" s="230"/>
      <c r="D443" s="231" t="s">
        <v>216</v>
      </c>
      <c r="E443" s="232" t="s">
        <v>1</v>
      </c>
      <c r="F443" s="233" t="s">
        <v>3527</v>
      </c>
      <c r="G443" s="230"/>
      <c r="H443" s="234">
        <v>3</v>
      </c>
      <c r="I443" s="235"/>
      <c r="J443" s="230"/>
      <c r="K443" s="230"/>
      <c r="L443" s="236"/>
      <c r="M443" s="237"/>
      <c r="N443" s="238"/>
      <c r="O443" s="238"/>
      <c r="P443" s="238"/>
      <c r="Q443" s="238"/>
      <c r="R443" s="238"/>
      <c r="S443" s="238"/>
      <c r="T443" s="239"/>
      <c r="AT443" s="240" t="s">
        <v>216</v>
      </c>
      <c r="AU443" s="240" t="s">
        <v>80</v>
      </c>
      <c r="AV443" s="12" t="s">
        <v>80</v>
      </c>
      <c r="AW443" s="12" t="s">
        <v>33</v>
      </c>
      <c r="AX443" s="12" t="s">
        <v>78</v>
      </c>
      <c r="AY443" s="240" t="s">
        <v>207</v>
      </c>
    </row>
    <row r="444" s="1" customFormat="1" ht="22.5" customHeight="1">
      <c r="B444" s="38"/>
      <c r="C444" s="273" t="s">
        <v>727</v>
      </c>
      <c r="D444" s="273" t="s">
        <v>281</v>
      </c>
      <c r="E444" s="274" t="s">
        <v>2702</v>
      </c>
      <c r="F444" s="275" t="s">
        <v>3528</v>
      </c>
      <c r="G444" s="276" t="s">
        <v>418</v>
      </c>
      <c r="H444" s="277">
        <v>3</v>
      </c>
      <c r="I444" s="278"/>
      <c r="J444" s="279">
        <f>ROUND(I444*H444,2)</f>
        <v>0</v>
      </c>
      <c r="K444" s="275" t="s">
        <v>213</v>
      </c>
      <c r="L444" s="280"/>
      <c r="M444" s="281" t="s">
        <v>1</v>
      </c>
      <c r="N444" s="282" t="s">
        <v>42</v>
      </c>
      <c r="O444" s="79"/>
      <c r="P444" s="226">
        <f>O444*H444</f>
        <v>0</v>
      </c>
      <c r="Q444" s="226">
        <v>0.017000000000000001</v>
      </c>
      <c r="R444" s="226">
        <f>Q444*H444</f>
        <v>0.051000000000000004</v>
      </c>
      <c r="S444" s="226">
        <v>0</v>
      </c>
      <c r="T444" s="227">
        <f>S444*H444</f>
        <v>0</v>
      </c>
      <c r="AR444" s="17" t="s">
        <v>397</v>
      </c>
      <c r="AT444" s="17" t="s">
        <v>281</v>
      </c>
      <c r="AU444" s="17" t="s">
        <v>80</v>
      </c>
      <c r="AY444" s="17" t="s">
        <v>207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78</v>
      </c>
      <c r="BK444" s="228">
        <f>ROUND(I444*H444,2)</f>
        <v>0</v>
      </c>
      <c r="BL444" s="17" t="s">
        <v>303</v>
      </c>
      <c r="BM444" s="17" t="s">
        <v>3529</v>
      </c>
    </row>
    <row r="445" s="12" customFormat="1">
      <c r="B445" s="229"/>
      <c r="C445" s="230"/>
      <c r="D445" s="231" t="s">
        <v>216</v>
      </c>
      <c r="E445" s="232" t="s">
        <v>1</v>
      </c>
      <c r="F445" s="233" t="s">
        <v>3527</v>
      </c>
      <c r="G445" s="230"/>
      <c r="H445" s="234">
        <v>3</v>
      </c>
      <c r="I445" s="235"/>
      <c r="J445" s="230"/>
      <c r="K445" s="230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216</v>
      </c>
      <c r="AU445" s="240" t="s">
        <v>80</v>
      </c>
      <c r="AV445" s="12" t="s">
        <v>80</v>
      </c>
      <c r="AW445" s="12" t="s">
        <v>33</v>
      </c>
      <c r="AX445" s="12" t="s">
        <v>78</v>
      </c>
      <c r="AY445" s="240" t="s">
        <v>207</v>
      </c>
    </row>
    <row r="446" s="1" customFormat="1" ht="22.5" customHeight="1">
      <c r="B446" s="38"/>
      <c r="C446" s="217" t="s">
        <v>732</v>
      </c>
      <c r="D446" s="217" t="s">
        <v>209</v>
      </c>
      <c r="E446" s="218" t="s">
        <v>2717</v>
      </c>
      <c r="F446" s="219" t="s">
        <v>2718</v>
      </c>
      <c r="G446" s="220" t="s">
        <v>418</v>
      </c>
      <c r="H446" s="221">
        <v>9</v>
      </c>
      <c r="I446" s="222"/>
      <c r="J446" s="223">
        <f>ROUND(I446*H446,2)</f>
        <v>0</v>
      </c>
      <c r="K446" s="219" t="s">
        <v>213</v>
      </c>
      <c r="L446" s="43"/>
      <c r="M446" s="224" t="s">
        <v>1</v>
      </c>
      <c r="N446" s="225" t="s">
        <v>42</v>
      </c>
      <c r="O446" s="79"/>
      <c r="P446" s="226">
        <f>O446*H446</f>
        <v>0</v>
      </c>
      <c r="Q446" s="226">
        <v>0</v>
      </c>
      <c r="R446" s="226">
        <f>Q446*H446</f>
        <v>0</v>
      </c>
      <c r="S446" s="226">
        <v>0</v>
      </c>
      <c r="T446" s="227">
        <f>S446*H446</f>
        <v>0</v>
      </c>
      <c r="AR446" s="17" t="s">
        <v>303</v>
      </c>
      <c r="AT446" s="17" t="s">
        <v>209</v>
      </c>
      <c r="AU446" s="17" t="s">
        <v>80</v>
      </c>
      <c r="AY446" s="17" t="s">
        <v>207</v>
      </c>
      <c r="BE446" s="228">
        <f>IF(N446="základní",J446,0)</f>
        <v>0</v>
      </c>
      <c r="BF446" s="228">
        <f>IF(N446="snížená",J446,0)</f>
        <v>0</v>
      </c>
      <c r="BG446" s="228">
        <f>IF(N446="zákl. přenesená",J446,0)</f>
        <v>0</v>
      </c>
      <c r="BH446" s="228">
        <f>IF(N446="sníž. přenesená",J446,0)</f>
        <v>0</v>
      </c>
      <c r="BI446" s="228">
        <f>IF(N446="nulová",J446,0)</f>
        <v>0</v>
      </c>
      <c r="BJ446" s="17" t="s">
        <v>78</v>
      </c>
      <c r="BK446" s="228">
        <f>ROUND(I446*H446,2)</f>
        <v>0</v>
      </c>
      <c r="BL446" s="17" t="s">
        <v>303</v>
      </c>
      <c r="BM446" s="17" t="s">
        <v>3530</v>
      </c>
    </row>
    <row r="447" s="12" customFormat="1">
      <c r="B447" s="229"/>
      <c r="C447" s="230"/>
      <c r="D447" s="231" t="s">
        <v>216</v>
      </c>
      <c r="E447" s="232" t="s">
        <v>1</v>
      </c>
      <c r="F447" s="233" t="s">
        <v>3531</v>
      </c>
      <c r="G447" s="230"/>
      <c r="H447" s="234">
        <v>1</v>
      </c>
      <c r="I447" s="235"/>
      <c r="J447" s="230"/>
      <c r="K447" s="230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216</v>
      </c>
      <c r="AU447" s="240" t="s">
        <v>80</v>
      </c>
      <c r="AV447" s="12" t="s">
        <v>80</v>
      </c>
      <c r="AW447" s="12" t="s">
        <v>33</v>
      </c>
      <c r="AX447" s="12" t="s">
        <v>71</v>
      </c>
      <c r="AY447" s="240" t="s">
        <v>207</v>
      </c>
    </row>
    <row r="448" s="12" customFormat="1">
      <c r="B448" s="229"/>
      <c r="C448" s="230"/>
      <c r="D448" s="231" t="s">
        <v>216</v>
      </c>
      <c r="E448" s="232" t="s">
        <v>1</v>
      </c>
      <c r="F448" s="233" t="s">
        <v>3532</v>
      </c>
      <c r="G448" s="230"/>
      <c r="H448" s="234">
        <v>1</v>
      </c>
      <c r="I448" s="235"/>
      <c r="J448" s="230"/>
      <c r="K448" s="230"/>
      <c r="L448" s="236"/>
      <c r="M448" s="237"/>
      <c r="N448" s="238"/>
      <c r="O448" s="238"/>
      <c r="P448" s="238"/>
      <c r="Q448" s="238"/>
      <c r="R448" s="238"/>
      <c r="S448" s="238"/>
      <c r="T448" s="239"/>
      <c r="AT448" s="240" t="s">
        <v>216</v>
      </c>
      <c r="AU448" s="240" t="s">
        <v>80</v>
      </c>
      <c r="AV448" s="12" t="s">
        <v>80</v>
      </c>
      <c r="AW448" s="12" t="s">
        <v>33</v>
      </c>
      <c r="AX448" s="12" t="s">
        <v>71</v>
      </c>
      <c r="AY448" s="240" t="s">
        <v>207</v>
      </c>
    </row>
    <row r="449" s="12" customFormat="1">
      <c r="B449" s="229"/>
      <c r="C449" s="230"/>
      <c r="D449" s="231" t="s">
        <v>216</v>
      </c>
      <c r="E449" s="232" t="s">
        <v>1</v>
      </c>
      <c r="F449" s="233" t="s">
        <v>3533</v>
      </c>
      <c r="G449" s="230"/>
      <c r="H449" s="234">
        <v>3</v>
      </c>
      <c r="I449" s="235"/>
      <c r="J449" s="230"/>
      <c r="K449" s="230"/>
      <c r="L449" s="236"/>
      <c r="M449" s="237"/>
      <c r="N449" s="238"/>
      <c r="O449" s="238"/>
      <c r="P449" s="238"/>
      <c r="Q449" s="238"/>
      <c r="R449" s="238"/>
      <c r="S449" s="238"/>
      <c r="T449" s="239"/>
      <c r="AT449" s="240" t="s">
        <v>216</v>
      </c>
      <c r="AU449" s="240" t="s">
        <v>80</v>
      </c>
      <c r="AV449" s="12" t="s">
        <v>80</v>
      </c>
      <c r="AW449" s="12" t="s">
        <v>33</v>
      </c>
      <c r="AX449" s="12" t="s">
        <v>71</v>
      </c>
      <c r="AY449" s="240" t="s">
        <v>207</v>
      </c>
    </row>
    <row r="450" s="12" customFormat="1">
      <c r="B450" s="229"/>
      <c r="C450" s="230"/>
      <c r="D450" s="231" t="s">
        <v>216</v>
      </c>
      <c r="E450" s="232" t="s">
        <v>1</v>
      </c>
      <c r="F450" s="233" t="s">
        <v>3534</v>
      </c>
      <c r="G450" s="230"/>
      <c r="H450" s="234">
        <v>4</v>
      </c>
      <c r="I450" s="235"/>
      <c r="J450" s="230"/>
      <c r="K450" s="230"/>
      <c r="L450" s="236"/>
      <c r="M450" s="237"/>
      <c r="N450" s="238"/>
      <c r="O450" s="238"/>
      <c r="P450" s="238"/>
      <c r="Q450" s="238"/>
      <c r="R450" s="238"/>
      <c r="S450" s="238"/>
      <c r="T450" s="239"/>
      <c r="AT450" s="240" t="s">
        <v>216</v>
      </c>
      <c r="AU450" s="240" t="s">
        <v>80</v>
      </c>
      <c r="AV450" s="12" t="s">
        <v>80</v>
      </c>
      <c r="AW450" s="12" t="s">
        <v>33</v>
      </c>
      <c r="AX450" s="12" t="s">
        <v>71</v>
      </c>
      <c r="AY450" s="240" t="s">
        <v>207</v>
      </c>
    </row>
    <row r="451" s="13" customFormat="1">
      <c r="B451" s="241"/>
      <c r="C451" s="242"/>
      <c r="D451" s="231" t="s">
        <v>216</v>
      </c>
      <c r="E451" s="243" t="s">
        <v>1</v>
      </c>
      <c r="F451" s="244" t="s">
        <v>223</v>
      </c>
      <c r="G451" s="242"/>
      <c r="H451" s="245">
        <v>9</v>
      </c>
      <c r="I451" s="246"/>
      <c r="J451" s="242"/>
      <c r="K451" s="242"/>
      <c r="L451" s="247"/>
      <c r="M451" s="248"/>
      <c r="N451" s="249"/>
      <c r="O451" s="249"/>
      <c r="P451" s="249"/>
      <c r="Q451" s="249"/>
      <c r="R451" s="249"/>
      <c r="S451" s="249"/>
      <c r="T451" s="250"/>
      <c r="AT451" s="251" t="s">
        <v>216</v>
      </c>
      <c r="AU451" s="251" t="s">
        <v>80</v>
      </c>
      <c r="AV451" s="13" t="s">
        <v>214</v>
      </c>
      <c r="AW451" s="13" t="s">
        <v>33</v>
      </c>
      <c r="AX451" s="13" t="s">
        <v>78</v>
      </c>
      <c r="AY451" s="251" t="s">
        <v>207</v>
      </c>
    </row>
    <row r="452" s="1" customFormat="1" ht="16.5" customHeight="1">
      <c r="B452" s="38"/>
      <c r="C452" s="217" t="s">
        <v>737</v>
      </c>
      <c r="D452" s="217" t="s">
        <v>209</v>
      </c>
      <c r="E452" s="218" t="s">
        <v>995</v>
      </c>
      <c r="F452" s="219" t="s">
        <v>2722</v>
      </c>
      <c r="G452" s="220" t="s">
        <v>290</v>
      </c>
      <c r="H452" s="221">
        <v>8.8699999999999992</v>
      </c>
      <c r="I452" s="222"/>
      <c r="J452" s="223">
        <f>ROUND(I452*H452,2)</f>
        <v>0</v>
      </c>
      <c r="K452" s="219" t="s">
        <v>213</v>
      </c>
      <c r="L452" s="43"/>
      <c r="M452" s="224" t="s">
        <v>1</v>
      </c>
      <c r="N452" s="225" t="s">
        <v>42</v>
      </c>
      <c r="O452" s="79"/>
      <c r="P452" s="226">
        <f>O452*H452</f>
        <v>0</v>
      </c>
      <c r="Q452" s="226">
        <v>0</v>
      </c>
      <c r="R452" s="226">
        <f>Q452*H452</f>
        <v>0</v>
      </c>
      <c r="S452" s="226">
        <v>0</v>
      </c>
      <c r="T452" s="227">
        <f>S452*H452</f>
        <v>0</v>
      </c>
      <c r="AR452" s="17" t="s">
        <v>303</v>
      </c>
      <c r="AT452" s="17" t="s">
        <v>209</v>
      </c>
      <c r="AU452" s="17" t="s">
        <v>80</v>
      </c>
      <c r="AY452" s="17" t="s">
        <v>207</v>
      </c>
      <c r="BE452" s="228">
        <f>IF(N452="základní",J452,0)</f>
        <v>0</v>
      </c>
      <c r="BF452" s="228">
        <f>IF(N452="snížená",J452,0)</f>
        <v>0</v>
      </c>
      <c r="BG452" s="228">
        <f>IF(N452="zákl. přenesená",J452,0)</f>
        <v>0</v>
      </c>
      <c r="BH452" s="228">
        <f>IF(N452="sníž. přenesená",J452,0)</f>
        <v>0</v>
      </c>
      <c r="BI452" s="228">
        <f>IF(N452="nulová",J452,0)</f>
        <v>0</v>
      </c>
      <c r="BJ452" s="17" t="s">
        <v>78</v>
      </c>
      <c r="BK452" s="228">
        <f>ROUND(I452*H452,2)</f>
        <v>0</v>
      </c>
      <c r="BL452" s="17" t="s">
        <v>303</v>
      </c>
      <c r="BM452" s="17" t="s">
        <v>3535</v>
      </c>
    </row>
    <row r="453" s="12" customFormat="1">
      <c r="B453" s="229"/>
      <c r="C453" s="230"/>
      <c r="D453" s="231" t="s">
        <v>216</v>
      </c>
      <c r="E453" s="232" t="s">
        <v>1</v>
      </c>
      <c r="F453" s="233" t="s">
        <v>3536</v>
      </c>
      <c r="G453" s="230"/>
      <c r="H453" s="234">
        <v>0.55000000000000004</v>
      </c>
      <c r="I453" s="235"/>
      <c r="J453" s="230"/>
      <c r="K453" s="230"/>
      <c r="L453" s="236"/>
      <c r="M453" s="237"/>
      <c r="N453" s="238"/>
      <c r="O453" s="238"/>
      <c r="P453" s="238"/>
      <c r="Q453" s="238"/>
      <c r="R453" s="238"/>
      <c r="S453" s="238"/>
      <c r="T453" s="239"/>
      <c r="AT453" s="240" t="s">
        <v>216</v>
      </c>
      <c r="AU453" s="240" t="s">
        <v>80</v>
      </c>
      <c r="AV453" s="12" t="s">
        <v>80</v>
      </c>
      <c r="AW453" s="12" t="s">
        <v>33</v>
      </c>
      <c r="AX453" s="12" t="s">
        <v>71</v>
      </c>
      <c r="AY453" s="240" t="s">
        <v>207</v>
      </c>
    </row>
    <row r="454" s="12" customFormat="1">
      <c r="B454" s="229"/>
      <c r="C454" s="230"/>
      <c r="D454" s="231" t="s">
        <v>216</v>
      </c>
      <c r="E454" s="232" t="s">
        <v>1</v>
      </c>
      <c r="F454" s="233" t="s">
        <v>3537</v>
      </c>
      <c r="G454" s="230"/>
      <c r="H454" s="234">
        <v>0.75</v>
      </c>
      <c r="I454" s="235"/>
      <c r="J454" s="230"/>
      <c r="K454" s="230"/>
      <c r="L454" s="236"/>
      <c r="M454" s="237"/>
      <c r="N454" s="238"/>
      <c r="O454" s="238"/>
      <c r="P454" s="238"/>
      <c r="Q454" s="238"/>
      <c r="R454" s="238"/>
      <c r="S454" s="238"/>
      <c r="T454" s="239"/>
      <c r="AT454" s="240" t="s">
        <v>216</v>
      </c>
      <c r="AU454" s="240" t="s">
        <v>80</v>
      </c>
      <c r="AV454" s="12" t="s">
        <v>80</v>
      </c>
      <c r="AW454" s="12" t="s">
        <v>33</v>
      </c>
      <c r="AX454" s="12" t="s">
        <v>71</v>
      </c>
      <c r="AY454" s="240" t="s">
        <v>207</v>
      </c>
    </row>
    <row r="455" s="12" customFormat="1">
      <c r="B455" s="229"/>
      <c r="C455" s="230"/>
      <c r="D455" s="231" t="s">
        <v>216</v>
      </c>
      <c r="E455" s="232" t="s">
        <v>1</v>
      </c>
      <c r="F455" s="233" t="s">
        <v>3538</v>
      </c>
      <c r="G455" s="230"/>
      <c r="H455" s="234">
        <v>2.8500000000000001</v>
      </c>
      <c r="I455" s="235"/>
      <c r="J455" s="230"/>
      <c r="K455" s="230"/>
      <c r="L455" s="236"/>
      <c r="M455" s="237"/>
      <c r="N455" s="238"/>
      <c r="O455" s="238"/>
      <c r="P455" s="238"/>
      <c r="Q455" s="238"/>
      <c r="R455" s="238"/>
      <c r="S455" s="238"/>
      <c r="T455" s="239"/>
      <c r="AT455" s="240" t="s">
        <v>216</v>
      </c>
      <c r="AU455" s="240" t="s">
        <v>80</v>
      </c>
      <c r="AV455" s="12" t="s">
        <v>80</v>
      </c>
      <c r="AW455" s="12" t="s">
        <v>33</v>
      </c>
      <c r="AX455" s="12" t="s">
        <v>71</v>
      </c>
      <c r="AY455" s="240" t="s">
        <v>207</v>
      </c>
    </row>
    <row r="456" s="12" customFormat="1">
      <c r="B456" s="229"/>
      <c r="C456" s="230"/>
      <c r="D456" s="231" t="s">
        <v>216</v>
      </c>
      <c r="E456" s="232" t="s">
        <v>1</v>
      </c>
      <c r="F456" s="233" t="s">
        <v>3539</v>
      </c>
      <c r="G456" s="230"/>
      <c r="H456" s="234">
        <v>4.7199999999999998</v>
      </c>
      <c r="I456" s="235"/>
      <c r="J456" s="230"/>
      <c r="K456" s="230"/>
      <c r="L456" s="236"/>
      <c r="M456" s="237"/>
      <c r="N456" s="238"/>
      <c r="O456" s="238"/>
      <c r="P456" s="238"/>
      <c r="Q456" s="238"/>
      <c r="R456" s="238"/>
      <c r="S456" s="238"/>
      <c r="T456" s="239"/>
      <c r="AT456" s="240" t="s">
        <v>216</v>
      </c>
      <c r="AU456" s="240" t="s">
        <v>80</v>
      </c>
      <c r="AV456" s="12" t="s">
        <v>80</v>
      </c>
      <c r="AW456" s="12" t="s">
        <v>33</v>
      </c>
      <c r="AX456" s="12" t="s">
        <v>71</v>
      </c>
      <c r="AY456" s="240" t="s">
        <v>207</v>
      </c>
    </row>
    <row r="457" s="13" customFormat="1">
      <c r="B457" s="241"/>
      <c r="C457" s="242"/>
      <c r="D457" s="231" t="s">
        <v>216</v>
      </c>
      <c r="E457" s="243" t="s">
        <v>1</v>
      </c>
      <c r="F457" s="244" t="s">
        <v>223</v>
      </c>
      <c r="G457" s="242"/>
      <c r="H457" s="245">
        <v>8.870000000000001</v>
      </c>
      <c r="I457" s="246"/>
      <c r="J457" s="242"/>
      <c r="K457" s="242"/>
      <c r="L457" s="247"/>
      <c r="M457" s="248"/>
      <c r="N457" s="249"/>
      <c r="O457" s="249"/>
      <c r="P457" s="249"/>
      <c r="Q457" s="249"/>
      <c r="R457" s="249"/>
      <c r="S457" s="249"/>
      <c r="T457" s="250"/>
      <c r="AT457" s="251" t="s">
        <v>216</v>
      </c>
      <c r="AU457" s="251" t="s">
        <v>80</v>
      </c>
      <c r="AV457" s="13" t="s">
        <v>214</v>
      </c>
      <c r="AW457" s="13" t="s">
        <v>33</v>
      </c>
      <c r="AX457" s="13" t="s">
        <v>78</v>
      </c>
      <c r="AY457" s="251" t="s">
        <v>207</v>
      </c>
    </row>
    <row r="458" s="1" customFormat="1" ht="22.5" customHeight="1">
      <c r="B458" s="38"/>
      <c r="C458" s="217" t="s">
        <v>742</v>
      </c>
      <c r="D458" s="217" t="s">
        <v>209</v>
      </c>
      <c r="E458" s="218" t="s">
        <v>3540</v>
      </c>
      <c r="F458" s="219" t="s">
        <v>3541</v>
      </c>
      <c r="G458" s="220" t="s">
        <v>1002</v>
      </c>
      <c r="H458" s="221">
        <v>1</v>
      </c>
      <c r="I458" s="222"/>
      <c r="J458" s="223">
        <f>ROUND(I458*H458,2)</f>
        <v>0</v>
      </c>
      <c r="K458" s="219" t="s">
        <v>943</v>
      </c>
      <c r="L458" s="43"/>
      <c r="M458" s="224" t="s">
        <v>1</v>
      </c>
      <c r="N458" s="225" t="s">
        <v>42</v>
      </c>
      <c r="O458" s="79"/>
      <c r="P458" s="226">
        <f>O458*H458</f>
        <v>0</v>
      </c>
      <c r="Q458" s="226">
        <v>0</v>
      </c>
      <c r="R458" s="226">
        <f>Q458*H458</f>
        <v>0</v>
      </c>
      <c r="S458" s="226">
        <v>0</v>
      </c>
      <c r="T458" s="227">
        <f>S458*H458</f>
        <v>0</v>
      </c>
      <c r="AR458" s="17" t="s">
        <v>303</v>
      </c>
      <c r="AT458" s="17" t="s">
        <v>209</v>
      </c>
      <c r="AU458" s="17" t="s">
        <v>80</v>
      </c>
      <c r="AY458" s="17" t="s">
        <v>207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78</v>
      </c>
      <c r="BK458" s="228">
        <f>ROUND(I458*H458,2)</f>
        <v>0</v>
      </c>
      <c r="BL458" s="17" t="s">
        <v>303</v>
      </c>
      <c r="BM458" s="17" t="s">
        <v>3542</v>
      </c>
    </row>
    <row r="459" s="12" customFormat="1">
      <c r="B459" s="229"/>
      <c r="C459" s="230"/>
      <c r="D459" s="231" t="s">
        <v>216</v>
      </c>
      <c r="E459" s="232" t="s">
        <v>1</v>
      </c>
      <c r="F459" s="233" t="s">
        <v>3543</v>
      </c>
      <c r="G459" s="230"/>
      <c r="H459" s="234">
        <v>1</v>
      </c>
      <c r="I459" s="235"/>
      <c r="J459" s="230"/>
      <c r="K459" s="230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216</v>
      </c>
      <c r="AU459" s="240" t="s">
        <v>80</v>
      </c>
      <c r="AV459" s="12" t="s">
        <v>80</v>
      </c>
      <c r="AW459" s="12" t="s">
        <v>33</v>
      </c>
      <c r="AX459" s="12" t="s">
        <v>71</v>
      </c>
      <c r="AY459" s="240" t="s">
        <v>207</v>
      </c>
    </row>
    <row r="460" s="13" customFormat="1">
      <c r="B460" s="241"/>
      <c r="C460" s="242"/>
      <c r="D460" s="231" t="s">
        <v>216</v>
      </c>
      <c r="E460" s="243" t="s">
        <v>1</v>
      </c>
      <c r="F460" s="244" t="s">
        <v>223</v>
      </c>
      <c r="G460" s="242"/>
      <c r="H460" s="245">
        <v>1</v>
      </c>
      <c r="I460" s="246"/>
      <c r="J460" s="242"/>
      <c r="K460" s="242"/>
      <c r="L460" s="247"/>
      <c r="M460" s="248"/>
      <c r="N460" s="249"/>
      <c r="O460" s="249"/>
      <c r="P460" s="249"/>
      <c r="Q460" s="249"/>
      <c r="R460" s="249"/>
      <c r="S460" s="249"/>
      <c r="T460" s="250"/>
      <c r="AT460" s="251" t="s">
        <v>216</v>
      </c>
      <c r="AU460" s="251" t="s">
        <v>80</v>
      </c>
      <c r="AV460" s="13" t="s">
        <v>214</v>
      </c>
      <c r="AW460" s="13" t="s">
        <v>33</v>
      </c>
      <c r="AX460" s="13" t="s">
        <v>78</v>
      </c>
      <c r="AY460" s="251" t="s">
        <v>207</v>
      </c>
    </row>
    <row r="461" s="1" customFormat="1" ht="22.5" customHeight="1">
      <c r="B461" s="38"/>
      <c r="C461" s="217" t="s">
        <v>746</v>
      </c>
      <c r="D461" s="217" t="s">
        <v>209</v>
      </c>
      <c r="E461" s="218" t="s">
        <v>3544</v>
      </c>
      <c r="F461" s="219" t="s">
        <v>3545</v>
      </c>
      <c r="G461" s="220" t="s">
        <v>868</v>
      </c>
      <c r="H461" s="283"/>
      <c r="I461" s="222"/>
      <c r="J461" s="223">
        <f>ROUND(I461*H461,2)</f>
        <v>0</v>
      </c>
      <c r="K461" s="219" t="s">
        <v>213</v>
      </c>
      <c r="L461" s="43"/>
      <c r="M461" s="224" t="s">
        <v>1</v>
      </c>
      <c r="N461" s="225" t="s">
        <v>42</v>
      </c>
      <c r="O461" s="79"/>
      <c r="P461" s="226">
        <f>O461*H461</f>
        <v>0</v>
      </c>
      <c r="Q461" s="226">
        <v>0</v>
      </c>
      <c r="R461" s="226">
        <f>Q461*H461</f>
        <v>0</v>
      </c>
      <c r="S461" s="226">
        <v>0</v>
      </c>
      <c r="T461" s="227">
        <f>S461*H461</f>
        <v>0</v>
      </c>
      <c r="AR461" s="17" t="s">
        <v>303</v>
      </c>
      <c r="AT461" s="17" t="s">
        <v>209</v>
      </c>
      <c r="AU461" s="17" t="s">
        <v>80</v>
      </c>
      <c r="AY461" s="17" t="s">
        <v>207</v>
      </c>
      <c r="BE461" s="228">
        <f>IF(N461="základní",J461,0)</f>
        <v>0</v>
      </c>
      <c r="BF461" s="228">
        <f>IF(N461="snížená",J461,0)</f>
        <v>0</v>
      </c>
      <c r="BG461" s="228">
        <f>IF(N461="zákl. přenesená",J461,0)</f>
        <v>0</v>
      </c>
      <c r="BH461" s="228">
        <f>IF(N461="sníž. přenesená",J461,0)</f>
        <v>0</v>
      </c>
      <c r="BI461" s="228">
        <f>IF(N461="nulová",J461,0)</f>
        <v>0</v>
      </c>
      <c r="BJ461" s="17" t="s">
        <v>78</v>
      </c>
      <c r="BK461" s="228">
        <f>ROUND(I461*H461,2)</f>
        <v>0</v>
      </c>
      <c r="BL461" s="17" t="s">
        <v>303</v>
      </c>
      <c r="BM461" s="17" t="s">
        <v>3546</v>
      </c>
    </row>
    <row r="462" s="11" customFormat="1" ht="22.8" customHeight="1">
      <c r="B462" s="201"/>
      <c r="C462" s="202"/>
      <c r="D462" s="203" t="s">
        <v>70</v>
      </c>
      <c r="E462" s="215" t="s">
        <v>1044</v>
      </c>
      <c r="F462" s="215" t="s">
        <v>3547</v>
      </c>
      <c r="G462" s="202"/>
      <c r="H462" s="202"/>
      <c r="I462" s="205"/>
      <c r="J462" s="216">
        <f>BK462</f>
        <v>0</v>
      </c>
      <c r="K462" s="202"/>
      <c r="L462" s="207"/>
      <c r="M462" s="208"/>
      <c r="N462" s="209"/>
      <c r="O462" s="209"/>
      <c r="P462" s="210">
        <f>SUM(P463:P482)</f>
        <v>0</v>
      </c>
      <c r="Q462" s="209"/>
      <c r="R462" s="210">
        <f>SUM(R463:R482)</f>
        <v>0.37558538000000002</v>
      </c>
      <c r="S462" s="209"/>
      <c r="T462" s="211">
        <f>SUM(T463:T482)</f>
        <v>0</v>
      </c>
      <c r="AR462" s="212" t="s">
        <v>80</v>
      </c>
      <c r="AT462" s="213" t="s">
        <v>70</v>
      </c>
      <c r="AU462" s="213" t="s">
        <v>78</v>
      </c>
      <c r="AY462" s="212" t="s">
        <v>207</v>
      </c>
      <c r="BK462" s="214">
        <f>SUM(BK463:BK482)</f>
        <v>0</v>
      </c>
    </row>
    <row r="463" s="1" customFormat="1" ht="16.5" customHeight="1">
      <c r="B463" s="38"/>
      <c r="C463" s="217" t="s">
        <v>751</v>
      </c>
      <c r="D463" s="217" t="s">
        <v>209</v>
      </c>
      <c r="E463" s="218" t="s">
        <v>1047</v>
      </c>
      <c r="F463" s="219" t="s">
        <v>1048</v>
      </c>
      <c r="G463" s="220" t="s">
        <v>290</v>
      </c>
      <c r="H463" s="221">
        <v>21.800000000000001</v>
      </c>
      <c r="I463" s="222"/>
      <c r="J463" s="223">
        <f>ROUND(I463*H463,2)</f>
        <v>0</v>
      </c>
      <c r="K463" s="219" t="s">
        <v>213</v>
      </c>
      <c r="L463" s="43"/>
      <c r="M463" s="224" t="s">
        <v>1</v>
      </c>
      <c r="N463" s="225" t="s">
        <v>42</v>
      </c>
      <c r="O463" s="79"/>
      <c r="P463" s="226">
        <f>O463*H463</f>
        <v>0</v>
      </c>
      <c r="Q463" s="226">
        <v>0.00046000000000000001</v>
      </c>
      <c r="R463" s="226">
        <f>Q463*H463</f>
        <v>0.010028000000000001</v>
      </c>
      <c r="S463" s="226">
        <v>0</v>
      </c>
      <c r="T463" s="227">
        <f>S463*H463</f>
        <v>0</v>
      </c>
      <c r="AR463" s="17" t="s">
        <v>303</v>
      </c>
      <c r="AT463" s="17" t="s">
        <v>209</v>
      </c>
      <c r="AU463" s="17" t="s">
        <v>80</v>
      </c>
      <c r="AY463" s="17" t="s">
        <v>207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78</v>
      </c>
      <c r="BK463" s="228">
        <f>ROUND(I463*H463,2)</f>
        <v>0</v>
      </c>
      <c r="BL463" s="17" t="s">
        <v>303</v>
      </c>
      <c r="BM463" s="17" t="s">
        <v>3548</v>
      </c>
    </row>
    <row r="464" s="12" customFormat="1">
      <c r="B464" s="229"/>
      <c r="C464" s="230"/>
      <c r="D464" s="231" t="s">
        <v>216</v>
      </c>
      <c r="E464" s="232" t="s">
        <v>1</v>
      </c>
      <c r="F464" s="233" t="s">
        <v>3549</v>
      </c>
      <c r="G464" s="230"/>
      <c r="H464" s="234">
        <v>21.800000000000001</v>
      </c>
      <c r="I464" s="235"/>
      <c r="J464" s="230"/>
      <c r="K464" s="230"/>
      <c r="L464" s="236"/>
      <c r="M464" s="237"/>
      <c r="N464" s="238"/>
      <c r="O464" s="238"/>
      <c r="P464" s="238"/>
      <c r="Q464" s="238"/>
      <c r="R464" s="238"/>
      <c r="S464" s="238"/>
      <c r="T464" s="239"/>
      <c r="AT464" s="240" t="s">
        <v>216</v>
      </c>
      <c r="AU464" s="240" t="s">
        <v>80</v>
      </c>
      <c r="AV464" s="12" t="s">
        <v>80</v>
      </c>
      <c r="AW464" s="12" t="s">
        <v>33</v>
      </c>
      <c r="AX464" s="12" t="s">
        <v>78</v>
      </c>
      <c r="AY464" s="240" t="s">
        <v>207</v>
      </c>
    </row>
    <row r="465" s="1" customFormat="1" ht="16.5" customHeight="1">
      <c r="B465" s="38"/>
      <c r="C465" s="273" t="s">
        <v>756</v>
      </c>
      <c r="D465" s="273" t="s">
        <v>281</v>
      </c>
      <c r="E465" s="274" t="s">
        <v>1053</v>
      </c>
      <c r="F465" s="275" t="s">
        <v>1054</v>
      </c>
      <c r="G465" s="276" t="s">
        <v>418</v>
      </c>
      <c r="H465" s="277">
        <v>79.933000000000007</v>
      </c>
      <c r="I465" s="278"/>
      <c r="J465" s="279">
        <f>ROUND(I465*H465,2)</f>
        <v>0</v>
      </c>
      <c r="K465" s="275" t="s">
        <v>213</v>
      </c>
      <c r="L465" s="280"/>
      <c r="M465" s="281" t="s">
        <v>1</v>
      </c>
      <c r="N465" s="282" t="s">
        <v>42</v>
      </c>
      <c r="O465" s="79"/>
      <c r="P465" s="226">
        <f>O465*H465</f>
        <v>0</v>
      </c>
      <c r="Q465" s="226">
        <v>0.00036000000000000002</v>
      </c>
      <c r="R465" s="226">
        <f>Q465*H465</f>
        <v>0.028775880000000004</v>
      </c>
      <c r="S465" s="226">
        <v>0</v>
      </c>
      <c r="T465" s="227">
        <f>S465*H465</f>
        <v>0</v>
      </c>
      <c r="AR465" s="17" t="s">
        <v>397</v>
      </c>
      <c r="AT465" s="17" t="s">
        <v>281</v>
      </c>
      <c r="AU465" s="17" t="s">
        <v>80</v>
      </c>
      <c r="AY465" s="17" t="s">
        <v>207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78</v>
      </c>
      <c r="BK465" s="228">
        <f>ROUND(I465*H465,2)</f>
        <v>0</v>
      </c>
      <c r="BL465" s="17" t="s">
        <v>303</v>
      </c>
      <c r="BM465" s="17" t="s">
        <v>3550</v>
      </c>
    </row>
    <row r="466" s="12" customFormat="1">
      <c r="B466" s="229"/>
      <c r="C466" s="230"/>
      <c r="D466" s="231" t="s">
        <v>216</v>
      </c>
      <c r="E466" s="232" t="s">
        <v>1</v>
      </c>
      <c r="F466" s="233" t="s">
        <v>3551</v>
      </c>
      <c r="G466" s="230"/>
      <c r="H466" s="234">
        <v>79.933000000000007</v>
      </c>
      <c r="I466" s="235"/>
      <c r="J466" s="230"/>
      <c r="K466" s="230"/>
      <c r="L466" s="236"/>
      <c r="M466" s="237"/>
      <c r="N466" s="238"/>
      <c r="O466" s="238"/>
      <c r="P466" s="238"/>
      <c r="Q466" s="238"/>
      <c r="R466" s="238"/>
      <c r="S466" s="238"/>
      <c r="T466" s="239"/>
      <c r="AT466" s="240" t="s">
        <v>216</v>
      </c>
      <c r="AU466" s="240" t="s">
        <v>80</v>
      </c>
      <c r="AV466" s="12" t="s">
        <v>80</v>
      </c>
      <c r="AW466" s="12" t="s">
        <v>33</v>
      </c>
      <c r="AX466" s="12" t="s">
        <v>78</v>
      </c>
      <c r="AY466" s="240" t="s">
        <v>207</v>
      </c>
    </row>
    <row r="467" s="1" customFormat="1" ht="16.5" customHeight="1">
      <c r="B467" s="38"/>
      <c r="C467" s="217" t="s">
        <v>767</v>
      </c>
      <c r="D467" s="217" t="s">
        <v>209</v>
      </c>
      <c r="E467" s="218" t="s">
        <v>1058</v>
      </c>
      <c r="F467" s="219" t="s">
        <v>1059</v>
      </c>
      <c r="G467" s="220" t="s">
        <v>296</v>
      </c>
      <c r="H467" s="221">
        <v>10.35</v>
      </c>
      <c r="I467" s="222"/>
      <c r="J467" s="223">
        <f>ROUND(I467*H467,2)</f>
        <v>0</v>
      </c>
      <c r="K467" s="219" t="s">
        <v>213</v>
      </c>
      <c r="L467" s="43"/>
      <c r="M467" s="224" t="s">
        <v>1</v>
      </c>
      <c r="N467" s="225" t="s">
        <v>42</v>
      </c>
      <c r="O467" s="79"/>
      <c r="P467" s="226">
        <f>O467*H467</f>
        <v>0</v>
      </c>
      <c r="Q467" s="226">
        <v>0.0036700000000000001</v>
      </c>
      <c r="R467" s="226">
        <f>Q467*H467</f>
        <v>0.037984499999999997</v>
      </c>
      <c r="S467" s="226">
        <v>0</v>
      </c>
      <c r="T467" s="227">
        <f>S467*H467</f>
        <v>0</v>
      </c>
      <c r="AR467" s="17" t="s">
        <v>303</v>
      </c>
      <c r="AT467" s="17" t="s">
        <v>209</v>
      </c>
      <c r="AU467" s="17" t="s">
        <v>80</v>
      </c>
      <c r="AY467" s="17" t="s">
        <v>207</v>
      </c>
      <c r="BE467" s="228">
        <f>IF(N467="základní",J467,0)</f>
        <v>0</v>
      </c>
      <c r="BF467" s="228">
        <f>IF(N467="snížená",J467,0)</f>
        <v>0</v>
      </c>
      <c r="BG467" s="228">
        <f>IF(N467="zákl. přenesená",J467,0)</f>
        <v>0</v>
      </c>
      <c r="BH467" s="228">
        <f>IF(N467="sníž. přenesená",J467,0)</f>
        <v>0</v>
      </c>
      <c r="BI467" s="228">
        <f>IF(N467="nulová",J467,0)</f>
        <v>0</v>
      </c>
      <c r="BJ467" s="17" t="s">
        <v>78</v>
      </c>
      <c r="BK467" s="228">
        <f>ROUND(I467*H467,2)</f>
        <v>0</v>
      </c>
      <c r="BL467" s="17" t="s">
        <v>303</v>
      </c>
      <c r="BM467" s="17" t="s">
        <v>3552</v>
      </c>
    </row>
    <row r="468" s="12" customFormat="1">
      <c r="B468" s="229"/>
      <c r="C468" s="230"/>
      <c r="D468" s="231" t="s">
        <v>216</v>
      </c>
      <c r="E468" s="232" t="s">
        <v>1</v>
      </c>
      <c r="F468" s="233" t="s">
        <v>3265</v>
      </c>
      <c r="G468" s="230"/>
      <c r="H468" s="234">
        <v>3.5</v>
      </c>
      <c r="I468" s="235"/>
      <c r="J468" s="230"/>
      <c r="K468" s="230"/>
      <c r="L468" s="236"/>
      <c r="M468" s="237"/>
      <c r="N468" s="238"/>
      <c r="O468" s="238"/>
      <c r="P468" s="238"/>
      <c r="Q468" s="238"/>
      <c r="R468" s="238"/>
      <c r="S468" s="238"/>
      <c r="T468" s="239"/>
      <c r="AT468" s="240" t="s">
        <v>216</v>
      </c>
      <c r="AU468" s="240" t="s">
        <v>80</v>
      </c>
      <c r="AV468" s="12" t="s">
        <v>80</v>
      </c>
      <c r="AW468" s="12" t="s">
        <v>33</v>
      </c>
      <c r="AX468" s="12" t="s">
        <v>71</v>
      </c>
      <c r="AY468" s="240" t="s">
        <v>207</v>
      </c>
    </row>
    <row r="469" s="12" customFormat="1">
      <c r="B469" s="229"/>
      <c r="C469" s="230"/>
      <c r="D469" s="231" t="s">
        <v>216</v>
      </c>
      <c r="E469" s="232" t="s">
        <v>1</v>
      </c>
      <c r="F469" s="233" t="s">
        <v>3553</v>
      </c>
      <c r="G469" s="230"/>
      <c r="H469" s="234">
        <v>3.5499999999999998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216</v>
      </c>
      <c r="AU469" s="240" t="s">
        <v>80</v>
      </c>
      <c r="AV469" s="12" t="s">
        <v>80</v>
      </c>
      <c r="AW469" s="12" t="s">
        <v>33</v>
      </c>
      <c r="AX469" s="12" t="s">
        <v>71</v>
      </c>
      <c r="AY469" s="240" t="s">
        <v>207</v>
      </c>
    </row>
    <row r="470" s="12" customFormat="1">
      <c r="B470" s="229"/>
      <c r="C470" s="230"/>
      <c r="D470" s="231" t="s">
        <v>216</v>
      </c>
      <c r="E470" s="232" t="s">
        <v>1</v>
      </c>
      <c r="F470" s="233" t="s">
        <v>3554</v>
      </c>
      <c r="G470" s="230"/>
      <c r="H470" s="234">
        <v>3.2999999999999998</v>
      </c>
      <c r="I470" s="235"/>
      <c r="J470" s="230"/>
      <c r="K470" s="230"/>
      <c r="L470" s="236"/>
      <c r="M470" s="237"/>
      <c r="N470" s="238"/>
      <c r="O470" s="238"/>
      <c r="P470" s="238"/>
      <c r="Q470" s="238"/>
      <c r="R470" s="238"/>
      <c r="S470" s="238"/>
      <c r="T470" s="239"/>
      <c r="AT470" s="240" t="s">
        <v>216</v>
      </c>
      <c r="AU470" s="240" t="s">
        <v>80</v>
      </c>
      <c r="AV470" s="12" t="s">
        <v>80</v>
      </c>
      <c r="AW470" s="12" t="s">
        <v>33</v>
      </c>
      <c r="AX470" s="12" t="s">
        <v>71</v>
      </c>
      <c r="AY470" s="240" t="s">
        <v>207</v>
      </c>
    </row>
    <row r="471" s="13" customFormat="1">
      <c r="B471" s="241"/>
      <c r="C471" s="242"/>
      <c r="D471" s="231" t="s">
        <v>216</v>
      </c>
      <c r="E471" s="243" t="s">
        <v>1</v>
      </c>
      <c r="F471" s="244" t="s">
        <v>223</v>
      </c>
      <c r="G471" s="242"/>
      <c r="H471" s="245">
        <v>10.35</v>
      </c>
      <c r="I471" s="246"/>
      <c r="J471" s="242"/>
      <c r="K471" s="242"/>
      <c r="L471" s="247"/>
      <c r="M471" s="248"/>
      <c r="N471" s="249"/>
      <c r="O471" s="249"/>
      <c r="P471" s="249"/>
      <c r="Q471" s="249"/>
      <c r="R471" s="249"/>
      <c r="S471" s="249"/>
      <c r="T471" s="250"/>
      <c r="AT471" s="251" t="s">
        <v>216</v>
      </c>
      <c r="AU471" s="251" t="s">
        <v>80</v>
      </c>
      <c r="AV471" s="13" t="s">
        <v>214</v>
      </c>
      <c r="AW471" s="13" t="s">
        <v>33</v>
      </c>
      <c r="AX471" s="13" t="s">
        <v>78</v>
      </c>
      <c r="AY471" s="251" t="s">
        <v>207</v>
      </c>
    </row>
    <row r="472" s="1" customFormat="1" ht="16.5" customHeight="1">
      <c r="B472" s="38"/>
      <c r="C472" s="273" t="s">
        <v>778</v>
      </c>
      <c r="D472" s="273" t="s">
        <v>281</v>
      </c>
      <c r="E472" s="274" t="s">
        <v>1063</v>
      </c>
      <c r="F472" s="275" t="s">
        <v>3555</v>
      </c>
      <c r="G472" s="276" t="s">
        <v>296</v>
      </c>
      <c r="H472" s="277">
        <v>11.385</v>
      </c>
      <c r="I472" s="278"/>
      <c r="J472" s="279">
        <f>ROUND(I472*H472,2)</f>
        <v>0</v>
      </c>
      <c r="K472" s="275" t="s">
        <v>943</v>
      </c>
      <c r="L472" s="280"/>
      <c r="M472" s="281" t="s">
        <v>1</v>
      </c>
      <c r="N472" s="282" t="s">
        <v>42</v>
      </c>
      <c r="O472" s="79"/>
      <c r="P472" s="226">
        <f>O472*H472</f>
        <v>0</v>
      </c>
      <c r="Q472" s="226">
        <v>0.019199999999999998</v>
      </c>
      <c r="R472" s="226">
        <f>Q472*H472</f>
        <v>0.21859199999999998</v>
      </c>
      <c r="S472" s="226">
        <v>0</v>
      </c>
      <c r="T472" s="227">
        <f>S472*H472</f>
        <v>0</v>
      </c>
      <c r="AR472" s="17" t="s">
        <v>397</v>
      </c>
      <c r="AT472" s="17" t="s">
        <v>281</v>
      </c>
      <c r="AU472" s="17" t="s">
        <v>80</v>
      </c>
      <c r="AY472" s="17" t="s">
        <v>207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78</v>
      </c>
      <c r="BK472" s="228">
        <f>ROUND(I472*H472,2)</f>
        <v>0</v>
      </c>
      <c r="BL472" s="17" t="s">
        <v>303</v>
      </c>
      <c r="BM472" s="17" t="s">
        <v>3556</v>
      </c>
    </row>
    <row r="473" s="12" customFormat="1">
      <c r="B473" s="229"/>
      <c r="C473" s="230"/>
      <c r="D473" s="231" t="s">
        <v>216</v>
      </c>
      <c r="E473" s="232" t="s">
        <v>1</v>
      </c>
      <c r="F473" s="233" t="s">
        <v>3557</v>
      </c>
      <c r="G473" s="230"/>
      <c r="H473" s="234">
        <v>11.385</v>
      </c>
      <c r="I473" s="235"/>
      <c r="J473" s="230"/>
      <c r="K473" s="230"/>
      <c r="L473" s="236"/>
      <c r="M473" s="237"/>
      <c r="N473" s="238"/>
      <c r="O473" s="238"/>
      <c r="P473" s="238"/>
      <c r="Q473" s="238"/>
      <c r="R473" s="238"/>
      <c r="S473" s="238"/>
      <c r="T473" s="239"/>
      <c r="AT473" s="240" t="s">
        <v>216</v>
      </c>
      <c r="AU473" s="240" t="s">
        <v>80</v>
      </c>
      <c r="AV473" s="12" t="s">
        <v>80</v>
      </c>
      <c r="AW473" s="12" t="s">
        <v>33</v>
      </c>
      <c r="AX473" s="12" t="s">
        <v>78</v>
      </c>
      <c r="AY473" s="240" t="s">
        <v>207</v>
      </c>
    </row>
    <row r="474" s="1" customFormat="1" ht="16.5" customHeight="1">
      <c r="B474" s="38"/>
      <c r="C474" s="217" t="s">
        <v>785</v>
      </c>
      <c r="D474" s="217" t="s">
        <v>209</v>
      </c>
      <c r="E474" s="218" t="s">
        <v>1068</v>
      </c>
      <c r="F474" s="219" t="s">
        <v>1069</v>
      </c>
      <c r="G474" s="220" t="s">
        <v>296</v>
      </c>
      <c r="H474" s="221">
        <v>10.35</v>
      </c>
      <c r="I474" s="222"/>
      <c r="J474" s="223">
        <f>ROUND(I474*H474,2)</f>
        <v>0</v>
      </c>
      <c r="K474" s="219" t="s">
        <v>213</v>
      </c>
      <c r="L474" s="43"/>
      <c r="M474" s="224" t="s">
        <v>1</v>
      </c>
      <c r="N474" s="225" t="s">
        <v>42</v>
      </c>
      <c r="O474" s="79"/>
      <c r="P474" s="226">
        <f>O474*H474</f>
        <v>0</v>
      </c>
      <c r="Q474" s="226">
        <v>0</v>
      </c>
      <c r="R474" s="226">
        <f>Q474*H474</f>
        <v>0</v>
      </c>
      <c r="S474" s="226">
        <v>0</v>
      </c>
      <c r="T474" s="227">
        <f>S474*H474</f>
        <v>0</v>
      </c>
      <c r="AR474" s="17" t="s">
        <v>303</v>
      </c>
      <c r="AT474" s="17" t="s">
        <v>209</v>
      </c>
      <c r="AU474" s="17" t="s">
        <v>80</v>
      </c>
      <c r="AY474" s="17" t="s">
        <v>207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78</v>
      </c>
      <c r="BK474" s="228">
        <f>ROUND(I474*H474,2)</f>
        <v>0</v>
      </c>
      <c r="BL474" s="17" t="s">
        <v>303</v>
      </c>
      <c r="BM474" s="17" t="s">
        <v>3558</v>
      </c>
    </row>
    <row r="475" s="12" customFormat="1">
      <c r="B475" s="229"/>
      <c r="C475" s="230"/>
      <c r="D475" s="231" t="s">
        <v>216</v>
      </c>
      <c r="E475" s="232" t="s">
        <v>1</v>
      </c>
      <c r="F475" s="233" t="s">
        <v>3559</v>
      </c>
      <c r="G475" s="230"/>
      <c r="H475" s="234">
        <v>10.35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216</v>
      </c>
      <c r="AU475" s="240" t="s">
        <v>80</v>
      </c>
      <c r="AV475" s="12" t="s">
        <v>80</v>
      </c>
      <c r="AW475" s="12" t="s">
        <v>33</v>
      </c>
      <c r="AX475" s="12" t="s">
        <v>78</v>
      </c>
      <c r="AY475" s="240" t="s">
        <v>207</v>
      </c>
    </row>
    <row r="476" s="1" customFormat="1" ht="16.5" customHeight="1">
      <c r="B476" s="38"/>
      <c r="C476" s="217" t="s">
        <v>792</v>
      </c>
      <c r="D476" s="217" t="s">
        <v>209</v>
      </c>
      <c r="E476" s="218" t="s">
        <v>1073</v>
      </c>
      <c r="F476" s="219" t="s">
        <v>1074</v>
      </c>
      <c r="G476" s="220" t="s">
        <v>296</v>
      </c>
      <c r="H476" s="221">
        <v>10.35</v>
      </c>
      <c r="I476" s="222"/>
      <c r="J476" s="223">
        <f>ROUND(I476*H476,2)</f>
        <v>0</v>
      </c>
      <c r="K476" s="219" t="s">
        <v>213</v>
      </c>
      <c r="L476" s="43"/>
      <c r="M476" s="224" t="s">
        <v>1</v>
      </c>
      <c r="N476" s="225" t="s">
        <v>42</v>
      </c>
      <c r="O476" s="79"/>
      <c r="P476" s="226">
        <f>O476*H476</f>
        <v>0</v>
      </c>
      <c r="Q476" s="226">
        <v>0</v>
      </c>
      <c r="R476" s="226">
        <f>Q476*H476</f>
        <v>0</v>
      </c>
      <c r="S476" s="226">
        <v>0</v>
      </c>
      <c r="T476" s="227">
        <f>S476*H476</f>
        <v>0</v>
      </c>
      <c r="AR476" s="17" t="s">
        <v>303</v>
      </c>
      <c r="AT476" s="17" t="s">
        <v>209</v>
      </c>
      <c r="AU476" s="17" t="s">
        <v>80</v>
      </c>
      <c r="AY476" s="17" t="s">
        <v>207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78</v>
      </c>
      <c r="BK476" s="228">
        <f>ROUND(I476*H476,2)</f>
        <v>0</v>
      </c>
      <c r="BL476" s="17" t="s">
        <v>303</v>
      </c>
      <c r="BM476" s="17" t="s">
        <v>3560</v>
      </c>
    </row>
    <row r="477" s="12" customFormat="1">
      <c r="B477" s="229"/>
      <c r="C477" s="230"/>
      <c r="D477" s="231" t="s">
        <v>216</v>
      </c>
      <c r="E477" s="232" t="s">
        <v>1</v>
      </c>
      <c r="F477" s="233" t="s">
        <v>3559</v>
      </c>
      <c r="G477" s="230"/>
      <c r="H477" s="234">
        <v>10.35</v>
      </c>
      <c r="I477" s="235"/>
      <c r="J477" s="230"/>
      <c r="K477" s="230"/>
      <c r="L477" s="236"/>
      <c r="M477" s="237"/>
      <c r="N477" s="238"/>
      <c r="O477" s="238"/>
      <c r="P477" s="238"/>
      <c r="Q477" s="238"/>
      <c r="R477" s="238"/>
      <c r="S477" s="238"/>
      <c r="T477" s="239"/>
      <c r="AT477" s="240" t="s">
        <v>216</v>
      </c>
      <c r="AU477" s="240" t="s">
        <v>80</v>
      </c>
      <c r="AV477" s="12" t="s">
        <v>80</v>
      </c>
      <c r="AW477" s="12" t="s">
        <v>33</v>
      </c>
      <c r="AX477" s="12" t="s">
        <v>78</v>
      </c>
      <c r="AY477" s="240" t="s">
        <v>207</v>
      </c>
    </row>
    <row r="478" s="1" customFormat="1" ht="16.5" customHeight="1">
      <c r="B478" s="38"/>
      <c r="C478" s="217" t="s">
        <v>796</v>
      </c>
      <c r="D478" s="217" t="s">
        <v>209</v>
      </c>
      <c r="E478" s="218" t="s">
        <v>1077</v>
      </c>
      <c r="F478" s="219" t="s">
        <v>3561</v>
      </c>
      <c r="G478" s="220" t="s">
        <v>418</v>
      </c>
      <c r="H478" s="221">
        <v>3</v>
      </c>
      <c r="I478" s="222"/>
      <c r="J478" s="223">
        <f>ROUND(I478*H478,2)</f>
        <v>0</v>
      </c>
      <c r="K478" s="219" t="s">
        <v>213</v>
      </c>
      <c r="L478" s="43"/>
      <c r="M478" s="224" t="s">
        <v>1</v>
      </c>
      <c r="N478" s="225" t="s">
        <v>42</v>
      </c>
      <c r="O478" s="79"/>
      <c r="P478" s="226">
        <f>O478*H478</f>
        <v>0</v>
      </c>
      <c r="Q478" s="226">
        <v>0.00017000000000000001</v>
      </c>
      <c r="R478" s="226">
        <f>Q478*H478</f>
        <v>0.00051000000000000004</v>
      </c>
      <c r="S478" s="226">
        <v>0</v>
      </c>
      <c r="T478" s="227">
        <f>S478*H478</f>
        <v>0</v>
      </c>
      <c r="AR478" s="17" t="s">
        <v>303</v>
      </c>
      <c r="AT478" s="17" t="s">
        <v>209</v>
      </c>
      <c r="AU478" s="17" t="s">
        <v>80</v>
      </c>
      <c r="AY478" s="17" t="s">
        <v>207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78</v>
      </c>
      <c r="BK478" s="228">
        <f>ROUND(I478*H478,2)</f>
        <v>0</v>
      </c>
      <c r="BL478" s="17" t="s">
        <v>303</v>
      </c>
      <c r="BM478" s="17" t="s">
        <v>3562</v>
      </c>
    </row>
    <row r="479" s="12" customFormat="1">
      <c r="B479" s="229"/>
      <c r="C479" s="230"/>
      <c r="D479" s="231" t="s">
        <v>216</v>
      </c>
      <c r="E479" s="232" t="s">
        <v>1</v>
      </c>
      <c r="F479" s="233" t="s">
        <v>228</v>
      </c>
      <c r="G479" s="230"/>
      <c r="H479" s="234">
        <v>3</v>
      </c>
      <c r="I479" s="235"/>
      <c r="J479" s="230"/>
      <c r="K479" s="230"/>
      <c r="L479" s="236"/>
      <c r="M479" s="237"/>
      <c r="N479" s="238"/>
      <c r="O479" s="238"/>
      <c r="P479" s="238"/>
      <c r="Q479" s="238"/>
      <c r="R479" s="238"/>
      <c r="S479" s="238"/>
      <c r="T479" s="239"/>
      <c r="AT479" s="240" t="s">
        <v>216</v>
      </c>
      <c r="AU479" s="240" t="s">
        <v>80</v>
      </c>
      <c r="AV479" s="12" t="s">
        <v>80</v>
      </c>
      <c r="AW479" s="12" t="s">
        <v>33</v>
      </c>
      <c r="AX479" s="12" t="s">
        <v>78</v>
      </c>
      <c r="AY479" s="240" t="s">
        <v>207</v>
      </c>
    </row>
    <row r="480" s="1" customFormat="1" ht="16.5" customHeight="1">
      <c r="B480" s="38"/>
      <c r="C480" s="217" t="s">
        <v>801</v>
      </c>
      <c r="D480" s="217" t="s">
        <v>209</v>
      </c>
      <c r="E480" s="218" t="s">
        <v>1081</v>
      </c>
      <c r="F480" s="219" t="s">
        <v>1082</v>
      </c>
      <c r="G480" s="220" t="s">
        <v>296</v>
      </c>
      <c r="H480" s="221">
        <v>10.35</v>
      </c>
      <c r="I480" s="222"/>
      <c r="J480" s="223">
        <f>ROUND(I480*H480,2)</f>
        <v>0</v>
      </c>
      <c r="K480" s="219" t="s">
        <v>213</v>
      </c>
      <c r="L480" s="43"/>
      <c r="M480" s="224" t="s">
        <v>1</v>
      </c>
      <c r="N480" s="225" t="s">
        <v>42</v>
      </c>
      <c r="O480" s="79"/>
      <c r="P480" s="226">
        <f>O480*H480</f>
        <v>0</v>
      </c>
      <c r="Q480" s="226">
        <v>0.0077000000000000002</v>
      </c>
      <c r="R480" s="226">
        <f>Q480*H480</f>
        <v>0.079695000000000002</v>
      </c>
      <c r="S480" s="226">
        <v>0</v>
      </c>
      <c r="T480" s="227">
        <f>S480*H480</f>
        <v>0</v>
      </c>
      <c r="AR480" s="17" t="s">
        <v>303</v>
      </c>
      <c r="AT480" s="17" t="s">
        <v>209</v>
      </c>
      <c r="AU480" s="17" t="s">
        <v>80</v>
      </c>
      <c r="AY480" s="17" t="s">
        <v>207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78</v>
      </c>
      <c r="BK480" s="228">
        <f>ROUND(I480*H480,2)</f>
        <v>0</v>
      </c>
      <c r="BL480" s="17" t="s">
        <v>303</v>
      </c>
      <c r="BM480" s="17" t="s">
        <v>3563</v>
      </c>
    </row>
    <row r="481" s="12" customFormat="1">
      <c r="B481" s="229"/>
      <c r="C481" s="230"/>
      <c r="D481" s="231" t="s">
        <v>216</v>
      </c>
      <c r="E481" s="232" t="s">
        <v>1</v>
      </c>
      <c r="F481" s="233" t="s">
        <v>3559</v>
      </c>
      <c r="G481" s="230"/>
      <c r="H481" s="234">
        <v>10.35</v>
      </c>
      <c r="I481" s="235"/>
      <c r="J481" s="230"/>
      <c r="K481" s="230"/>
      <c r="L481" s="236"/>
      <c r="M481" s="237"/>
      <c r="N481" s="238"/>
      <c r="O481" s="238"/>
      <c r="P481" s="238"/>
      <c r="Q481" s="238"/>
      <c r="R481" s="238"/>
      <c r="S481" s="238"/>
      <c r="T481" s="239"/>
      <c r="AT481" s="240" t="s">
        <v>216</v>
      </c>
      <c r="AU481" s="240" t="s">
        <v>80</v>
      </c>
      <c r="AV481" s="12" t="s">
        <v>80</v>
      </c>
      <c r="AW481" s="12" t="s">
        <v>33</v>
      </c>
      <c r="AX481" s="12" t="s">
        <v>78</v>
      </c>
      <c r="AY481" s="240" t="s">
        <v>207</v>
      </c>
    </row>
    <row r="482" s="1" customFormat="1" ht="22.5" customHeight="1">
      <c r="B482" s="38"/>
      <c r="C482" s="217" t="s">
        <v>806</v>
      </c>
      <c r="D482" s="217" t="s">
        <v>209</v>
      </c>
      <c r="E482" s="218" t="s">
        <v>3564</v>
      </c>
      <c r="F482" s="219" t="s">
        <v>3565</v>
      </c>
      <c r="G482" s="220" t="s">
        <v>868</v>
      </c>
      <c r="H482" s="283"/>
      <c r="I482" s="222"/>
      <c r="J482" s="223">
        <f>ROUND(I482*H482,2)</f>
        <v>0</v>
      </c>
      <c r="K482" s="219" t="s">
        <v>213</v>
      </c>
      <c r="L482" s="43"/>
      <c r="M482" s="224" t="s">
        <v>1</v>
      </c>
      <c r="N482" s="225" t="s">
        <v>42</v>
      </c>
      <c r="O482" s="79"/>
      <c r="P482" s="226">
        <f>O482*H482</f>
        <v>0</v>
      </c>
      <c r="Q482" s="226">
        <v>0</v>
      </c>
      <c r="R482" s="226">
        <f>Q482*H482</f>
        <v>0</v>
      </c>
      <c r="S482" s="226">
        <v>0</v>
      </c>
      <c r="T482" s="227">
        <f>S482*H482</f>
        <v>0</v>
      </c>
      <c r="AR482" s="17" t="s">
        <v>303</v>
      </c>
      <c r="AT482" s="17" t="s">
        <v>209</v>
      </c>
      <c r="AU482" s="17" t="s">
        <v>80</v>
      </c>
      <c r="AY482" s="17" t="s">
        <v>207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78</v>
      </c>
      <c r="BK482" s="228">
        <f>ROUND(I482*H482,2)</f>
        <v>0</v>
      </c>
      <c r="BL482" s="17" t="s">
        <v>303</v>
      </c>
      <c r="BM482" s="17" t="s">
        <v>3566</v>
      </c>
    </row>
    <row r="483" s="11" customFormat="1" ht="22.8" customHeight="1">
      <c r="B483" s="201"/>
      <c r="C483" s="202"/>
      <c r="D483" s="203" t="s">
        <v>70</v>
      </c>
      <c r="E483" s="215" t="s">
        <v>1088</v>
      </c>
      <c r="F483" s="215" t="s">
        <v>3567</v>
      </c>
      <c r="G483" s="202"/>
      <c r="H483" s="202"/>
      <c r="I483" s="205"/>
      <c r="J483" s="216">
        <f>BK483</f>
        <v>0</v>
      </c>
      <c r="K483" s="202"/>
      <c r="L483" s="207"/>
      <c r="M483" s="208"/>
      <c r="N483" s="209"/>
      <c r="O483" s="209"/>
      <c r="P483" s="210">
        <f>SUM(P484:P513)</f>
        <v>0</v>
      </c>
      <c r="Q483" s="209"/>
      <c r="R483" s="210">
        <f>SUM(R484:R513)</f>
        <v>0.65969339999999987</v>
      </c>
      <c r="S483" s="209"/>
      <c r="T483" s="211">
        <f>SUM(T484:T513)</f>
        <v>0</v>
      </c>
      <c r="AR483" s="212" t="s">
        <v>80</v>
      </c>
      <c r="AT483" s="213" t="s">
        <v>70</v>
      </c>
      <c r="AU483" s="213" t="s">
        <v>78</v>
      </c>
      <c r="AY483" s="212" t="s">
        <v>207</v>
      </c>
      <c r="BK483" s="214">
        <f>SUM(BK484:BK513)</f>
        <v>0</v>
      </c>
    </row>
    <row r="484" s="1" customFormat="1" ht="16.5" customHeight="1">
      <c r="B484" s="38"/>
      <c r="C484" s="217" t="s">
        <v>813</v>
      </c>
      <c r="D484" s="217" t="s">
        <v>209</v>
      </c>
      <c r="E484" s="218" t="s">
        <v>1091</v>
      </c>
      <c r="F484" s="219" t="s">
        <v>1092</v>
      </c>
      <c r="G484" s="220" t="s">
        <v>296</v>
      </c>
      <c r="H484" s="221">
        <v>74</v>
      </c>
      <c r="I484" s="222"/>
      <c r="J484" s="223">
        <f>ROUND(I484*H484,2)</f>
        <v>0</v>
      </c>
      <c r="K484" s="219" t="s">
        <v>213</v>
      </c>
      <c r="L484" s="43"/>
      <c r="M484" s="224" t="s">
        <v>1</v>
      </c>
      <c r="N484" s="225" t="s">
        <v>42</v>
      </c>
      <c r="O484" s="79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AR484" s="17" t="s">
        <v>214</v>
      </c>
      <c r="AT484" s="17" t="s">
        <v>209</v>
      </c>
      <c r="AU484" s="17" t="s">
        <v>80</v>
      </c>
      <c r="AY484" s="17" t="s">
        <v>207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78</v>
      </c>
      <c r="BK484" s="228">
        <f>ROUND(I484*H484,2)</f>
        <v>0</v>
      </c>
      <c r="BL484" s="17" t="s">
        <v>214</v>
      </c>
      <c r="BM484" s="17" t="s">
        <v>3568</v>
      </c>
    </row>
    <row r="485" s="12" customFormat="1">
      <c r="B485" s="229"/>
      <c r="C485" s="230"/>
      <c r="D485" s="231" t="s">
        <v>216</v>
      </c>
      <c r="E485" s="232" t="s">
        <v>1</v>
      </c>
      <c r="F485" s="233" t="s">
        <v>3263</v>
      </c>
      <c r="G485" s="230"/>
      <c r="H485" s="234">
        <v>9.9499999999999993</v>
      </c>
      <c r="I485" s="235"/>
      <c r="J485" s="230"/>
      <c r="K485" s="230"/>
      <c r="L485" s="236"/>
      <c r="M485" s="237"/>
      <c r="N485" s="238"/>
      <c r="O485" s="238"/>
      <c r="P485" s="238"/>
      <c r="Q485" s="238"/>
      <c r="R485" s="238"/>
      <c r="S485" s="238"/>
      <c r="T485" s="239"/>
      <c r="AT485" s="240" t="s">
        <v>216</v>
      </c>
      <c r="AU485" s="240" t="s">
        <v>80</v>
      </c>
      <c r="AV485" s="12" t="s">
        <v>80</v>
      </c>
      <c r="AW485" s="12" t="s">
        <v>33</v>
      </c>
      <c r="AX485" s="12" t="s">
        <v>71</v>
      </c>
      <c r="AY485" s="240" t="s">
        <v>207</v>
      </c>
    </row>
    <row r="486" s="12" customFormat="1">
      <c r="B486" s="229"/>
      <c r="C486" s="230"/>
      <c r="D486" s="231" t="s">
        <v>216</v>
      </c>
      <c r="E486" s="232" t="s">
        <v>1</v>
      </c>
      <c r="F486" s="233" t="s">
        <v>3264</v>
      </c>
      <c r="G486" s="230"/>
      <c r="H486" s="234">
        <v>23.399999999999999</v>
      </c>
      <c r="I486" s="235"/>
      <c r="J486" s="230"/>
      <c r="K486" s="230"/>
      <c r="L486" s="236"/>
      <c r="M486" s="237"/>
      <c r="N486" s="238"/>
      <c r="O486" s="238"/>
      <c r="P486" s="238"/>
      <c r="Q486" s="238"/>
      <c r="R486" s="238"/>
      <c r="S486" s="238"/>
      <c r="T486" s="239"/>
      <c r="AT486" s="240" t="s">
        <v>216</v>
      </c>
      <c r="AU486" s="240" t="s">
        <v>80</v>
      </c>
      <c r="AV486" s="12" t="s">
        <v>80</v>
      </c>
      <c r="AW486" s="12" t="s">
        <v>33</v>
      </c>
      <c r="AX486" s="12" t="s">
        <v>71</v>
      </c>
      <c r="AY486" s="240" t="s">
        <v>207</v>
      </c>
    </row>
    <row r="487" s="12" customFormat="1">
      <c r="B487" s="229"/>
      <c r="C487" s="230"/>
      <c r="D487" s="231" t="s">
        <v>216</v>
      </c>
      <c r="E487" s="232" t="s">
        <v>1</v>
      </c>
      <c r="F487" s="233" t="s">
        <v>3569</v>
      </c>
      <c r="G487" s="230"/>
      <c r="H487" s="234">
        <v>25.350000000000001</v>
      </c>
      <c r="I487" s="235"/>
      <c r="J487" s="230"/>
      <c r="K487" s="230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216</v>
      </c>
      <c r="AU487" s="240" t="s">
        <v>80</v>
      </c>
      <c r="AV487" s="12" t="s">
        <v>80</v>
      </c>
      <c r="AW487" s="12" t="s">
        <v>33</v>
      </c>
      <c r="AX487" s="12" t="s">
        <v>71</v>
      </c>
      <c r="AY487" s="240" t="s">
        <v>207</v>
      </c>
    </row>
    <row r="488" s="12" customFormat="1">
      <c r="B488" s="229"/>
      <c r="C488" s="230"/>
      <c r="D488" s="231" t="s">
        <v>216</v>
      </c>
      <c r="E488" s="232" t="s">
        <v>1</v>
      </c>
      <c r="F488" s="233" t="s">
        <v>3570</v>
      </c>
      <c r="G488" s="230"/>
      <c r="H488" s="234">
        <v>15.300000000000001</v>
      </c>
      <c r="I488" s="235"/>
      <c r="J488" s="230"/>
      <c r="K488" s="230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216</v>
      </c>
      <c r="AU488" s="240" t="s">
        <v>80</v>
      </c>
      <c r="AV488" s="12" t="s">
        <v>80</v>
      </c>
      <c r="AW488" s="12" t="s">
        <v>33</v>
      </c>
      <c r="AX488" s="12" t="s">
        <v>71</v>
      </c>
      <c r="AY488" s="240" t="s">
        <v>207</v>
      </c>
    </row>
    <row r="489" s="13" customFormat="1">
      <c r="B489" s="241"/>
      <c r="C489" s="242"/>
      <c r="D489" s="231" t="s">
        <v>216</v>
      </c>
      <c r="E489" s="243" t="s">
        <v>1</v>
      </c>
      <c r="F489" s="244" t="s">
        <v>223</v>
      </c>
      <c r="G489" s="242"/>
      <c r="H489" s="245">
        <v>74</v>
      </c>
      <c r="I489" s="246"/>
      <c r="J489" s="242"/>
      <c r="K489" s="242"/>
      <c r="L489" s="247"/>
      <c r="M489" s="248"/>
      <c r="N489" s="249"/>
      <c r="O489" s="249"/>
      <c r="P489" s="249"/>
      <c r="Q489" s="249"/>
      <c r="R489" s="249"/>
      <c r="S489" s="249"/>
      <c r="T489" s="250"/>
      <c r="AT489" s="251" t="s">
        <v>216</v>
      </c>
      <c r="AU489" s="251" t="s">
        <v>80</v>
      </c>
      <c r="AV489" s="13" t="s">
        <v>214</v>
      </c>
      <c r="AW489" s="13" t="s">
        <v>33</v>
      </c>
      <c r="AX489" s="13" t="s">
        <v>78</v>
      </c>
      <c r="AY489" s="251" t="s">
        <v>207</v>
      </c>
    </row>
    <row r="490" s="1" customFormat="1" ht="16.5" customHeight="1">
      <c r="B490" s="38"/>
      <c r="C490" s="217" t="s">
        <v>821</v>
      </c>
      <c r="D490" s="217" t="s">
        <v>209</v>
      </c>
      <c r="E490" s="218" t="s">
        <v>1096</v>
      </c>
      <c r="F490" s="219" t="s">
        <v>1097</v>
      </c>
      <c r="G490" s="220" t="s">
        <v>296</v>
      </c>
      <c r="H490" s="221">
        <v>74</v>
      </c>
      <c r="I490" s="222"/>
      <c r="J490" s="223">
        <f>ROUND(I490*H490,2)</f>
        <v>0</v>
      </c>
      <c r="K490" s="219" t="s">
        <v>213</v>
      </c>
      <c r="L490" s="43"/>
      <c r="M490" s="224" t="s">
        <v>1</v>
      </c>
      <c r="N490" s="225" t="s">
        <v>42</v>
      </c>
      <c r="O490" s="79"/>
      <c r="P490" s="226">
        <f>O490*H490</f>
        <v>0</v>
      </c>
      <c r="Q490" s="226">
        <v>3.0000000000000001E-05</v>
      </c>
      <c r="R490" s="226">
        <f>Q490*H490</f>
        <v>0.0022200000000000002</v>
      </c>
      <c r="S490" s="226">
        <v>0</v>
      </c>
      <c r="T490" s="227">
        <f>S490*H490</f>
        <v>0</v>
      </c>
      <c r="AR490" s="17" t="s">
        <v>303</v>
      </c>
      <c r="AT490" s="17" t="s">
        <v>209</v>
      </c>
      <c r="AU490" s="17" t="s">
        <v>80</v>
      </c>
      <c r="AY490" s="17" t="s">
        <v>207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78</v>
      </c>
      <c r="BK490" s="228">
        <f>ROUND(I490*H490,2)</f>
        <v>0</v>
      </c>
      <c r="BL490" s="17" t="s">
        <v>303</v>
      </c>
      <c r="BM490" s="17" t="s">
        <v>3571</v>
      </c>
    </row>
    <row r="491" s="12" customFormat="1">
      <c r="B491" s="229"/>
      <c r="C491" s="230"/>
      <c r="D491" s="231" t="s">
        <v>216</v>
      </c>
      <c r="E491" s="232" t="s">
        <v>1</v>
      </c>
      <c r="F491" s="233" t="s">
        <v>3572</v>
      </c>
      <c r="G491" s="230"/>
      <c r="H491" s="234">
        <v>74</v>
      </c>
      <c r="I491" s="235"/>
      <c r="J491" s="230"/>
      <c r="K491" s="230"/>
      <c r="L491" s="236"/>
      <c r="M491" s="237"/>
      <c r="N491" s="238"/>
      <c r="O491" s="238"/>
      <c r="P491" s="238"/>
      <c r="Q491" s="238"/>
      <c r="R491" s="238"/>
      <c r="S491" s="238"/>
      <c r="T491" s="239"/>
      <c r="AT491" s="240" t="s">
        <v>216</v>
      </c>
      <c r="AU491" s="240" t="s">
        <v>80</v>
      </c>
      <c r="AV491" s="12" t="s">
        <v>80</v>
      </c>
      <c r="AW491" s="12" t="s">
        <v>33</v>
      </c>
      <c r="AX491" s="12" t="s">
        <v>78</v>
      </c>
      <c r="AY491" s="240" t="s">
        <v>207</v>
      </c>
    </row>
    <row r="492" s="1" customFormat="1" ht="16.5" customHeight="1">
      <c r="B492" s="38"/>
      <c r="C492" s="217" t="s">
        <v>826</v>
      </c>
      <c r="D492" s="217" t="s">
        <v>209</v>
      </c>
      <c r="E492" s="218" t="s">
        <v>1135</v>
      </c>
      <c r="F492" s="219" t="s">
        <v>1136</v>
      </c>
      <c r="G492" s="220" t="s">
        <v>296</v>
      </c>
      <c r="H492" s="221">
        <v>74</v>
      </c>
      <c r="I492" s="222"/>
      <c r="J492" s="223">
        <f>ROUND(I492*H492,2)</f>
        <v>0</v>
      </c>
      <c r="K492" s="219" t="s">
        <v>213</v>
      </c>
      <c r="L492" s="43"/>
      <c r="M492" s="224" t="s">
        <v>1</v>
      </c>
      <c r="N492" s="225" t="s">
        <v>42</v>
      </c>
      <c r="O492" s="79"/>
      <c r="P492" s="226">
        <f>O492*H492</f>
        <v>0</v>
      </c>
      <c r="Q492" s="226">
        <v>0.0075799999999999999</v>
      </c>
      <c r="R492" s="226">
        <f>Q492*H492</f>
        <v>0.56091999999999997</v>
      </c>
      <c r="S492" s="226">
        <v>0</v>
      </c>
      <c r="T492" s="227">
        <f>S492*H492</f>
        <v>0</v>
      </c>
      <c r="AR492" s="17" t="s">
        <v>303</v>
      </c>
      <c r="AT492" s="17" t="s">
        <v>209</v>
      </c>
      <c r="AU492" s="17" t="s">
        <v>80</v>
      </c>
      <c r="AY492" s="17" t="s">
        <v>207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78</v>
      </c>
      <c r="BK492" s="228">
        <f>ROUND(I492*H492,2)</f>
        <v>0</v>
      </c>
      <c r="BL492" s="17" t="s">
        <v>303</v>
      </c>
      <c r="BM492" s="17" t="s">
        <v>3573</v>
      </c>
    </row>
    <row r="493" s="12" customFormat="1">
      <c r="B493" s="229"/>
      <c r="C493" s="230"/>
      <c r="D493" s="231" t="s">
        <v>216</v>
      </c>
      <c r="E493" s="232" t="s">
        <v>1</v>
      </c>
      <c r="F493" s="233" t="s">
        <v>3572</v>
      </c>
      <c r="G493" s="230"/>
      <c r="H493" s="234">
        <v>74</v>
      </c>
      <c r="I493" s="235"/>
      <c r="J493" s="230"/>
      <c r="K493" s="230"/>
      <c r="L493" s="236"/>
      <c r="M493" s="237"/>
      <c r="N493" s="238"/>
      <c r="O493" s="238"/>
      <c r="P493" s="238"/>
      <c r="Q493" s="238"/>
      <c r="R493" s="238"/>
      <c r="S493" s="238"/>
      <c r="T493" s="239"/>
      <c r="AT493" s="240" t="s">
        <v>216</v>
      </c>
      <c r="AU493" s="240" t="s">
        <v>80</v>
      </c>
      <c r="AV493" s="12" t="s">
        <v>80</v>
      </c>
      <c r="AW493" s="12" t="s">
        <v>33</v>
      </c>
      <c r="AX493" s="12" t="s">
        <v>78</v>
      </c>
      <c r="AY493" s="240" t="s">
        <v>207</v>
      </c>
    </row>
    <row r="494" s="1" customFormat="1" ht="16.5" customHeight="1">
      <c r="B494" s="38"/>
      <c r="C494" s="217" t="s">
        <v>831</v>
      </c>
      <c r="D494" s="217" t="s">
        <v>209</v>
      </c>
      <c r="E494" s="218" t="s">
        <v>1100</v>
      </c>
      <c r="F494" s="219" t="s">
        <v>2788</v>
      </c>
      <c r="G494" s="220" t="s">
        <v>290</v>
      </c>
      <c r="H494" s="221">
        <v>64.200000000000003</v>
      </c>
      <c r="I494" s="222"/>
      <c r="J494" s="223">
        <f>ROUND(I494*H494,2)</f>
        <v>0</v>
      </c>
      <c r="K494" s="219" t="s">
        <v>213</v>
      </c>
      <c r="L494" s="43"/>
      <c r="M494" s="224" t="s">
        <v>1</v>
      </c>
      <c r="N494" s="225" t="s">
        <v>42</v>
      </c>
      <c r="O494" s="79"/>
      <c r="P494" s="226">
        <f>O494*H494</f>
        <v>0</v>
      </c>
      <c r="Q494" s="226">
        <v>2.0000000000000002E-05</v>
      </c>
      <c r="R494" s="226">
        <f>Q494*H494</f>
        <v>0.0012840000000000002</v>
      </c>
      <c r="S494" s="226">
        <v>0</v>
      </c>
      <c r="T494" s="227">
        <f>S494*H494</f>
        <v>0</v>
      </c>
      <c r="AR494" s="17" t="s">
        <v>303</v>
      </c>
      <c r="AT494" s="17" t="s">
        <v>209</v>
      </c>
      <c r="AU494" s="17" t="s">
        <v>80</v>
      </c>
      <c r="AY494" s="17" t="s">
        <v>207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78</v>
      </c>
      <c r="BK494" s="228">
        <f>ROUND(I494*H494,2)</f>
        <v>0</v>
      </c>
      <c r="BL494" s="17" t="s">
        <v>303</v>
      </c>
      <c r="BM494" s="17" t="s">
        <v>3574</v>
      </c>
    </row>
    <row r="495" s="15" customFormat="1">
      <c r="B495" s="263"/>
      <c r="C495" s="264"/>
      <c r="D495" s="231" t="s">
        <v>216</v>
      </c>
      <c r="E495" s="265" t="s">
        <v>1</v>
      </c>
      <c r="F495" s="266" t="s">
        <v>1103</v>
      </c>
      <c r="G495" s="264"/>
      <c r="H495" s="265" t="s">
        <v>1</v>
      </c>
      <c r="I495" s="267"/>
      <c r="J495" s="264"/>
      <c r="K495" s="264"/>
      <c r="L495" s="268"/>
      <c r="M495" s="269"/>
      <c r="N495" s="270"/>
      <c r="O495" s="270"/>
      <c r="P495" s="270"/>
      <c r="Q495" s="270"/>
      <c r="R495" s="270"/>
      <c r="S495" s="270"/>
      <c r="T495" s="271"/>
      <c r="AT495" s="272" t="s">
        <v>216</v>
      </c>
      <c r="AU495" s="272" t="s">
        <v>80</v>
      </c>
      <c r="AV495" s="15" t="s">
        <v>78</v>
      </c>
      <c r="AW495" s="15" t="s">
        <v>33</v>
      </c>
      <c r="AX495" s="15" t="s">
        <v>71</v>
      </c>
      <c r="AY495" s="272" t="s">
        <v>207</v>
      </c>
    </row>
    <row r="496" s="12" customFormat="1">
      <c r="B496" s="229"/>
      <c r="C496" s="230"/>
      <c r="D496" s="231" t="s">
        <v>216</v>
      </c>
      <c r="E496" s="232" t="s">
        <v>1</v>
      </c>
      <c r="F496" s="233" t="s">
        <v>3575</v>
      </c>
      <c r="G496" s="230"/>
      <c r="H496" s="234">
        <v>13.1</v>
      </c>
      <c r="I496" s="235"/>
      <c r="J496" s="230"/>
      <c r="K496" s="230"/>
      <c r="L496" s="236"/>
      <c r="M496" s="237"/>
      <c r="N496" s="238"/>
      <c r="O496" s="238"/>
      <c r="P496" s="238"/>
      <c r="Q496" s="238"/>
      <c r="R496" s="238"/>
      <c r="S496" s="238"/>
      <c r="T496" s="239"/>
      <c r="AT496" s="240" t="s">
        <v>216</v>
      </c>
      <c r="AU496" s="240" t="s">
        <v>80</v>
      </c>
      <c r="AV496" s="12" t="s">
        <v>80</v>
      </c>
      <c r="AW496" s="12" t="s">
        <v>33</v>
      </c>
      <c r="AX496" s="12" t="s">
        <v>71</v>
      </c>
      <c r="AY496" s="240" t="s">
        <v>207</v>
      </c>
    </row>
    <row r="497" s="12" customFormat="1">
      <c r="B497" s="229"/>
      <c r="C497" s="230"/>
      <c r="D497" s="231" t="s">
        <v>216</v>
      </c>
      <c r="E497" s="232" t="s">
        <v>1</v>
      </c>
      <c r="F497" s="233" t="s">
        <v>3576</v>
      </c>
      <c r="G497" s="230"/>
      <c r="H497" s="234">
        <v>18</v>
      </c>
      <c r="I497" s="235"/>
      <c r="J497" s="230"/>
      <c r="K497" s="230"/>
      <c r="L497" s="236"/>
      <c r="M497" s="237"/>
      <c r="N497" s="238"/>
      <c r="O497" s="238"/>
      <c r="P497" s="238"/>
      <c r="Q497" s="238"/>
      <c r="R497" s="238"/>
      <c r="S497" s="238"/>
      <c r="T497" s="239"/>
      <c r="AT497" s="240" t="s">
        <v>216</v>
      </c>
      <c r="AU497" s="240" t="s">
        <v>80</v>
      </c>
      <c r="AV497" s="12" t="s">
        <v>80</v>
      </c>
      <c r="AW497" s="12" t="s">
        <v>33</v>
      </c>
      <c r="AX497" s="12" t="s">
        <v>71</v>
      </c>
      <c r="AY497" s="240" t="s">
        <v>207</v>
      </c>
    </row>
    <row r="498" s="12" customFormat="1">
      <c r="B498" s="229"/>
      <c r="C498" s="230"/>
      <c r="D498" s="231" t="s">
        <v>216</v>
      </c>
      <c r="E498" s="232" t="s">
        <v>1</v>
      </c>
      <c r="F498" s="233" t="s">
        <v>3577</v>
      </c>
      <c r="G498" s="230"/>
      <c r="H498" s="234">
        <v>18.600000000000001</v>
      </c>
      <c r="I498" s="235"/>
      <c r="J498" s="230"/>
      <c r="K498" s="230"/>
      <c r="L498" s="236"/>
      <c r="M498" s="237"/>
      <c r="N498" s="238"/>
      <c r="O498" s="238"/>
      <c r="P498" s="238"/>
      <c r="Q498" s="238"/>
      <c r="R498" s="238"/>
      <c r="S498" s="238"/>
      <c r="T498" s="239"/>
      <c r="AT498" s="240" t="s">
        <v>216</v>
      </c>
      <c r="AU498" s="240" t="s">
        <v>80</v>
      </c>
      <c r="AV498" s="12" t="s">
        <v>80</v>
      </c>
      <c r="AW498" s="12" t="s">
        <v>33</v>
      </c>
      <c r="AX498" s="12" t="s">
        <v>71</v>
      </c>
      <c r="AY498" s="240" t="s">
        <v>207</v>
      </c>
    </row>
    <row r="499" s="12" customFormat="1">
      <c r="B499" s="229"/>
      <c r="C499" s="230"/>
      <c r="D499" s="231" t="s">
        <v>216</v>
      </c>
      <c r="E499" s="232" t="s">
        <v>1</v>
      </c>
      <c r="F499" s="233" t="s">
        <v>3578</v>
      </c>
      <c r="G499" s="230"/>
      <c r="H499" s="234">
        <v>14.5</v>
      </c>
      <c r="I499" s="235"/>
      <c r="J499" s="230"/>
      <c r="K499" s="230"/>
      <c r="L499" s="236"/>
      <c r="M499" s="237"/>
      <c r="N499" s="238"/>
      <c r="O499" s="238"/>
      <c r="P499" s="238"/>
      <c r="Q499" s="238"/>
      <c r="R499" s="238"/>
      <c r="S499" s="238"/>
      <c r="T499" s="239"/>
      <c r="AT499" s="240" t="s">
        <v>216</v>
      </c>
      <c r="AU499" s="240" t="s">
        <v>80</v>
      </c>
      <c r="AV499" s="12" t="s">
        <v>80</v>
      </c>
      <c r="AW499" s="12" t="s">
        <v>33</v>
      </c>
      <c r="AX499" s="12" t="s">
        <v>71</v>
      </c>
      <c r="AY499" s="240" t="s">
        <v>207</v>
      </c>
    </row>
    <row r="500" s="13" customFormat="1">
      <c r="B500" s="241"/>
      <c r="C500" s="242"/>
      <c r="D500" s="231" t="s">
        <v>216</v>
      </c>
      <c r="E500" s="243" t="s">
        <v>1</v>
      </c>
      <c r="F500" s="244" t="s">
        <v>223</v>
      </c>
      <c r="G500" s="242"/>
      <c r="H500" s="245">
        <v>64.200000000000003</v>
      </c>
      <c r="I500" s="246"/>
      <c r="J500" s="242"/>
      <c r="K500" s="242"/>
      <c r="L500" s="247"/>
      <c r="M500" s="248"/>
      <c r="N500" s="249"/>
      <c r="O500" s="249"/>
      <c r="P500" s="249"/>
      <c r="Q500" s="249"/>
      <c r="R500" s="249"/>
      <c r="S500" s="249"/>
      <c r="T500" s="250"/>
      <c r="AT500" s="251" t="s">
        <v>216</v>
      </c>
      <c r="AU500" s="251" t="s">
        <v>80</v>
      </c>
      <c r="AV500" s="13" t="s">
        <v>214</v>
      </c>
      <c r="AW500" s="13" t="s">
        <v>33</v>
      </c>
      <c r="AX500" s="13" t="s">
        <v>78</v>
      </c>
      <c r="AY500" s="251" t="s">
        <v>207</v>
      </c>
    </row>
    <row r="501" s="1" customFormat="1" ht="16.5" customHeight="1">
      <c r="B501" s="38"/>
      <c r="C501" s="217" t="s">
        <v>835</v>
      </c>
      <c r="D501" s="217" t="s">
        <v>209</v>
      </c>
      <c r="E501" s="218" t="s">
        <v>1111</v>
      </c>
      <c r="F501" s="219" t="s">
        <v>1112</v>
      </c>
      <c r="G501" s="220" t="s">
        <v>290</v>
      </c>
      <c r="H501" s="221">
        <v>64.200000000000003</v>
      </c>
      <c r="I501" s="222"/>
      <c r="J501" s="223">
        <f>ROUND(I501*H501,2)</f>
        <v>0</v>
      </c>
      <c r="K501" s="219" t="s">
        <v>213</v>
      </c>
      <c r="L501" s="43"/>
      <c r="M501" s="224" t="s">
        <v>1</v>
      </c>
      <c r="N501" s="225" t="s">
        <v>42</v>
      </c>
      <c r="O501" s="79"/>
      <c r="P501" s="226">
        <f>O501*H501</f>
        <v>0</v>
      </c>
      <c r="Q501" s="226">
        <v>0.00014999999999999999</v>
      </c>
      <c r="R501" s="226">
        <f>Q501*H501</f>
        <v>0.0096299999999999997</v>
      </c>
      <c r="S501" s="226">
        <v>0</v>
      </c>
      <c r="T501" s="227">
        <f>S501*H501</f>
        <v>0</v>
      </c>
      <c r="AR501" s="17" t="s">
        <v>303</v>
      </c>
      <c r="AT501" s="17" t="s">
        <v>209</v>
      </c>
      <c r="AU501" s="17" t="s">
        <v>80</v>
      </c>
      <c r="AY501" s="17" t="s">
        <v>207</v>
      </c>
      <c r="BE501" s="228">
        <f>IF(N501="základní",J501,0)</f>
        <v>0</v>
      </c>
      <c r="BF501" s="228">
        <f>IF(N501="snížená",J501,0)</f>
        <v>0</v>
      </c>
      <c r="BG501" s="228">
        <f>IF(N501="zákl. přenesená",J501,0)</f>
        <v>0</v>
      </c>
      <c r="BH501" s="228">
        <f>IF(N501="sníž. přenesená",J501,0)</f>
        <v>0</v>
      </c>
      <c r="BI501" s="228">
        <f>IF(N501="nulová",J501,0)</f>
        <v>0</v>
      </c>
      <c r="BJ501" s="17" t="s">
        <v>78</v>
      </c>
      <c r="BK501" s="228">
        <f>ROUND(I501*H501,2)</f>
        <v>0</v>
      </c>
      <c r="BL501" s="17" t="s">
        <v>303</v>
      </c>
      <c r="BM501" s="17" t="s">
        <v>3579</v>
      </c>
    </row>
    <row r="502" s="12" customFormat="1">
      <c r="B502" s="229"/>
      <c r="C502" s="230"/>
      <c r="D502" s="231" t="s">
        <v>216</v>
      </c>
      <c r="E502" s="232" t="s">
        <v>1</v>
      </c>
      <c r="F502" s="233" t="s">
        <v>3580</v>
      </c>
      <c r="G502" s="230"/>
      <c r="H502" s="234">
        <v>64.200000000000003</v>
      </c>
      <c r="I502" s="235"/>
      <c r="J502" s="230"/>
      <c r="K502" s="230"/>
      <c r="L502" s="236"/>
      <c r="M502" s="237"/>
      <c r="N502" s="238"/>
      <c r="O502" s="238"/>
      <c r="P502" s="238"/>
      <c r="Q502" s="238"/>
      <c r="R502" s="238"/>
      <c r="S502" s="238"/>
      <c r="T502" s="239"/>
      <c r="AT502" s="240" t="s">
        <v>216</v>
      </c>
      <c r="AU502" s="240" t="s">
        <v>80</v>
      </c>
      <c r="AV502" s="12" t="s">
        <v>80</v>
      </c>
      <c r="AW502" s="12" t="s">
        <v>33</v>
      </c>
      <c r="AX502" s="12" t="s">
        <v>78</v>
      </c>
      <c r="AY502" s="240" t="s">
        <v>207</v>
      </c>
    </row>
    <row r="503" s="1" customFormat="1" ht="16.5" customHeight="1">
      <c r="B503" s="38"/>
      <c r="C503" s="273" t="s">
        <v>840</v>
      </c>
      <c r="D503" s="273" t="s">
        <v>281</v>
      </c>
      <c r="E503" s="274" t="s">
        <v>1116</v>
      </c>
      <c r="F503" s="275" t="s">
        <v>2795</v>
      </c>
      <c r="G503" s="276" t="s">
        <v>290</v>
      </c>
      <c r="H503" s="277">
        <v>67.409999999999997</v>
      </c>
      <c r="I503" s="278"/>
      <c r="J503" s="279">
        <f>ROUND(I503*H503,2)</f>
        <v>0</v>
      </c>
      <c r="K503" s="275" t="s">
        <v>213</v>
      </c>
      <c r="L503" s="280"/>
      <c r="M503" s="281" t="s">
        <v>1</v>
      </c>
      <c r="N503" s="282" t="s">
        <v>42</v>
      </c>
      <c r="O503" s="79"/>
      <c r="P503" s="226">
        <f>O503*H503</f>
        <v>0</v>
      </c>
      <c r="Q503" s="226">
        <v>0.00019000000000000001</v>
      </c>
      <c r="R503" s="226">
        <f>Q503*H503</f>
        <v>0.012807900000000001</v>
      </c>
      <c r="S503" s="226">
        <v>0</v>
      </c>
      <c r="T503" s="227">
        <f>S503*H503</f>
        <v>0</v>
      </c>
      <c r="AR503" s="17" t="s">
        <v>397</v>
      </c>
      <c r="AT503" s="17" t="s">
        <v>281</v>
      </c>
      <c r="AU503" s="17" t="s">
        <v>80</v>
      </c>
      <c r="AY503" s="17" t="s">
        <v>207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78</v>
      </c>
      <c r="BK503" s="228">
        <f>ROUND(I503*H503,2)</f>
        <v>0</v>
      </c>
      <c r="BL503" s="17" t="s">
        <v>303</v>
      </c>
      <c r="BM503" s="17" t="s">
        <v>3581</v>
      </c>
    </row>
    <row r="504" s="12" customFormat="1">
      <c r="B504" s="229"/>
      <c r="C504" s="230"/>
      <c r="D504" s="231" t="s">
        <v>216</v>
      </c>
      <c r="E504" s="232" t="s">
        <v>1</v>
      </c>
      <c r="F504" s="233" t="s">
        <v>3582</v>
      </c>
      <c r="G504" s="230"/>
      <c r="H504" s="234">
        <v>67.409999999999997</v>
      </c>
      <c r="I504" s="235"/>
      <c r="J504" s="230"/>
      <c r="K504" s="230"/>
      <c r="L504" s="236"/>
      <c r="M504" s="237"/>
      <c r="N504" s="238"/>
      <c r="O504" s="238"/>
      <c r="P504" s="238"/>
      <c r="Q504" s="238"/>
      <c r="R504" s="238"/>
      <c r="S504" s="238"/>
      <c r="T504" s="239"/>
      <c r="AT504" s="240" t="s">
        <v>216</v>
      </c>
      <c r="AU504" s="240" t="s">
        <v>80</v>
      </c>
      <c r="AV504" s="12" t="s">
        <v>80</v>
      </c>
      <c r="AW504" s="12" t="s">
        <v>33</v>
      </c>
      <c r="AX504" s="12" t="s">
        <v>78</v>
      </c>
      <c r="AY504" s="240" t="s">
        <v>207</v>
      </c>
    </row>
    <row r="505" s="1" customFormat="1" ht="16.5" customHeight="1">
      <c r="B505" s="38"/>
      <c r="C505" s="217" t="s">
        <v>845</v>
      </c>
      <c r="D505" s="217" t="s">
        <v>209</v>
      </c>
      <c r="E505" s="218" t="s">
        <v>2798</v>
      </c>
      <c r="F505" s="219" t="s">
        <v>2799</v>
      </c>
      <c r="G505" s="220" t="s">
        <v>296</v>
      </c>
      <c r="H505" s="221">
        <v>74</v>
      </c>
      <c r="I505" s="222"/>
      <c r="J505" s="223">
        <f>ROUND(I505*H505,2)</f>
        <v>0</v>
      </c>
      <c r="K505" s="219" t="s">
        <v>213</v>
      </c>
      <c r="L505" s="43"/>
      <c r="M505" s="224" t="s">
        <v>1</v>
      </c>
      <c r="N505" s="225" t="s">
        <v>42</v>
      </c>
      <c r="O505" s="79"/>
      <c r="P505" s="226">
        <f>O505*H505</f>
        <v>0</v>
      </c>
      <c r="Q505" s="226">
        <v>0.00040000000000000002</v>
      </c>
      <c r="R505" s="226">
        <f>Q505*H505</f>
        <v>0.029600000000000001</v>
      </c>
      <c r="S505" s="226">
        <v>0</v>
      </c>
      <c r="T505" s="227">
        <f>S505*H505</f>
        <v>0</v>
      </c>
      <c r="AR505" s="17" t="s">
        <v>303</v>
      </c>
      <c r="AT505" s="17" t="s">
        <v>209</v>
      </c>
      <c r="AU505" s="17" t="s">
        <v>80</v>
      </c>
      <c r="AY505" s="17" t="s">
        <v>207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78</v>
      </c>
      <c r="BK505" s="228">
        <f>ROUND(I505*H505,2)</f>
        <v>0</v>
      </c>
      <c r="BL505" s="17" t="s">
        <v>303</v>
      </c>
      <c r="BM505" s="17" t="s">
        <v>3583</v>
      </c>
    </row>
    <row r="506" s="12" customFormat="1">
      <c r="B506" s="229"/>
      <c r="C506" s="230"/>
      <c r="D506" s="231" t="s">
        <v>216</v>
      </c>
      <c r="E506" s="232" t="s">
        <v>1</v>
      </c>
      <c r="F506" s="233" t="s">
        <v>3263</v>
      </c>
      <c r="G506" s="230"/>
      <c r="H506" s="234">
        <v>9.9499999999999993</v>
      </c>
      <c r="I506" s="235"/>
      <c r="J506" s="230"/>
      <c r="K506" s="230"/>
      <c r="L506" s="236"/>
      <c r="M506" s="237"/>
      <c r="N506" s="238"/>
      <c r="O506" s="238"/>
      <c r="P506" s="238"/>
      <c r="Q506" s="238"/>
      <c r="R506" s="238"/>
      <c r="S506" s="238"/>
      <c r="T506" s="239"/>
      <c r="AT506" s="240" t="s">
        <v>216</v>
      </c>
      <c r="AU506" s="240" t="s">
        <v>80</v>
      </c>
      <c r="AV506" s="12" t="s">
        <v>80</v>
      </c>
      <c r="AW506" s="12" t="s">
        <v>33</v>
      </c>
      <c r="AX506" s="12" t="s">
        <v>71</v>
      </c>
      <c r="AY506" s="240" t="s">
        <v>207</v>
      </c>
    </row>
    <row r="507" s="12" customFormat="1">
      <c r="B507" s="229"/>
      <c r="C507" s="230"/>
      <c r="D507" s="231" t="s">
        <v>216</v>
      </c>
      <c r="E507" s="232" t="s">
        <v>1</v>
      </c>
      <c r="F507" s="233" t="s">
        <v>3264</v>
      </c>
      <c r="G507" s="230"/>
      <c r="H507" s="234">
        <v>23.399999999999999</v>
      </c>
      <c r="I507" s="235"/>
      <c r="J507" s="230"/>
      <c r="K507" s="230"/>
      <c r="L507" s="236"/>
      <c r="M507" s="237"/>
      <c r="N507" s="238"/>
      <c r="O507" s="238"/>
      <c r="P507" s="238"/>
      <c r="Q507" s="238"/>
      <c r="R507" s="238"/>
      <c r="S507" s="238"/>
      <c r="T507" s="239"/>
      <c r="AT507" s="240" t="s">
        <v>216</v>
      </c>
      <c r="AU507" s="240" t="s">
        <v>80</v>
      </c>
      <c r="AV507" s="12" t="s">
        <v>80</v>
      </c>
      <c r="AW507" s="12" t="s">
        <v>33</v>
      </c>
      <c r="AX507" s="12" t="s">
        <v>71</v>
      </c>
      <c r="AY507" s="240" t="s">
        <v>207</v>
      </c>
    </row>
    <row r="508" s="12" customFormat="1">
      <c r="B508" s="229"/>
      <c r="C508" s="230"/>
      <c r="D508" s="231" t="s">
        <v>216</v>
      </c>
      <c r="E508" s="232" t="s">
        <v>1</v>
      </c>
      <c r="F508" s="233" t="s">
        <v>3569</v>
      </c>
      <c r="G508" s="230"/>
      <c r="H508" s="234">
        <v>25.350000000000001</v>
      </c>
      <c r="I508" s="235"/>
      <c r="J508" s="230"/>
      <c r="K508" s="230"/>
      <c r="L508" s="236"/>
      <c r="M508" s="237"/>
      <c r="N508" s="238"/>
      <c r="O508" s="238"/>
      <c r="P508" s="238"/>
      <c r="Q508" s="238"/>
      <c r="R508" s="238"/>
      <c r="S508" s="238"/>
      <c r="T508" s="239"/>
      <c r="AT508" s="240" t="s">
        <v>216</v>
      </c>
      <c r="AU508" s="240" t="s">
        <v>80</v>
      </c>
      <c r="AV508" s="12" t="s">
        <v>80</v>
      </c>
      <c r="AW508" s="12" t="s">
        <v>33</v>
      </c>
      <c r="AX508" s="12" t="s">
        <v>71</v>
      </c>
      <c r="AY508" s="240" t="s">
        <v>207</v>
      </c>
    </row>
    <row r="509" s="12" customFormat="1">
      <c r="B509" s="229"/>
      <c r="C509" s="230"/>
      <c r="D509" s="231" t="s">
        <v>216</v>
      </c>
      <c r="E509" s="232" t="s">
        <v>1</v>
      </c>
      <c r="F509" s="233" t="s">
        <v>3570</v>
      </c>
      <c r="G509" s="230"/>
      <c r="H509" s="234">
        <v>15.300000000000001</v>
      </c>
      <c r="I509" s="235"/>
      <c r="J509" s="230"/>
      <c r="K509" s="230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216</v>
      </c>
      <c r="AU509" s="240" t="s">
        <v>80</v>
      </c>
      <c r="AV509" s="12" t="s">
        <v>80</v>
      </c>
      <c r="AW509" s="12" t="s">
        <v>33</v>
      </c>
      <c r="AX509" s="12" t="s">
        <v>71</v>
      </c>
      <c r="AY509" s="240" t="s">
        <v>207</v>
      </c>
    </row>
    <row r="510" s="13" customFormat="1">
      <c r="B510" s="241"/>
      <c r="C510" s="242"/>
      <c r="D510" s="231" t="s">
        <v>216</v>
      </c>
      <c r="E510" s="243" t="s">
        <v>1</v>
      </c>
      <c r="F510" s="244" t="s">
        <v>223</v>
      </c>
      <c r="G510" s="242"/>
      <c r="H510" s="245">
        <v>74</v>
      </c>
      <c r="I510" s="246"/>
      <c r="J510" s="242"/>
      <c r="K510" s="242"/>
      <c r="L510" s="247"/>
      <c r="M510" s="248"/>
      <c r="N510" s="249"/>
      <c r="O510" s="249"/>
      <c r="P510" s="249"/>
      <c r="Q510" s="249"/>
      <c r="R510" s="249"/>
      <c r="S510" s="249"/>
      <c r="T510" s="250"/>
      <c r="AT510" s="251" t="s">
        <v>216</v>
      </c>
      <c r="AU510" s="251" t="s">
        <v>80</v>
      </c>
      <c r="AV510" s="13" t="s">
        <v>214</v>
      </c>
      <c r="AW510" s="13" t="s">
        <v>33</v>
      </c>
      <c r="AX510" s="13" t="s">
        <v>78</v>
      </c>
      <c r="AY510" s="251" t="s">
        <v>207</v>
      </c>
    </row>
    <row r="511" s="1" customFormat="1" ht="16.5" customHeight="1">
      <c r="B511" s="38"/>
      <c r="C511" s="217" t="s">
        <v>850</v>
      </c>
      <c r="D511" s="217" t="s">
        <v>209</v>
      </c>
      <c r="E511" s="218" t="s">
        <v>1126</v>
      </c>
      <c r="F511" s="219" t="s">
        <v>1127</v>
      </c>
      <c r="G511" s="220" t="s">
        <v>296</v>
      </c>
      <c r="H511" s="221">
        <v>86.462999999999994</v>
      </c>
      <c r="I511" s="222"/>
      <c r="J511" s="223">
        <f>ROUND(I511*H511,2)</f>
        <v>0</v>
      </c>
      <c r="K511" s="219" t="s">
        <v>943</v>
      </c>
      <c r="L511" s="43"/>
      <c r="M511" s="224" t="s">
        <v>1</v>
      </c>
      <c r="N511" s="225" t="s">
        <v>42</v>
      </c>
      <c r="O511" s="79"/>
      <c r="P511" s="226">
        <f>O511*H511</f>
        <v>0</v>
      </c>
      <c r="Q511" s="226">
        <v>0.00050000000000000001</v>
      </c>
      <c r="R511" s="226">
        <f>Q511*H511</f>
        <v>0.043231499999999999</v>
      </c>
      <c r="S511" s="226">
        <v>0</v>
      </c>
      <c r="T511" s="227">
        <f>S511*H511</f>
        <v>0</v>
      </c>
      <c r="AR511" s="17" t="s">
        <v>303</v>
      </c>
      <c r="AT511" s="17" t="s">
        <v>209</v>
      </c>
      <c r="AU511" s="17" t="s">
        <v>80</v>
      </c>
      <c r="AY511" s="17" t="s">
        <v>207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78</v>
      </c>
      <c r="BK511" s="228">
        <f>ROUND(I511*H511,2)</f>
        <v>0</v>
      </c>
      <c r="BL511" s="17" t="s">
        <v>303</v>
      </c>
      <c r="BM511" s="17" t="s">
        <v>3584</v>
      </c>
    </row>
    <row r="512" s="12" customFormat="1">
      <c r="B512" s="229"/>
      <c r="C512" s="230"/>
      <c r="D512" s="231" t="s">
        <v>216</v>
      </c>
      <c r="E512" s="232" t="s">
        <v>1</v>
      </c>
      <c r="F512" s="233" t="s">
        <v>3585</v>
      </c>
      <c r="G512" s="230"/>
      <c r="H512" s="234">
        <v>86.462999999999994</v>
      </c>
      <c r="I512" s="235"/>
      <c r="J512" s="230"/>
      <c r="K512" s="230"/>
      <c r="L512" s="236"/>
      <c r="M512" s="237"/>
      <c r="N512" s="238"/>
      <c r="O512" s="238"/>
      <c r="P512" s="238"/>
      <c r="Q512" s="238"/>
      <c r="R512" s="238"/>
      <c r="S512" s="238"/>
      <c r="T512" s="239"/>
      <c r="AT512" s="240" t="s">
        <v>216</v>
      </c>
      <c r="AU512" s="240" t="s">
        <v>80</v>
      </c>
      <c r="AV512" s="12" t="s">
        <v>80</v>
      </c>
      <c r="AW512" s="12" t="s">
        <v>33</v>
      </c>
      <c r="AX512" s="12" t="s">
        <v>78</v>
      </c>
      <c r="AY512" s="240" t="s">
        <v>207</v>
      </c>
    </row>
    <row r="513" s="1" customFormat="1" ht="22.5" customHeight="1">
      <c r="B513" s="38"/>
      <c r="C513" s="217" t="s">
        <v>855</v>
      </c>
      <c r="D513" s="217" t="s">
        <v>209</v>
      </c>
      <c r="E513" s="218" t="s">
        <v>1131</v>
      </c>
      <c r="F513" s="219" t="s">
        <v>1132</v>
      </c>
      <c r="G513" s="220" t="s">
        <v>868</v>
      </c>
      <c r="H513" s="283"/>
      <c r="I513" s="222"/>
      <c r="J513" s="223">
        <f>ROUND(I513*H513,2)</f>
        <v>0</v>
      </c>
      <c r="K513" s="219" t="s">
        <v>213</v>
      </c>
      <c r="L513" s="43"/>
      <c r="M513" s="224" t="s">
        <v>1</v>
      </c>
      <c r="N513" s="225" t="s">
        <v>42</v>
      </c>
      <c r="O513" s="79"/>
      <c r="P513" s="226">
        <f>O513*H513</f>
        <v>0</v>
      </c>
      <c r="Q513" s="226">
        <v>0</v>
      </c>
      <c r="R513" s="226">
        <f>Q513*H513</f>
        <v>0</v>
      </c>
      <c r="S513" s="226">
        <v>0</v>
      </c>
      <c r="T513" s="227">
        <f>S513*H513</f>
        <v>0</v>
      </c>
      <c r="AR513" s="17" t="s">
        <v>303</v>
      </c>
      <c r="AT513" s="17" t="s">
        <v>209</v>
      </c>
      <c r="AU513" s="17" t="s">
        <v>80</v>
      </c>
      <c r="AY513" s="17" t="s">
        <v>207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78</v>
      </c>
      <c r="BK513" s="228">
        <f>ROUND(I513*H513,2)</f>
        <v>0</v>
      </c>
      <c r="BL513" s="17" t="s">
        <v>303</v>
      </c>
      <c r="BM513" s="17" t="s">
        <v>3586</v>
      </c>
    </row>
    <row r="514" s="11" customFormat="1" ht="22.8" customHeight="1">
      <c r="B514" s="201"/>
      <c r="C514" s="202"/>
      <c r="D514" s="203" t="s">
        <v>70</v>
      </c>
      <c r="E514" s="215" t="s">
        <v>1138</v>
      </c>
      <c r="F514" s="215" t="s">
        <v>3587</v>
      </c>
      <c r="G514" s="202"/>
      <c r="H514" s="202"/>
      <c r="I514" s="205"/>
      <c r="J514" s="216">
        <f>BK514</f>
        <v>0</v>
      </c>
      <c r="K514" s="202"/>
      <c r="L514" s="207"/>
      <c r="M514" s="208"/>
      <c r="N514" s="209"/>
      <c r="O514" s="209"/>
      <c r="P514" s="210">
        <f>SUM(P515:P524)</f>
        <v>0</v>
      </c>
      <c r="Q514" s="209"/>
      <c r="R514" s="210">
        <f>SUM(R515:R524)</f>
        <v>0.92498639999999999</v>
      </c>
      <c r="S514" s="209"/>
      <c r="T514" s="211">
        <f>SUM(T515:T524)</f>
        <v>0</v>
      </c>
      <c r="AR514" s="212" t="s">
        <v>80</v>
      </c>
      <c r="AT514" s="213" t="s">
        <v>70</v>
      </c>
      <c r="AU514" s="213" t="s">
        <v>78</v>
      </c>
      <c r="AY514" s="212" t="s">
        <v>207</v>
      </c>
      <c r="BK514" s="214">
        <f>SUM(BK515:BK524)</f>
        <v>0</v>
      </c>
    </row>
    <row r="515" s="1" customFormat="1" ht="22.5" customHeight="1">
      <c r="B515" s="38"/>
      <c r="C515" s="217" t="s">
        <v>860</v>
      </c>
      <c r="D515" s="217" t="s">
        <v>209</v>
      </c>
      <c r="E515" s="218" t="s">
        <v>1141</v>
      </c>
      <c r="F515" s="219" t="s">
        <v>1142</v>
      </c>
      <c r="G515" s="220" t="s">
        <v>296</v>
      </c>
      <c r="H515" s="221">
        <v>54.863</v>
      </c>
      <c r="I515" s="222"/>
      <c r="J515" s="223">
        <f>ROUND(I515*H515,2)</f>
        <v>0</v>
      </c>
      <c r="K515" s="219" t="s">
        <v>213</v>
      </c>
      <c r="L515" s="43"/>
      <c r="M515" s="224" t="s">
        <v>1</v>
      </c>
      <c r="N515" s="225" t="s">
        <v>42</v>
      </c>
      <c r="O515" s="79"/>
      <c r="P515" s="226">
        <f>O515*H515</f>
        <v>0</v>
      </c>
      <c r="Q515" s="226">
        <v>0.0030000000000000001</v>
      </c>
      <c r="R515" s="226">
        <f>Q515*H515</f>
        <v>0.16458900000000001</v>
      </c>
      <c r="S515" s="226">
        <v>0</v>
      </c>
      <c r="T515" s="227">
        <f>S515*H515</f>
        <v>0</v>
      </c>
      <c r="AR515" s="17" t="s">
        <v>303</v>
      </c>
      <c r="AT515" s="17" t="s">
        <v>209</v>
      </c>
      <c r="AU515" s="17" t="s">
        <v>80</v>
      </c>
      <c r="AY515" s="17" t="s">
        <v>207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78</v>
      </c>
      <c r="BK515" s="228">
        <f>ROUND(I515*H515,2)</f>
        <v>0</v>
      </c>
      <c r="BL515" s="17" t="s">
        <v>303</v>
      </c>
      <c r="BM515" s="17" t="s">
        <v>3588</v>
      </c>
    </row>
    <row r="516" s="12" customFormat="1">
      <c r="B516" s="229"/>
      <c r="C516" s="230"/>
      <c r="D516" s="231" t="s">
        <v>216</v>
      </c>
      <c r="E516" s="232" t="s">
        <v>1</v>
      </c>
      <c r="F516" s="233" t="s">
        <v>3589</v>
      </c>
      <c r="G516" s="230"/>
      <c r="H516" s="234">
        <v>18.370999999999999</v>
      </c>
      <c r="I516" s="235"/>
      <c r="J516" s="230"/>
      <c r="K516" s="230"/>
      <c r="L516" s="236"/>
      <c r="M516" s="237"/>
      <c r="N516" s="238"/>
      <c r="O516" s="238"/>
      <c r="P516" s="238"/>
      <c r="Q516" s="238"/>
      <c r="R516" s="238"/>
      <c r="S516" s="238"/>
      <c r="T516" s="239"/>
      <c r="AT516" s="240" t="s">
        <v>216</v>
      </c>
      <c r="AU516" s="240" t="s">
        <v>80</v>
      </c>
      <c r="AV516" s="12" t="s">
        <v>80</v>
      </c>
      <c r="AW516" s="12" t="s">
        <v>33</v>
      </c>
      <c r="AX516" s="12" t="s">
        <v>71</v>
      </c>
      <c r="AY516" s="240" t="s">
        <v>207</v>
      </c>
    </row>
    <row r="517" s="12" customFormat="1">
      <c r="B517" s="229"/>
      <c r="C517" s="230"/>
      <c r="D517" s="231" t="s">
        <v>216</v>
      </c>
      <c r="E517" s="232" t="s">
        <v>1</v>
      </c>
      <c r="F517" s="233" t="s">
        <v>3590</v>
      </c>
      <c r="G517" s="230"/>
      <c r="H517" s="234">
        <v>18.620999999999999</v>
      </c>
      <c r="I517" s="235"/>
      <c r="J517" s="230"/>
      <c r="K517" s="230"/>
      <c r="L517" s="236"/>
      <c r="M517" s="237"/>
      <c r="N517" s="238"/>
      <c r="O517" s="238"/>
      <c r="P517" s="238"/>
      <c r="Q517" s="238"/>
      <c r="R517" s="238"/>
      <c r="S517" s="238"/>
      <c r="T517" s="239"/>
      <c r="AT517" s="240" t="s">
        <v>216</v>
      </c>
      <c r="AU517" s="240" t="s">
        <v>80</v>
      </c>
      <c r="AV517" s="12" t="s">
        <v>80</v>
      </c>
      <c r="AW517" s="12" t="s">
        <v>33</v>
      </c>
      <c r="AX517" s="12" t="s">
        <v>71</v>
      </c>
      <c r="AY517" s="240" t="s">
        <v>207</v>
      </c>
    </row>
    <row r="518" s="12" customFormat="1">
      <c r="B518" s="229"/>
      <c r="C518" s="230"/>
      <c r="D518" s="231" t="s">
        <v>216</v>
      </c>
      <c r="E518" s="232" t="s">
        <v>1</v>
      </c>
      <c r="F518" s="233" t="s">
        <v>3591</v>
      </c>
      <c r="G518" s="230"/>
      <c r="H518" s="234">
        <v>17.870999999999999</v>
      </c>
      <c r="I518" s="235"/>
      <c r="J518" s="230"/>
      <c r="K518" s="230"/>
      <c r="L518" s="236"/>
      <c r="M518" s="237"/>
      <c r="N518" s="238"/>
      <c r="O518" s="238"/>
      <c r="P518" s="238"/>
      <c r="Q518" s="238"/>
      <c r="R518" s="238"/>
      <c r="S518" s="238"/>
      <c r="T518" s="239"/>
      <c r="AT518" s="240" t="s">
        <v>216</v>
      </c>
      <c r="AU518" s="240" t="s">
        <v>80</v>
      </c>
      <c r="AV518" s="12" t="s">
        <v>80</v>
      </c>
      <c r="AW518" s="12" t="s">
        <v>33</v>
      </c>
      <c r="AX518" s="12" t="s">
        <v>71</v>
      </c>
      <c r="AY518" s="240" t="s">
        <v>207</v>
      </c>
    </row>
    <row r="519" s="13" customFormat="1">
      <c r="B519" s="241"/>
      <c r="C519" s="242"/>
      <c r="D519" s="231" t="s">
        <v>216</v>
      </c>
      <c r="E519" s="243" t="s">
        <v>1</v>
      </c>
      <c r="F519" s="244" t="s">
        <v>223</v>
      </c>
      <c r="G519" s="242"/>
      <c r="H519" s="245">
        <v>54.863</v>
      </c>
      <c r="I519" s="246"/>
      <c r="J519" s="242"/>
      <c r="K519" s="242"/>
      <c r="L519" s="247"/>
      <c r="M519" s="248"/>
      <c r="N519" s="249"/>
      <c r="O519" s="249"/>
      <c r="P519" s="249"/>
      <c r="Q519" s="249"/>
      <c r="R519" s="249"/>
      <c r="S519" s="249"/>
      <c r="T519" s="250"/>
      <c r="AT519" s="251" t="s">
        <v>216</v>
      </c>
      <c r="AU519" s="251" t="s">
        <v>80</v>
      </c>
      <c r="AV519" s="13" t="s">
        <v>214</v>
      </c>
      <c r="AW519" s="13" t="s">
        <v>33</v>
      </c>
      <c r="AX519" s="13" t="s">
        <v>78</v>
      </c>
      <c r="AY519" s="251" t="s">
        <v>207</v>
      </c>
    </row>
    <row r="520" s="1" customFormat="1" ht="16.5" customHeight="1">
      <c r="B520" s="38"/>
      <c r="C520" s="273" t="s">
        <v>865</v>
      </c>
      <c r="D520" s="273" t="s">
        <v>281</v>
      </c>
      <c r="E520" s="274" t="s">
        <v>1150</v>
      </c>
      <c r="F520" s="275" t="s">
        <v>1151</v>
      </c>
      <c r="G520" s="276" t="s">
        <v>296</v>
      </c>
      <c r="H520" s="277">
        <v>60.348999999999997</v>
      </c>
      <c r="I520" s="278"/>
      <c r="J520" s="279">
        <f>ROUND(I520*H520,2)</f>
        <v>0</v>
      </c>
      <c r="K520" s="275" t="s">
        <v>943</v>
      </c>
      <c r="L520" s="280"/>
      <c r="M520" s="281" t="s">
        <v>1</v>
      </c>
      <c r="N520" s="282" t="s">
        <v>42</v>
      </c>
      <c r="O520" s="79"/>
      <c r="P520" s="226">
        <f>O520*H520</f>
        <v>0</v>
      </c>
      <c r="Q520" s="226">
        <v>0.0126</v>
      </c>
      <c r="R520" s="226">
        <f>Q520*H520</f>
        <v>0.7603974</v>
      </c>
      <c r="S520" s="226">
        <v>0</v>
      </c>
      <c r="T520" s="227">
        <f>S520*H520</f>
        <v>0</v>
      </c>
      <c r="AR520" s="17" t="s">
        <v>397</v>
      </c>
      <c r="AT520" s="17" t="s">
        <v>281</v>
      </c>
      <c r="AU520" s="17" t="s">
        <v>80</v>
      </c>
      <c r="AY520" s="17" t="s">
        <v>207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78</v>
      </c>
      <c r="BK520" s="228">
        <f>ROUND(I520*H520,2)</f>
        <v>0</v>
      </c>
      <c r="BL520" s="17" t="s">
        <v>303</v>
      </c>
      <c r="BM520" s="17" t="s">
        <v>3592</v>
      </c>
    </row>
    <row r="521" s="12" customFormat="1">
      <c r="B521" s="229"/>
      <c r="C521" s="230"/>
      <c r="D521" s="231" t="s">
        <v>216</v>
      </c>
      <c r="E521" s="232" t="s">
        <v>1</v>
      </c>
      <c r="F521" s="233" t="s">
        <v>3593</v>
      </c>
      <c r="G521" s="230"/>
      <c r="H521" s="234">
        <v>60.348999999999997</v>
      </c>
      <c r="I521" s="235"/>
      <c r="J521" s="230"/>
      <c r="K521" s="230"/>
      <c r="L521" s="236"/>
      <c r="M521" s="237"/>
      <c r="N521" s="238"/>
      <c r="O521" s="238"/>
      <c r="P521" s="238"/>
      <c r="Q521" s="238"/>
      <c r="R521" s="238"/>
      <c r="S521" s="238"/>
      <c r="T521" s="239"/>
      <c r="AT521" s="240" t="s">
        <v>216</v>
      </c>
      <c r="AU521" s="240" t="s">
        <v>80</v>
      </c>
      <c r="AV521" s="12" t="s">
        <v>80</v>
      </c>
      <c r="AW521" s="12" t="s">
        <v>33</v>
      </c>
      <c r="AX521" s="12" t="s">
        <v>78</v>
      </c>
      <c r="AY521" s="240" t="s">
        <v>207</v>
      </c>
    </row>
    <row r="522" s="1" customFormat="1" ht="16.5" customHeight="1">
      <c r="B522" s="38"/>
      <c r="C522" s="273" t="s">
        <v>872</v>
      </c>
      <c r="D522" s="273" t="s">
        <v>281</v>
      </c>
      <c r="E522" s="274" t="s">
        <v>1155</v>
      </c>
      <c r="F522" s="275" t="s">
        <v>1156</v>
      </c>
      <c r="G522" s="276" t="s">
        <v>296</v>
      </c>
      <c r="H522" s="277">
        <v>54.863</v>
      </c>
      <c r="I522" s="278"/>
      <c r="J522" s="279">
        <f>ROUND(I522*H522,2)</f>
        <v>0</v>
      </c>
      <c r="K522" s="275" t="s">
        <v>943</v>
      </c>
      <c r="L522" s="280"/>
      <c r="M522" s="281" t="s">
        <v>1</v>
      </c>
      <c r="N522" s="282" t="s">
        <v>42</v>
      </c>
      <c r="O522" s="79"/>
      <c r="P522" s="226">
        <f>O522*H522</f>
        <v>0</v>
      </c>
      <c r="Q522" s="226">
        <v>0</v>
      </c>
      <c r="R522" s="226">
        <f>Q522*H522</f>
        <v>0</v>
      </c>
      <c r="S522" s="226">
        <v>0</v>
      </c>
      <c r="T522" s="227">
        <f>S522*H522</f>
        <v>0</v>
      </c>
      <c r="AR522" s="17" t="s">
        <v>397</v>
      </c>
      <c r="AT522" s="17" t="s">
        <v>281</v>
      </c>
      <c r="AU522" s="17" t="s">
        <v>80</v>
      </c>
      <c r="AY522" s="17" t="s">
        <v>207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78</v>
      </c>
      <c r="BK522" s="228">
        <f>ROUND(I522*H522,2)</f>
        <v>0</v>
      </c>
      <c r="BL522" s="17" t="s">
        <v>303</v>
      </c>
      <c r="BM522" s="17" t="s">
        <v>3594</v>
      </c>
    </row>
    <row r="523" s="12" customFormat="1">
      <c r="B523" s="229"/>
      <c r="C523" s="230"/>
      <c r="D523" s="231" t="s">
        <v>216</v>
      </c>
      <c r="E523" s="232" t="s">
        <v>1</v>
      </c>
      <c r="F523" s="233" t="s">
        <v>3595</v>
      </c>
      <c r="G523" s="230"/>
      <c r="H523" s="234">
        <v>54.863</v>
      </c>
      <c r="I523" s="235"/>
      <c r="J523" s="230"/>
      <c r="K523" s="230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216</v>
      </c>
      <c r="AU523" s="240" t="s">
        <v>80</v>
      </c>
      <c r="AV523" s="12" t="s">
        <v>80</v>
      </c>
      <c r="AW523" s="12" t="s">
        <v>33</v>
      </c>
      <c r="AX523" s="12" t="s">
        <v>78</v>
      </c>
      <c r="AY523" s="240" t="s">
        <v>207</v>
      </c>
    </row>
    <row r="524" s="1" customFormat="1" ht="22.5" customHeight="1">
      <c r="B524" s="38"/>
      <c r="C524" s="217" t="s">
        <v>883</v>
      </c>
      <c r="D524" s="217" t="s">
        <v>209</v>
      </c>
      <c r="E524" s="218" t="s">
        <v>1170</v>
      </c>
      <c r="F524" s="219" t="s">
        <v>1171</v>
      </c>
      <c r="G524" s="220" t="s">
        <v>868</v>
      </c>
      <c r="H524" s="283"/>
      <c r="I524" s="222"/>
      <c r="J524" s="223">
        <f>ROUND(I524*H524,2)</f>
        <v>0</v>
      </c>
      <c r="K524" s="219" t="s">
        <v>213</v>
      </c>
      <c r="L524" s="43"/>
      <c r="M524" s="224" t="s">
        <v>1</v>
      </c>
      <c r="N524" s="225" t="s">
        <v>42</v>
      </c>
      <c r="O524" s="79"/>
      <c r="P524" s="226">
        <f>O524*H524</f>
        <v>0</v>
      </c>
      <c r="Q524" s="226">
        <v>0</v>
      </c>
      <c r="R524" s="226">
        <f>Q524*H524</f>
        <v>0</v>
      </c>
      <c r="S524" s="226">
        <v>0</v>
      </c>
      <c r="T524" s="227">
        <f>S524*H524</f>
        <v>0</v>
      </c>
      <c r="AR524" s="17" t="s">
        <v>303</v>
      </c>
      <c r="AT524" s="17" t="s">
        <v>209</v>
      </c>
      <c r="AU524" s="17" t="s">
        <v>80</v>
      </c>
      <c r="AY524" s="17" t="s">
        <v>207</v>
      </c>
      <c r="BE524" s="228">
        <f>IF(N524="základní",J524,0)</f>
        <v>0</v>
      </c>
      <c r="BF524" s="228">
        <f>IF(N524="snížená",J524,0)</f>
        <v>0</v>
      </c>
      <c r="BG524" s="228">
        <f>IF(N524="zákl. přenesená",J524,0)</f>
        <v>0</v>
      </c>
      <c r="BH524" s="228">
        <f>IF(N524="sníž. přenesená",J524,0)</f>
        <v>0</v>
      </c>
      <c r="BI524" s="228">
        <f>IF(N524="nulová",J524,0)</f>
        <v>0</v>
      </c>
      <c r="BJ524" s="17" t="s">
        <v>78</v>
      </c>
      <c r="BK524" s="228">
        <f>ROUND(I524*H524,2)</f>
        <v>0</v>
      </c>
      <c r="BL524" s="17" t="s">
        <v>303</v>
      </c>
      <c r="BM524" s="17" t="s">
        <v>3596</v>
      </c>
    </row>
    <row r="525" s="11" customFormat="1" ht="22.8" customHeight="1">
      <c r="B525" s="201"/>
      <c r="C525" s="202"/>
      <c r="D525" s="203" t="s">
        <v>70</v>
      </c>
      <c r="E525" s="215" t="s">
        <v>1185</v>
      </c>
      <c r="F525" s="215" t="s">
        <v>1186</v>
      </c>
      <c r="G525" s="202"/>
      <c r="H525" s="202"/>
      <c r="I525" s="205"/>
      <c r="J525" s="216">
        <f>BK525</f>
        <v>0</v>
      </c>
      <c r="K525" s="202"/>
      <c r="L525" s="207"/>
      <c r="M525" s="208"/>
      <c r="N525" s="209"/>
      <c r="O525" s="209"/>
      <c r="P525" s="210">
        <f>SUM(P526:P533)</f>
        <v>0</v>
      </c>
      <c r="Q525" s="209"/>
      <c r="R525" s="210">
        <f>SUM(R526:R533)</f>
        <v>0.039643499999999998</v>
      </c>
      <c r="S525" s="209"/>
      <c r="T525" s="211">
        <f>SUM(T526:T533)</f>
        <v>0</v>
      </c>
      <c r="AR525" s="212" t="s">
        <v>80</v>
      </c>
      <c r="AT525" s="213" t="s">
        <v>70</v>
      </c>
      <c r="AU525" s="213" t="s">
        <v>78</v>
      </c>
      <c r="AY525" s="212" t="s">
        <v>207</v>
      </c>
      <c r="BK525" s="214">
        <f>SUM(BK526:BK533)</f>
        <v>0</v>
      </c>
    </row>
    <row r="526" s="1" customFormat="1" ht="16.5" customHeight="1">
      <c r="B526" s="38"/>
      <c r="C526" s="217" t="s">
        <v>888</v>
      </c>
      <c r="D526" s="217" t="s">
        <v>209</v>
      </c>
      <c r="E526" s="218" t="s">
        <v>1188</v>
      </c>
      <c r="F526" s="219" t="s">
        <v>2817</v>
      </c>
      <c r="G526" s="220" t="s">
        <v>296</v>
      </c>
      <c r="H526" s="221">
        <v>304.94999999999999</v>
      </c>
      <c r="I526" s="222"/>
      <c r="J526" s="223">
        <f>ROUND(I526*H526,2)</f>
        <v>0</v>
      </c>
      <c r="K526" s="219" t="s">
        <v>213</v>
      </c>
      <c r="L526" s="43"/>
      <c r="M526" s="224" t="s">
        <v>1</v>
      </c>
      <c r="N526" s="225" t="s">
        <v>42</v>
      </c>
      <c r="O526" s="79"/>
      <c r="P526" s="226">
        <f>O526*H526</f>
        <v>0</v>
      </c>
      <c r="Q526" s="226">
        <v>0.00012999999999999999</v>
      </c>
      <c r="R526" s="226">
        <f>Q526*H526</f>
        <v>0.039643499999999998</v>
      </c>
      <c r="S526" s="226">
        <v>0</v>
      </c>
      <c r="T526" s="227">
        <f>S526*H526</f>
        <v>0</v>
      </c>
      <c r="AR526" s="17" t="s">
        <v>303</v>
      </c>
      <c r="AT526" s="17" t="s">
        <v>209</v>
      </c>
      <c r="AU526" s="17" t="s">
        <v>80</v>
      </c>
      <c r="AY526" s="17" t="s">
        <v>207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78</v>
      </c>
      <c r="BK526" s="228">
        <f>ROUND(I526*H526,2)</f>
        <v>0</v>
      </c>
      <c r="BL526" s="17" t="s">
        <v>303</v>
      </c>
      <c r="BM526" s="17" t="s">
        <v>3597</v>
      </c>
    </row>
    <row r="527" s="12" customFormat="1">
      <c r="B527" s="229"/>
      <c r="C527" s="230"/>
      <c r="D527" s="231" t="s">
        <v>216</v>
      </c>
      <c r="E527" s="232" t="s">
        <v>1</v>
      </c>
      <c r="F527" s="233" t="s">
        <v>3598</v>
      </c>
      <c r="G527" s="230"/>
      <c r="H527" s="234">
        <v>93</v>
      </c>
      <c r="I527" s="235"/>
      <c r="J527" s="230"/>
      <c r="K527" s="230"/>
      <c r="L527" s="236"/>
      <c r="M527" s="237"/>
      <c r="N527" s="238"/>
      <c r="O527" s="238"/>
      <c r="P527" s="238"/>
      <c r="Q527" s="238"/>
      <c r="R527" s="238"/>
      <c r="S527" s="238"/>
      <c r="T527" s="239"/>
      <c r="AT527" s="240" t="s">
        <v>216</v>
      </c>
      <c r="AU527" s="240" t="s">
        <v>80</v>
      </c>
      <c r="AV527" s="12" t="s">
        <v>80</v>
      </c>
      <c r="AW527" s="12" t="s">
        <v>33</v>
      </c>
      <c r="AX527" s="12" t="s">
        <v>71</v>
      </c>
      <c r="AY527" s="240" t="s">
        <v>207</v>
      </c>
    </row>
    <row r="528" s="15" customFormat="1">
      <c r="B528" s="263"/>
      <c r="C528" s="264"/>
      <c r="D528" s="231" t="s">
        <v>216</v>
      </c>
      <c r="E528" s="265" t="s">
        <v>1</v>
      </c>
      <c r="F528" s="266" t="s">
        <v>1192</v>
      </c>
      <c r="G528" s="264"/>
      <c r="H528" s="265" t="s">
        <v>1</v>
      </c>
      <c r="I528" s="267"/>
      <c r="J528" s="264"/>
      <c r="K528" s="264"/>
      <c r="L528" s="268"/>
      <c r="M528" s="269"/>
      <c r="N528" s="270"/>
      <c r="O528" s="270"/>
      <c r="P528" s="270"/>
      <c r="Q528" s="270"/>
      <c r="R528" s="270"/>
      <c r="S528" s="270"/>
      <c r="T528" s="271"/>
      <c r="AT528" s="272" t="s">
        <v>216</v>
      </c>
      <c r="AU528" s="272" t="s">
        <v>80</v>
      </c>
      <c r="AV528" s="15" t="s">
        <v>78</v>
      </c>
      <c r="AW528" s="15" t="s">
        <v>33</v>
      </c>
      <c r="AX528" s="15" t="s">
        <v>71</v>
      </c>
      <c r="AY528" s="272" t="s">
        <v>207</v>
      </c>
    </row>
    <row r="529" s="12" customFormat="1">
      <c r="B529" s="229"/>
      <c r="C529" s="230"/>
      <c r="D529" s="231" t="s">
        <v>216</v>
      </c>
      <c r="E529" s="232" t="s">
        <v>1</v>
      </c>
      <c r="F529" s="233" t="s">
        <v>3599</v>
      </c>
      <c r="G529" s="230"/>
      <c r="H529" s="234">
        <v>60.479999999999997</v>
      </c>
      <c r="I529" s="235"/>
      <c r="J529" s="230"/>
      <c r="K529" s="230"/>
      <c r="L529" s="236"/>
      <c r="M529" s="237"/>
      <c r="N529" s="238"/>
      <c r="O529" s="238"/>
      <c r="P529" s="238"/>
      <c r="Q529" s="238"/>
      <c r="R529" s="238"/>
      <c r="S529" s="238"/>
      <c r="T529" s="239"/>
      <c r="AT529" s="240" t="s">
        <v>216</v>
      </c>
      <c r="AU529" s="240" t="s">
        <v>80</v>
      </c>
      <c r="AV529" s="12" t="s">
        <v>80</v>
      </c>
      <c r="AW529" s="12" t="s">
        <v>33</v>
      </c>
      <c r="AX529" s="12" t="s">
        <v>71</v>
      </c>
      <c r="AY529" s="240" t="s">
        <v>207</v>
      </c>
    </row>
    <row r="530" s="12" customFormat="1">
      <c r="B530" s="229"/>
      <c r="C530" s="230"/>
      <c r="D530" s="231" t="s">
        <v>216</v>
      </c>
      <c r="E530" s="232" t="s">
        <v>1</v>
      </c>
      <c r="F530" s="233" t="s">
        <v>3600</v>
      </c>
      <c r="G530" s="230"/>
      <c r="H530" s="234">
        <v>52.920000000000002</v>
      </c>
      <c r="I530" s="235"/>
      <c r="J530" s="230"/>
      <c r="K530" s="230"/>
      <c r="L530" s="236"/>
      <c r="M530" s="237"/>
      <c r="N530" s="238"/>
      <c r="O530" s="238"/>
      <c r="P530" s="238"/>
      <c r="Q530" s="238"/>
      <c r="R530" s="238"/>
      <c r="S530" s="238"/>
      <c r="T530" s="239"/>
      <c r="AT530" s="240" t="s">
        <v>216</v>
      </c>
      <c r="AU530" s="240" t="s">
        <v>80</v>
      </c>
      <c r="AV530" s="12" t="s">
        <v>80</v>
      </c>
      <c r="AW530" s="12" t="s">
        <v>33</v>
      </c>
      <c r="AX530" s="12" t="s">
        <v>71</v>
      </c>
      <c r="AY530" s="240" t="s">
        <v>207</v>
      </c>
    </row>
    <row r="531" s="12" customFormat="1">
      <c r="B531" s="229"/>
      <c r="C531" s="230"/>
      <c r="D531" s="231" t="s">
        <v>216</v>
      </c>
      <c r="E531" s="232" t="s">
        <v>1</v>
      </c>
      <c r="F531" s="233" t="s">
        <v>3601</v>
      </c>
      <c r="G531" s="230"/>
      <c r="H531" s="234">
        <v>54.810000000000002</v>
      </c>
      <c r="I531" s="235"/>
      <c r="J531" s="230"/>
      <c r="K531" s="230"/>
      <c r="L531" s="236"/>
      <c r="M531" s="237"/>
      <c r="N531" s="238"/>
      <c r="O531" s="238"/>
      <c r="P531" s="238"/>
      <c r="Q531" s="238"/>
      <c r="R531" s="238"/>
      <c r="S531" s="238"/>
      <c r="T531" s="239"/>
      <c r="AT531" s="240" t="s">
        <v>216</v>
      </c>
      <c r="AU531" s="240" t="s">
        <v>80</v>
      </c>
      <c r="AV531" s="12" t="s">
        <v>80</v>
      </c>
      <c r="AW531" s="12" t="s">
        <v>33</v>
      </c>
      <c r="AX531" s="12" t="s">
        <v>71</v>
      </c>
      <c r="AY531" s="240" t="s">
        <v>207</v>
      </c>
    </row>
    <row r="532" s="12" customFormat="1">
      <c r="B532" s="229"/>
      <c r="C532" s="230"/>
      <c r="D532" s="231" t="s">
        <v>216</v>
      </c>
      <c r="E532" s="232" t="s">
        <v>1</v>
      </c>
      <c r="F532" s="233" t="s">
        <v>3602</v>
      </c>
      <c r="G532" s="230"/>
      <c r="H532" s="234">
        <v>43.740000000000002</v>
      </c>
      <c r="I532" s="235"/>
      <c r="J532" s="230"/>
      <c r="K532" s="230"/>
      <c r="L532" s="236"/>
      <c r="M532" s="237"/>
      <c r="N532" s="238"/>
      <c r="O532" s="238"/>
      <c r="P532" s="238"/>
      <c r="Q532" s="238"/>
      <c r="R532" s="238"/>
      <c r="S532" s="238"/>
      <c r="T532" s="239"/>
      <c r="AT532" s="240" t="s">
        <v>216</v>
      </c>
      <c r="AU532" s="240" t="s">
        <v>80</v>
      </c>
      <c r="AV532" s="12" t="s">
        <v>80</v>
      </c>
      <c r="AW532" s="12" t="s">
        <v>33</v>
      </c>
      <c r="AX532" s="12" t="s">
        <v>71</v>
      </c>
      <c r="AY532" s="240" t="s">
        <v>207</v>
      </c>
    </row>
    <row r="533" s="13" customFormat="1">
      <c r="B533" s="241"/>
      <c r="C533" s="242"/>
      <c r="D533" s="231" t="s">
        <v>216</v>
      </c>
      <c r="E533" s="243" t="s">
        <v>1</v>
      </c>
      <c r="F533" s="244" t="s">
        <v>223</v>
      </c>
      <c r="G533" s="242"/>
      <c r="H533" s="245">
        <v>304.94999999999999</v>
      </c>
      <c r="I533" s="246"/>
      <c r="J533" s="242"/>
      <c r="K533" s="242"/>
      <c r="L533" s="247"/>
      <c r="M533" s="292"/>
      <c r="N533" s="293"/>
      <c r="O533" s="293"/>
      <c r="P533" s="293"/>
      <c r="Q533" s="293"/>
      <c r="R533" s="293"/>
      <c r="S533" s="293"/>
      <c r="T533" s="294"/>
      <c r="AT533" s="251" t="s">
        <v>216</v>
      </c>
      <c r="AU533" s="251" t="s">
        <v>80</v>
      </c>
      <c r="AV533" s="13" t="s">
        <v>214</v>
      </c>
      <c r="AW533" s="13" t="s">
        <v>33</v>
      </c>
      <c r="AX533" s="13" t="s">
        <v>78</v>
      </c>
      <c r="AY533" s="251" t="s">
        <v>207</v>
      </c>
    </row>
    <row r="534" s="1" customFormat="1" ht="6.96" customHeight="1">
      <c r="B534" s="57"/>
      <c r="C534" s="58"/>
      <c r="D534" s="58"/>
      <c r="E534" s="58"/>
      <c r="F534" s="58"/>
      <c r="G534" s="58"/>
      <c r="H534" s="58"/>
      <c r="I534" s="167"/>
      <c r="J534" s="58"/>
      <c r="K534" s="58"/>
      <c r="L534" s="43"/>
    </row>
  </sheetData>
  <sheetProtection sheet="1" autoFilter="0" formatColumns="0" formatRows="0" objects="1" scenarios="1" spinCount="100000" saltValue="cJaP6tE15x34hHm8A730nK2fTxVm/Zpge6Sw4W0X+QMsj22ERwLsb2hk+nQkrToeYy53TjTIhszx/gHBdUZ6zg==" hashValue="mBc+EBsSf3XOjL6q6z3MoM5SxS1lOQbyLvS7AlHDppH2InbFgJciEqqI26UZCumulsbIwGDZL7Isgu38k8JMzQ==" algorithmName="SHA-512" password="CC35"/>
  <autoFilter ref="C99:K53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139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3603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1205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1206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ROUND(J90,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ROUND((SUM(BE90:BE136)),  2)</f>
        <v>0</v>
      </c>
      <c r="I35" s="156">
        <v>0.20999999999999999</v>
      </c>
      <c r="J35" s="155">
        <f>ROUND(((SUM(BE90:BE136))*I35),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ROUND((SUM(BF90:BF136)),  2)</f>
        <v>0</v>
      </c>
      <c r="I36" s="156">
        <v>0.14999999999999999</v>
      </c>
      <c r="J36" s="155">
        <f>ROUND(((SUM(BF90:BF136))*I36),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ROUND((SUM(BG90:BG136)),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ROUND((SUM(BH90:BH136)),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ROUND((SUM(BI90:BI136)),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zzstemnydulUTČP242NP - VYTÁPĚNÍ OBJEKTU č.p.24 - 2.NP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na parcele 314/4, k.ú. 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Ondřej Zikán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J90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180</v>
      </c>
      <c r="E64" s="180"/>
      <c r="F64" s="180"/>
      <c r="G64" s="180"/>
      <c r="H64" s="180"/>
      <c r="I64" s="181"/>
      <c r="J64" s="182">
        <f>J91</f>
        <v>0</v>
      </c>
      <c r="K64" s="178"/>
      <c r="L64" s="183"/>
    </row>
    <row r="65" s="9" customFormat="1" ht="19.92" customHeight="1">
      <c r="B65" s="184"/>
      <c r="C65" s="122"/>
      <c r="D65" s="185" t="s">
        <v>182</v>
      </c>
      <c r="E65" s="186"/>
      <c r="F65" s="186"/>
      <c r="G65" s="186"/>
      <c r="H65" s="186"/>
      <c r="I65" s="187"/>
      <c r="J65" s="188">
        <f>J92</f>
        <v>0</v>
      </c>
      <c r="K65" s="122"/>
      <c r="L65" s="189"/>
    </row>
    <row r="66" s="9" customFormat="1" ht="19.92" customHeight="1">
      <c r="B66" s="184"/>
      <c r="C66" s="122"/>
      <c r="D66" s="185" t="s">
        <v>1209</v>
      </c>
      <c r="E66" s="186"/>
      <c r="F66" s="186"/>
      <c r="G66" s="186"/>
      <c r="H66" s="186"/>
      <c r="I66" s="187"/>
      <c r="J66" s="188">
        <f>J102</f>
        <v>0</v>
      </c>
      <c r="K66" s="122"/>
      <c r="L66" s="189"/>
    </row>
    <row r="67" s="9" customFormat="1" ht="19.92" customHeight="1">
      <c r="B67" s="184"/>
      <c r="C67" s="122"/>
      <c r="D67" s="185" t="s">
        <v>1210</v>
      </c>
      <c r="E67" s="186"/>
      <c r="F67" s="186"/>
      <c r="G67" s="186"/>
      <c r="H67" s="186"/>
      <c r="I67" s="187"/>
      <c r="J67" s="188">
        <f>J112</f>
        <v>0</v>
      </c>
      <c r="K67" s="122"/>
      <c r="L67" s="189"/>
    </row>
    <row r="68" s="9" customFormat="1" ht="19.92" customHeight="1">
      <c r="B68" s="184"/>
      <c r="C68" s="122"/>
      <c r="D68" s="185" t="s">
        <v>1211</v>
      </c>
      <c r="E68" s="186"/>
      <c r="F68" s="186"/>
      <c r="G68" s="186"/>
      <c r="H68" s="186"/>
      <c r="I68" s="187"/>
      <c r="J68" s="188">
        <f>J120</f>
        <v>0</v>
      </c>
      <c r="K68" s="122"/>
      <c r="L68" s="189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43"/>
      <c r="J69" s="39"/>
      <c r="K69" s="39"/>
      <c r="L69" s="43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67"/>
      <c r="J70" s="58"/>
      <c r="K70" s="58"/>
      <c r="L70" s="43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70"/>
      <c r="J74" s="60"/>
      <c r="K74" s="60"/>
      <c r="L74" s="43"/>
    </row>
    <row r="75" s="1" customFormat="1" ht="24.96" customHeight="1">
      <c r="B75" s="38"/>
      <c r="C75" s="23" t="s">
        <v>192</v>
      </c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16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171" t="str">
        <f>E7</f>
        <v>5.TEMNÝ DŮL- VÝCVIKOVÉ STŘEDISKO-obj.24 -CÚ 2018/1</v>
      </c>
      <c r="F78" s="32"/>
      <c r="G78" s="32"/>
      <c r="H78" s="32"/>
      <c r="I78" s="143"/>
      <c r="J78" s="39"/>
      <c r="K78" s="39"/>
      <c r="L78" s="43"/>
    </row>
    <row r="79" ht="12" customHeight="1">
      <c r="B79" s="21"/>
      <c r="C79" s="32" t="s">
        <v>161</v>
      </c>
      <c r="D79" s="22"/>
      <c r="E79" s="22"/>
      <c r="F79" s="22"/>
      <c r="G79" s="22"/>
      <c r="H79" s="22"/>
      <c r="I79" s="136"/>
      <c r="J79" s="22"/>
      <c r="K79" s="22"/>
      <c r="L79" s="20"/>
    </row>
    <row r="80" s="1" customFormat="1" ht="16.5" customHeight="1">
      <c r="B80" s="38"/>
      <c r="C80" s="39"/>
      <c r="D80" s="39"/>
      <c r="E80" s="171" t="s">
        <v>3189</v>
      </c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163</v>
      </c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16.5" customHeight="1">
      <c r="B82" s="38"/>
      <c r="C82" s="39"/>
      <c r="D82" s="39"/>
      <c r="E82" s="64" t="str">
        <f>E11</f>
        <v xml:space="preserve">zzstemnydulUTČP242NP - VYTÁPĚNÍ OBJEKTU č.p.24 - 2.NP  CÚ 2018/1</v>
      </c>
      <c r="F82" s="39"/>
      <c r="G82" s="39"/>
      <c r="H82" s="39"/>
      <c r="I82" s="143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21</v>
      </c>
      <c r="D84" s="39"/>
      <c r="E84" s="39"/>
      <c r="F84" s="27" t="str">
        <f>F14</f>
        <v>na parcele 314/4, k.ú. Temný Důl</v>
      </c>
      <c r="G84" s="39"/>
      <c r="H84" s="39"/>
      <c r="I84" s="145" t="s">
        <v>23</v>
      </c>
      <c r="J84" s="67" t="str">
        <f>IF(J14="","",J14)</f>
        <v>12. 4. 2018</v>
      </c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3.65" customHeight="1">
      <c r="B86" s="38"/>
      <c r="C86" s="32" t="s">
        <v>25</v>
      </c>
      <c r="D86" s="39"/>
      <c r="E86" s="39"/>
      <c r="F86" s="27" t="str">
        <f>E17</f>
        <v xml:space="preserve"> </v>
      </c>
      <c r="G86" s="39"/>
      <c r="H86" s="39"/>
      <c r="I86" s="145" t="s">
        <v>31</v>
      </c>
      <c r="J86" s="36" t="str">
        <f>E23</f>
        <v>Ondřej Zikán</v>
      </c>
      <c r="K86" s="39"/>
      <c r="L86" s="43"/>
    </row>
    <row r="87" s="1" customFormat="1" ht="13.65" customHeight="1">
      <c r="B87" s="38"/>
      <c r="C87" s="32" t="s">
        <v>29</v>
      </c>
      <c r="D87" s="39"/>
      <c r="E87" s="39"/>
      <c r="F87" s="27" t="str">
        <f>IF(E20="","",E20)</f>
        <v>Vyplň údaj</v>
      </c>
      <c r="G87" s="39"/>
      <c r="H87" s="39"/>
      <c r="I87" s="145" t="s">
        <v>34</v>
      </c>
      <c r="J87" s="36" t="str">
        <f>E26</f>
        <v xml:space="preserve"> </v>
      </c>
      <c r="K87" s="39"/>
      <c r="L87" s="43"/>
    </row>
    <row r="88" s="1" customFormat="1" ht="10.32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0" customFormat="1" ht="29.28" customHeight="1">
      <c r="B89" s="190"/>
      <c r="C89" s="191" t="s">
        <v>193</v>
      </c>
      <c r="D89" s="192" t="s">
        <v>56</v>
      </c>
      <c r="E89" s="192" t="s">
        <v>52</v>
      </c>
      <c r="F89" s="192" t="s">
        <v>53</v>
      </c>
      <c r="G89" s="192" t="s">
        <v>194</v>
      </c>
      <c r="H89" s="192" t="s">
        <v>195</v>
      </c>
      <c r="I89" s="193" t="s">
        <v>196</v>
      </c>
      <c r="J89" s="194" t="s">
        <v>168</v>
      </c>
      <c r="K89" s="195" t="s">
        <v>197</v>
      </c>
      <c r="L89" s="196"/>
      <c r="M89" s="88" t="s">
        <v>1</v>
      </c>
      <c r="N89" s="89" t="s">
        <v>41</v>
      </c>
      <c r="O89" s="89" t="s">
        <v>198</v>
      </c>
      <c r="P89" s="89" t="s">
        <v>199</v>
      </c>
      <c r="Q89" s="89" t="s">
        <v>200</v>
      </c>
      <c r="R89" s="89" t="s">
        <v>201</v>
      </c>
      <c r="S89" s="89" t="s">
        <v>202</v>
      </c>
      <c r="T89" s="90" t="s">
        <v>203</v>
      </c>
    </row>
    <row r="90" s="1" customFormat="1" ht="22.8" customHeight="1">
      <c r="B90" s="38"/>
      <c r="C90" s="95" t="s">
        <v>204</v>
      </c>
      <c r="D90" s="39"/>
      <c r="E90" s="39"/>
      <c r="F90" s="39"/>
      <c r="G90" s="39"/>
      <c r="H90" s="39"/>
      <c r="I90" s="143"/>
      <c r="J90" s="197">
        <f>BK90</f>
        <v>0</v>
      </c>
      <c r="K90" s="39"/>
      <c r="L90" s="43"/>
      <c r="M90" s="91"/>
      <c r="N90" s="92"/>
      <c r="O90" s="92"/>
      <c r="P90" s="198">
        <f>P91</f>
        <v>0</v>
      </c>
      <c r="Q90" s="92"/>
      <c r="R90" s="198">
        <f>R91</f>
        <v>0.16915</v>
      </c>
      <c r="S90" s="92"/>
      <c r="T90" s="199">
        <f>T91</f>
        <v>0</v>
      </c>
      <c r="AT90" s="17" t="s">
        <v>70</v>
      </c>
      <c r="AU90" s="17" t="s">
        <v>170</v>
      </c>
      <c r="BK90" s="200">
        <f>BK91</f>
        <v>0</v>
      </c>
    </row>
    <row r="91" s="11" customFormat="1" ht="25.92" customHeight="1">
      <c r="B91" s="201"/>
      <c r="C91" s="202"/>
      <c r="D91" s="203" t="s">
        <v>70</v>
      </c>
      <c r="E91" s="204" t="s">
        <v>817</v>
      </c>
      <c r="F91" s="204" t="s">
        <v>818</v>
      </c>
      <c r="G91" s="202"/>
      <c r="H91" s="202"/>
      <c r="I91" s="205"/>
      <c r="J91" s="206">
        <f>BK91</f>
        <v>0</v>
      </c>
      <c r="K91" s="202"/>
      <c r="L91" s="207"/>
      <c r="M91" s="208"/>
      <c r="N91" s="209"/>
      <c r="O91" s="209"/>
      <c r="P91" s="210">
        <f>P92+P102+P112+P120</f>
        <v>0</v>
      </c>
      <c r="Q91" s="209"/>
      <c r="R91" s="210">
        <f>R92+R102+R112+R120</f>
        <v>0.16915</v>
      </c>
      <c r="S91" s="209"/>
      <c r="T91" s="211">
        <f>T92+T102+T112+T120</f>
        <v>0</v>
      </c>
      <c r="AR91" s="212" t="s">
        <v>80</v>
      </c>
      <c r="AT91" s="213" t="s">
        <v>70</v>
      </c>
      <c r="AU91" s="213" t="s">
        <v>71</v>
      </c>
      <c r="AY91" s="212" t="s">
        <v>207</v>
      </c>
      <c r="BK91" s="214">
        <f>BK92+BK102+BK112+BK120</f>
        <v>0</v>
      </c>
    </row>
    <row r="92" s="11" customFormat="1" ht="22.8" customHeight="1">
      <c r="B92" s="201"/>
      <c r="C92" s="202"/>
      <c r="D92" s="203" t="s">
        <v>70</v>
      </c>
      <c r="E92" s="215" t="s">
        <v>870</v>
      </c>
      <c r="F92" s="215" t="s">
        <v>871</v>
      </c>
      <c r="G92" s="202"/>
      <c r="H92" s="202"/>
      <c r="I92" s="205"/>
      <c r="J92" s="216">
        <f>BK92</f>
        <v>0</v>
      </c>
      <c r="K92" s="202"/>
      <c r="L92" s="207"/>
      <c r="M92" s="208"/>
      <c r="N92" s="209"/>
      <c r="O92" s="209"/>
      <c r="P92" s="210">
        <f>SUM(P93:P101)</f>
        <v>0</v>
      </c>
      <c r="Q92" s="209"/>
      <c r="R92" s="210">
        <f>SUM(R93:R101)</f>
        <v>0.01064</v>
      </c>
      <c r="S92" s="209"/>
      <c r="T92" s="211">
        <f>SUM(T93:T101)</f>
        <v>0</v>
      </c>
      <c r="AR92" s="212" t="s">
        <v>80</v>
      </c>
      <c r="AT92" s="213" t="s">
        <v>70</v>
      </c>
      <c r="AU92" s="213" t="s">
        <v>78</v>
      </c>
      <c r="AY92" s="212" t="s">
        <v>207</v>
      </c>
      <c r="BK92" s="214">
        <f>SUM(BK93:BK101)</f>
        <v>0</v>
      </c>
    </row>
    <row r="93" s="1" customFormat="1" ht="16.5" customHeight="1">
      <c r="B93" s="38"/>
      <c r="C93" s="273" t="s">
        <v>78</v>
      </c>
      <c r="D93" s="273" t="s">
        <v>281</v>
      </c>
      <c r="E93" s="274" t="s">
        <v>1212</v>
      </c>
      <c r="F93" s="275" t="s">
        <v>1213</v>
      </c>
      <c r="G93" s="276" t="s">
        <v>290</v>
      </c>
      <c r="H93" s="277">
        <v>54</v>
      </c>
      <c r="I93" s="278"/>
      <c r="J93" s="279">
        <f>ROUND(I93*H93,2)</f>
        <v>0</v>
      </c>
      <c r="K93" s="275" t="s">
        <v>213</v>
      </c>
      <c r="L93" s="280"/>
      <c r="M93" s="281" t="s">
        <v>1</v>
      </c>
      <c r="N93" s="282" t="s">
        <v>42</v>
      </c>
      <c r="O93" s="79"/>
      <c r="P93" s="226">
        <f>O93*H93</f>
        <v>0</v>
      </c>
      <c r="Q93" s="226">
        <v>2.0000000000000002E-05</v>
      </c>
      <c r="R93" s="226">
        <f>Q93*H93</f>
        <v>0.00108</v>
      </c>
      <c r="S93" s="226">
        <v>0</v>
      </c>
      <c r="T93" s="227">
        <f>S93*H93</f>
        <v>0</v>
      </c>
      <c r="AR93" s="17" t="s">
        <v>397</v>
      </c>
      <c r="AT93" s="17" t="s">
        <v>281</v>
      </c>
      <c r="AU93" s="17" t="s">
        <v>80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303</v>
      </c>
      <c r="BM93" s="17" t="s">
        <v>3604</v>
      </c>
    </row>
    <row r="94" s="1" customFormat="1" ht="16.5" customHeight="1">
      <c r="B94" s="38"/>
      <c r="C94" s="273" t="s">
        <v>80</v>
      </c>
      <c r="D94" s="273" t="s">
        <v>281</v>
      </c>
      <c r="E94" s="274" t="s">
        <v>1215</v>
      </c>
      <c r="F94" s="275" t="s">
        <v>1216</v>
      </c>
      <c r="G94" s="276" t="s">
        <v>290</v>
      </c>
      <c r="H94" s="277">
        <v>24</v>
      </c>
      <c r="I94" s="278"/>
      <c r="J94" s="279">
        <f>ROUND(I94*H94,2)</f>
        <v>0</v>
      </c>
      <c r="K94" s="275" t="s">
        <v>213</v>
      </c>
      <c r="L94" s="280"/>
      <c r="M94" s="281" t="s">
        <v>1</v>
      </c>
      <c r="N94" s="282" t="s">
        <v>42</v>
      </c>
      <c r="O94" s="79"/>
      <c r="P94" s="226">
        <f>O94*H94</f>
        <v>0</v>
      </c>
      <c r="Q94" s="226">
        <v>2.0000000000000002E-05</v>
      </c>
      <c r="R94" s="226">
        <f>Q94*H94</f>
        <v>0.00048000000000000007</v>
      </c>
      <c r="S94" s="226">
        <v>0</v>
      </c>
      <c r="T94" s="227">
        <f>S94*H94</f>
        <v>0</v>
      </c>
      <c r="AR94" s="17" t="s">
        <v>397</v>
      </c>
      <c r="AT94" s="17" t="s">
        <v>281</v>
      </c>
      <c r="AU94" s="17" t="s">
        <v>80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303</v>
      </c>
      <c r="BM94" s="17" t="s">
        <v>3605</v>
      </c>
    </row>
    <row r="95" s="1" customFormat="1" ht="16.5" customHeight="1">
      <c r="B95" s="38"/>
      <c r="C95" s="273" t="s">
        <v>228</v>
      </c>
      <c r="D95" s="273" t="s">
        <v>281</v>
      </c>
      <c r="E95" s="274" t="s">
        <v>1218</v>
      </c>
      <c r="F95" s="275" t="s">
        <v>3606</v>
      </c>
      <c r="G95" s="276" t="s">
        <v>290</v>
      </c>
      <c r="H95" s="277">
        <v>36</v>
      </c>
      <c r="I95" s="278"/>
      <c r="J95" s="279">
        <f>ROUND(I95*H95,2)</f>
        <v>0</v>
      </c>
      <c r="K95" s="275" t="s">
        <v>213</v>
      </c>
      <c r="L95" s="280"/>
      <c r="M95" s="281" t="s">
        <v>1</v>
      </c>
      <c r="N95" s="282" t="s">
        <v>42</v>
      </c>
      <c r="O95" s="79"/>
      <c r="P95" s="226">
        <f>O95*H95</f>
        <v>0</v>
      </c>
      <c r="Q95" s="226">
        <v>4.0000000000000003E-05</v>
      </c>
      <c r="R95" s="226">
        <f>Q95*H95</f>
        <v>0.0014400000000000001</v>
      </c>
      <c r="S95" s="226">
        <v>0</v>
      </c>
      <c r="T95" s="227">
        <f>S95*H95</f>
        <v>0</v>
      </c>
      <c r="AR95" s="17" t="s">
        <v>397</v>
      </c>
      <c r="AT95" s="17" t="s">
        <v>281</v>
      </c>
      <c r="AU95" s="17" t="s">
        <v>80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303</v>
      </c>
      <c r="BM95" s="17" t="s">
        <v>3607</v>
      </c>
    </row>
    <row r="96" s="1" customFormat="1" ht="16.5" customHeight="1">
      <c r="B96" s="38"/>
      <c r="C96" s="273" t="s">
        <v>214</v>
      </c>
      <c r="D96" s="273" t="s">
        <v>281</v>
      </c>
      <c r="E96" s="274" t="s">
        <v>1227</v>
      </c>
      <c r="F96" s="275" t="s">
        <v>3608</v>
      </c>
      <c r="G96" s="276" t="s">
        <v>418</v>
      </c>
      <c r="H96" s="277">
        <v>200</v>
      </c>
      <c r="I96" s="278"/>
      <c r="J96" s="279">
        <f>ROUND(I96*H96,2)</f>
        <v>0</v>
      </c>
      <c r="K96" s="275" t="s">
        <v>213</v>
      </c>
      <c r="L96" s="280"/>
      <c r="M96" s="281" t="s">
        <v>1</v>
      </c>
      <c r="N96" s="282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397</v>
      </c>
      <c r="AT96" s="17" t="s">
        <v>281</v>
      </c>
      <c r="AU96" s="17" t="s">
        <v>80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303</v>
      </c>
      <c r="BM96" s="17" t="s">
        <v>3609</v>
      </c>
    </row>
    <row r="97" s="1" customFormat="1" ht="16.5" customHeight="1">
      <c r="B97" s="38"/>
      <c r="C97" s="273" t="s">
        <v>240</v>
      </c>
      <c r="D97" s="273" t="s">
        <v>281</v>
      </c>
      <c r="E97" s="274" t="s">
        <v>1230</v>
      </c>
      <c r="F97" s="275" t="s">
        <v>3610</v>
      </c>
      <c r="G97" s="276" t="s">
        <v>418</v>
      </c>
      <c r="H97" s="277">
        <v>2</v>
      </c>
      <c r="I97" s="278"/>
      <c r="J97" s="279">
        <f>ROUND(I97*H97,2)</f>
        <v>0</v>
      </c>
      <c r="K97" s="275" t="s">
        <v>213</v>
      </c>
      <c r="L97" s="280"/>
      <c r="M97" s="281" t="s">
        <v>1</v>
      </c>
      <c r="N97" s="282" t="s">
        <v>42</v>
      </c>
      <c r="O97" s="79"/>
      <c r="P97" s="226">
        <f>O97*H97</f>
        <v>0</v>
      </c>
      <c r="Q97" s="226">
        <v>0.00040000000000000002</v>
      </c>
      <c r="R97" s="226">
        <f>Q97*H97</f>
        <v>0.00080000000000000004</v>
      </c>
      <c r="S97" s="226">
        <v>0</v>
      </c>
      <c r="T97" s="227">
        <f>S97*H97</f>
        <v>0</v>
      </c>
      <c r="AR97" s="17" t="s">
        <v>397</v>
      </c>
      <c r="AT97" s="17" t="s">
        <v>281</v>
      </c>
      <c r="AU97" s="17" t="s">
        <v>80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303</v>
      </c>
      <c r="BM97" s="17" t="s">
        <v>3611</v>
      </c>
    </row>
    <row r="98" s="1" customFormat="1" ht="16.5" customHeight="1">
      <c r="B98" s="38"/>
      <c r="C98" s="217" t="s">
        <v>244</v>
      </c>
      <c r="D98" s="217" t="s">
        <v>209</v>
      </c>
      <c r="E98" s="218" t="s">
        <v>1233</v>
      </c>
      <c r="F98" s="219" t="s">
        <v>1234</v>
      </c>
      <c r="G98" s="220" t="s">
        <v>290</v>
      </c>
      <c r="H98" s="221">
        <v>114</v>
      </c>
      <c r="I98" s="222"/>
      <c r="J98" s="223">
        <f>ROUND(I98*H98,2)</f>
        <v>0</v>
      </c>
      <c r="K98" s="219" t="s">
        <v>213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6.0000000000000002E-05</v>
      </c>
      <c r="R98" s="226">
        <f>Q98*H98</f>
        <v>0.0068400000000000006</v>
      </c>
      <c r="S98" s="226">
        <v>0</v>
      </c>
      <c r="T98" s="227">
        <f>S98*H98</f>
        <v>0</v>
      </c>
      <c r="AR98" s="17" t="s">
        <v>303</v>
      </c>
      <c r="AT98" s="17" t="s">
        <v>209</v>
      </c>
      <c r="AU98" s="17" t="s">
        <v>80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303</v>
      </c>
      <c r="BM98" s="17" t="s">
        <v>3612</v>
      </c>
    </row>
    <row r="99" s="12" customFormat="1">
      <c r="B99" s="229"/>
      <c r="C99" s="230"/>
      <c r="D99" s="231" t="s">
        <v>216</v>
      </c>
      <c r="E99" s="232" t="s">
        <v>1</v>
      </c>
      <c r="F99" s="233" t="s">
        <v>3613</v>
      </c>
      <c r="G99" s="230"/>
      <c r="H99" s="234">
        <v>114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216</v>
      </c>
      <c r="AU99" s="240" t="s">
        <v>80</v>
      </c>
      <c r="AV99" s="12" t="s">
        <v>80</v>
      </c>
      <c r="AW99" s="12" t="s">
        <v>33</v>
      </c>
      <c r="AX99" s="12" t="s">
        <v>78</v>
      </c>
      <c r="AY99" s="240" t="s">
        <v>207</v>
      </c>
    </row>
    <row r="100" s="1" customFormat="1" ht="16.5" customHeight="1">
      <c r="B100" s="38"/>
      <c r="C100" s="217" t="s">
        <v>249</v>
      </c>
      <c r="D100" s="217" t="s">
        <v>209</v>
      </c>
      <c r="E100" s="218" t="s">
        <v>1237</v>
      </c>
      <c r="F100" s="219" t="s">
        <v>1238</v>
      </c>
      <c r="G100" s="220" t="s">
        <v>266</v>
      </c>
      <c r="H100" s="221">
        <v>0.012999999999999999</v>
      </c>
      <c r="I100" s="222"/>
      <c r="J100" s="223">
        <f>ROUND(I100*H100,2)</f>
        <v>0</v>
      </c>
      <c r="K100" s="219" t="s">
        <v>213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303</v>
      </c>
      <c r="AT100" s="17" t="s">
        <v>209</v>
      </c>
      <c r="AU100" s="17" t="s">
        <v>80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303</v>
      </c>
      <c r="BM100" s="17" t="s">
        <v>3614</v>
      </c>
    </row>
    <row r="101" s="1" customFormat="1" ht="16.5" customHeight="1">
      <c r="B101" s="38"/>
      <c r="C101" s="217" t="s">
        <v>253</v>
      </c>
      <c r="D101" s="217" t="s">
        <v>209</v>
      </c>
      <c r="E101" s="218" t="s">
        <v>1240</v>
      </c>
      <c r="F101" s="219" t="s">
        <v>1241</v>
      </c>
      <c r="G101" s="220" t="s">
        <v>266</v>
      </c>
      <c r="H101" s="221">
        <v>0.012999999999999999</v>
      </c>
      <c r="I101" s="222"/>
      <c r="J101" s="223">
        <f>ROUND(I101*H101,2)</f>
        <v>0</v>
      </c>
      <c r="K101" s="219" t="s">
        <v>213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303</v>
      </c>
      <c r="AT101" s="17" t="s">
        <v>209</v>
      </c>
      <c r="AU101" s="17" t="s">
        <v>80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303</v>
      </c>
      <c r="BM101" s="17" t="s">
        <v>3615</v>
      </c>
    </row>
    <row r="102" s="11" customFormat="1" ht="22.8" customHeight="1">
      <c r="B102" s="201"/>
      <c r="C102" s="202"/>
      <c r="D102" s="203" t="s">
        <v>70</v>
      </c>
      <c r="E102" s="215" t="s">
        <v>1298</v>
      </c>
      <c r="F102" s="215" t="s">
        <v>1299</v>
      </c>
      <c r="G102" s="202"/>
      <c r="H102" s="202"/>
      <c r="I102" s="205"/>
      <c r="J102" s="216">
        <f>BK102</f>
        <v>0</v>
      </c>
      <c r="K102" s="202"/>
      <c r="L102" s="207"/>
      <c r="M102" s="208"/>
      <c r="N102" s="209"/>
      <c r="O102" s="209"/>
      <c r="P102" s="210">
        <f>SUM(P103:P111)</f>
        <v>0</v>
      </c>
      <c r="Q102" s="209"/>
      <c r="R102" s="210">
        <f>SUM(R103:R111)</f>
        <v>0.062579999999999997</v>
      </c>
      <c r="S102" s="209"/>
      <c r="T102" s="211">
        <f>SUM(T103:T111)</f>
        <v>0</v>
      </c>
      <c r="AR102" s="212" t="s">
        <v>80</v>
      </c>
      <c r="AT102" s="213" t="s">
        <v>70</v>
      </c>
      <c r="AU102" s="213" t="s">
        <v>78</v>
      </c>
      <c r="AY102" s="212" t="s">
        <v>207</v>
      </c>
      <c r="BK102" s="214">
        <f>SUM(BK103:BK111)</f>
        <v>0</v>
      </c>
    </row>
    <row r="103" s="1" customFormat="1" ht="16.5" customHeight="1">
      <c r="B103" s="38"/>
      <c r="C103" s="217" t="s">
        <v>258</v>
      </c>
      <c r="D103" s="217" t="s">
        <v>209</v>
      </c>
      <c r="E103" s="218" t="s">
        <v>1300</v>
      </c>
      <c r="F103" s="219" t="s">
        <v>1301</v>
      </c>
      <c r="G103" s="220" t="s">
        <v>290</v>
      </c>
      <c r="H103" s="221">
        <v>54</v>
      </c>
      <c r="I103" s="222"/>
      <c r="J103" s="223">
        <f>ROUND(I103*H103,2)</f>
        <v>0</v>
      </c>
      <c r="K103" s="219" t="s">
        <v>213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0.00044999999999999999</v>
      </c>
      <c r="R103" s="226">
        <f>Q103*H103</f>
        <v>0.024299999999999999</v>
      </c>
      <c r="S103" s="226">
        <v>0</v>
      </c>
      <c r="T103" s="227">
        <f>S103*H103</f>
        <v>0</v>
      </c>
      <c r="AR103" s="17" t="s">
        <v>303</v>
      </c>
      <c r="AT103" s="17" t="s">
        <v>209</v>
      </c>
      <c r="AU103" s="17" t="s">
        <v>80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303</v>
      </c>
      <c r="BM103" s="17" t="s">
        <v>3616</v>
      </c>
    </row>
    <row r="104" s="1" customFormat="1" ht="16.5" customHeight="1">
      <c r="B104" s="38"/>
      <c r="C104" s="217" t="s">
        <v>263</v>
      </c>
      <c r="D104" s="217" t="s">
        <v>209</v>
      </c>
      <c r="E104" s="218" t="s">
        <v>1303</v>
      </c>
      <c r="F104" s="219" t="s">
        <v>1304</v>
      </c>
      <c r="G104" s="220" t="s">
        <v>290</v>
      </c>
      <c r="H104" s="221">
        <v>24</v>
      </c>
      <c r="I104" s="222"/>
      <c r="J104" s="223">
        <f>ROUND(I104*H104,2)</f>
        <v>0</v>
      </c>
      <c r="K104" s="219" t="s">
        <v>213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0.00055999999999999995</v>
      </c>
      <c r="R104" s="226">
        <f>Q104*H104</f>
        <v>0.013439999999999999</v>
      </c>
      <c r="S104" s="226">
        <v>0</v>
      </c>
      <c r="T104" s="227">
        <f>S104*H104</f>
        <v>0</v>
      </c>
      <c r="AR104" s="17" t="s">
        <v>303</v>
      </c>
      <c r="AT104" s="17" t="s">
        <v>209</v>
      </c>
      <c r="AU104" s="17" t="s">
        <v>80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303</v>
      </c>
      <c r="BM104" s="17" t="s">
        <v>3617</v>
      </c>
    </row>
    <row r="105" s="1" customFormat="1" ht="16.5" customHeight="1">
      <c r="B105" s="38"/>
      <c r="C105" s="217" t="s">
        <v>269</v>
      </c>
      <c r="D105" s="217" t="s">
        <v>209</v>
      </c>
      <c r="E105" s="218" t="s">
        <v>1306</v>
      </c>
      <c r="F105" s="219" t="s">
        <v>1307</v>
      </c>
      <c r="G105" s="220" t="s">
        <v>290</v>
      </c>
      <c r="H105" s="221">
        <v>36</v>
      </c>
      <c r="I105" s="222"/>
      <c r="J105" s="223">
        <f>ROUND(I105*H105,2)</f>
        <v>0</v>
      </c>
      <c r="K105" s="219" t="s">
        <v>213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0.00068999999999999997</v>
      </c>
      <c r="R105" s="226">
        <f>Q105*H105</f>
        <v>0.024839999999999997</v>
      </c>
      <c r="S105" s="226">
        <v>0</v>
      </c>
      <c r="T105" s="227">
        <f>S105*H105</f>
        <v>0</v>
      </c>
      <c r="AR105" s="17" t="s">
        <v>303</v>
      </c>
      <c r="AT105" s="17" t="s">
        <v>209</v>
      </c>
      <c r="AU105" s="17" t="s">
        <v>80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303</v>
      </c>
      <c r="BM105" s="17" t="s">
        <v>3618</v>
      </c>
    </row>
    <row r="106" s="1" customFormat="1" ht="16.5" customHeight="1">
      <c r="B106" s="38"/>
      <c r="C106" s="217" t="s">
        <v>280</v>
      </c>
      <c r="D106" s="217" t="s">
        <v>209</v>
      </c>
      <c r="E106" s="218" t="s">
        <v>1324</v>
      </c>
      <c r="F106" s="219" t="s">
        <v>1325</v>
      </c>
      <c r="G106" s="220" t="s">
        <v>290</v>
      </c>
      <c r="H106" s="221">
        <v>114</v>
      </c>
      <c r="I106" s="222"/>
      <c r="J106" s="223">
        <f>ROUND(I106*H106,2)</f>
        <v>0</v>
      </c>
      <c r="K106" s="219" t="s">
        <v>213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303</v>
      </c>
      <c r="AT106" s="17" t="s">
        <v>209</v>
      </c>
      <c r="AU106" s="17" t="s">
        <v>80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303</v>
      </c>
      <c r="BM106" s="17" t="s">
        <v>3619</v>
      </c>
    </row>
    <row r="107" s="12" customFormat="1">
      <c r="B107" s="229"/>
      <c r="C107" s="230"/>
      <c r="D107" s="231" t="s">
        <v>216</v>
      </c>
      <c r="E107" s="232" t="s">
        <v>1</v>
      </c>
      <c r="F107" s="233" t="s">
        <v>3613</v>
      </c>
      <c r="G107" s="230"/>
      <c r="H107" s="234">
        <v>114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216</v>
      </c>
      <c r="AU107" s="240" t="s">
        <v>80</v>
      </c>
      <c r="AV107" s="12" t="s">
        <v>80</v>
      </c>
      <c r="AW107" s="12" t="s">
        <v>33</v>
      </c>
      <c r="AX107" s="12" t="s">
        <v>78</v>
      </c>
      <c r="AY107" s="240" t="s">
        <v>207</v>
      </c>
    </row>
    <row r="108" s="1" customFormat="1" ht="16.5" customHeight="1">
      <c r="B108" s="38"/>
      <c r="C108" s="217" t="s">
        <v>287</v>
      </c>
      <c r="D108" s="217" t="s">
        <v>209</v>
      </c>
      <c r="E108" s="218" t="s">
        <v>1327</v>
      </c>
      <c r="F108" s="219" t="s">
        <v>1328</v>
      </c>
      <c r="G108" s="220" t="s">
        <v>266</v>
      </c>
      <c r="H108" s="221">
        <v>0.063</v>
      </c>
      <c r="I108" s="222"/>
      <c r="J108" s="223">
        <f>ROUND(I108*H108,2)</f>
        <v>0</v>
      </c>
      <c r="K108" s="219" t="s">
        <v>213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303</v>
      </c>
      <c r="AT108" s="17" t="s">
        <v>209</v>
      </c>
      <c r="AU108" s="17" t="s">
        <v>80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303</v>
      </c>
      <c r="BM108" s="17" t="s">
        <v>3620</v>
      </c>
    </row>
    <row r="109" s="1" customFormat="1" ht="16.5" customHeight="1">
      <c r="B109" s="38"/>
      <c r="C109" s="217" t="s">
        <v>293</v>
      </c>
      <c r="D109" s="217" t="s">
        <v>209</v>
      </c>
      <c r="E109" s="218" t="s">
        <v>1330</v>
      </c>
      <c r="F109" s="219" t="s">
        <v>1331</v>
      </c>
      <c r="G109" s="220" t="s">
        <v>266</v>
      </c>
      <c r="H109" s="221">
        <v>0.063</v>
      </c>
      <c r="I109" s="222"/>
      <c r="J109" s="223">
        <f>ROUND(I109*H109,2)</f>
        <v>0</v>
      </c>
      <c r="K109" s="219" t="s">
        <v>213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303</v>
      </c>
      <c r="AT109" s="17" t="s">
        <v>209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303</v>
      </c>
      <c r="BM109" s="17" t="s">
        <v>3621</v>
      </c>
    </row>
    <row r="110" s="1" customFormat="1" ht="16.5" customHeight="1">
      <c r="B110" s="38"/>
      <c r="C110" s="217" t="s">
        <v>8</v>
      </c>
      <c r="D110" s="217" t="s">
        <v>209</v>
      </c>
      <c r="E110" s="218" t="s">
        <v>1333</v>
      </c>
      <c r="F110" s="219" t="s">
        <v>1325</v>
      </c>
      <c r="G110" s="220" t="s">
        <v>1334</v>
      </c>
      <c r="H110" s="221">
        <v>12</v>
      </c>
      <c r="I110" s="222"/>
      <c r="J110" s="223">
        <f>ROUND(I110*H110,2)</f>
        <v>0</v>
      </c>
      <c r="K110" s="219" t="s">
        <v>1247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303</v>
      </c>
      <c r="AT110" s="17" t="s">
        <v>209</v>
      </c>
      <c r="AU110" s="17" t="s">
        <v>80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303</v>
      </c>
      <c r="BM110" s="17" t="s">
        <v>3622</v>
      </c>
    </row>
    <row r="111" s="1" customFormat="1" ht="16.5" customHeight="1">
      <c r="B111" s="38"/>
      <c r="C111" s="217" t="s">
        <v>303</v>
      </c>
      <c r="D111" s="217" t="s">
        <v>209</v>
      </c>
      <c r="E111" s="218" t="s">
        <v>1336</v>
      </c>
      <c r="F111" s="219" t="s">
        <v>1325</v>
      </c>
      <c r="G111" s="220" t="s">
        <v>1334</v>
      </c>
      <c r="H111" s="221">
        <v>15</v>
      </c>
      <c r="I111" s="222"/>
      <c r="J111" s="223">
        <f>ROUND(I111*H111,2)</f>
        <v>0</v>
      </c>
      <c r="K111" s="219" t="s">
        <v>1247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303</v>
      </c>
      <c r="AT111" s="17" t="s">
        <v>209</v>
      </c>
      <c r="AU111" s="17" t="s">
        <v>80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303</v>
      </c>
      <c r="BM111" s="17" t="s">
        <v>3623</v>
      </c>
    </row>
    <row r="112" s="11" customFormat="1" ht="22.8" customHeight="1">
      <c r="B112" s="201"/>
      <c r="C112" s="202"/>
      <c r="D112" s="203" t="s">
        <v>70</v>
      </c>
      <c r="E112" s="215" t="s">
        <v>1342</v>
      </c>
      <c r="F112" s="215" t="s">
        <v>1343</v>
      </c>
      <c r="G112" s="202"/>
      <c r="H112" s="202"/>
      <c r="I112" s="205"/>
      <c r="J112" s="216">
        <f>BK112</f>
        <v>0</v>
      </c>
      <c r="K112" s="202"/>
      <c r="L112" s="207"/>
      <c r="M112" s="208"/>
      <c r="N112" s="209"/>
      <c r="O112" s="209"/>
      <c r="P112" s="210">
        <f>SUM(P113:P119)</f>
        <v>0</v>
      </c>
      <c r="Q112" s="209"/>
      <c r="R112" s="210">
        <f>SUM(R113:R119)</f>
        <v>0.0098899999999999995</v>
      </c>
      <c r="S112" s="209"/>
      <c r="T112" s="211">
        <f>SUM(T113:T119)</f>
        <v>0</v>
      </c>
      <c r="AR112" s="212" t="s">
        <v>80</v>
      </c>
      <c r="AT112" s="213" t="s">
        <v>70</v>
      </c>
      <c r="AU112" s="213" t="s">
        <v>78</v>
      </c>
      <c r="AY112" s="212" t="s">
        <v>207</v>
      </c>
      <c r="BK112" s="214">
        <f>SUM(BK113:BK119)</f>
        <v>0</v>
      </c>
    </row>
    <row r="113" s="1" customFormat="1" ht="16.5" customHeight="1">
      <c r="B113" s="38"/>
      <c r="C113" s="217" t="s">
        <v>310</v>
      </c>
      <c r="D113" s="217" t="s">
        <v>209</v>
      </c>
      <c r="E113" s="218" t="s">
        <v>1327</v>
      </c>
      <c r="F113" s="219" t="s">
        <v>1328</v>
      </c>
      <c r="G113" s="220" t="s">
        <v>266</v>
      </c>
      <c r="H113" s="221">
        <v>0.063</v>
      </c>
      <c r="I113" s="222"/>
      <c r="J113" s="223">
        <f>ROUND(I113*H113,2)</f>
        <v>0</v>
      </c>
      <c r="K113" s="219" t="s">
        <v>213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303</v>
      </c>
      <c r="AT113" s="17" t="s">
        <v>209</v>
      </c>
      <c r="AU113" s="17" t="s">
        <v>80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303</v>
      </c>
      <c r="BM113" s="17" t="s">
        <v>3624</v>
      </c>
    </row>
    <row r="114" s="1" customFormat="1" ht="16.5" customHeight="1">
      <c r="B114" s="38"/>
      <c r="C114" s="217" t="s">
        <v>318</v>
      </c>
      <c r="D114" s="217" t="s">
        <v>209</v>
      </c>
      <c r="E114" s="218" t="s">
        <v>1330</v>
      </c>
      <c r="F114" s="219" t="s">
        <v>1331</v>
      </c>
      <c r="G114" s="220" t="s">
        <v>266</v>
      </c>
      <c r="H114" s="221">
        <v>0.063</v>
      </c>
      <c r="I114" s="222"/>
      <c r="J114" s="223">
        <f>ROUND(I114*H114,2)</f>
        <v>0</v>
      </c>
      <c r="K114" s="219" t="s">
        <v>213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303</v>
      </c>
      <c r="AT114" s="17" t="s">
        <v>209</v>
      </c>
      <c r="AU114" s="17" t="s">
        <v>80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303</v>
      </c>
      <c r="BM114" s="17" t="s">
        <v>3625</v>
      </c>
    </row>
    <row r="115" s="1" customFormat="1" ht="16.5" customHeight="1">
      <c r="B115" s="38"/>
      <c r="C115" s="273" t="s">
        <v>323</v>
      </c>
      <c r="D115" s="273" t="s">
        <v>281</v>
      </c>
      <c r="E115" s="274" t="s">
        <v>1385</v>
      </c>
      <c r="F115" s="275" t="s">
        <v>1392</v>
      </c>
      <c r="G115" s="276" t="s">
        <v>418</v>
      </c>
      <c r="H115" s="277">
        <v>10</v>
      </c>
      <c r="I115" s="278"/>
      <c r="J115" s="279">
        <f>ROUND(I115*H115,2)</f>
        <v>0</v>
      </c>
      <c r="K115" s="275" t="s">
        <v>1247</v>
      </c>
      <c r="L115" s="280"/>
      <c r="M115" s="281" t="s">
        <v>1</v>
      </c>
      <c r="N115" s="282" t="s">
        <v>42</v>
      </c>
      <c r="O115" s="79"/>
      <c r="P115" s="226">
        <f>O115*H115</f>
        <v>0</v>
      </c>
      <c r="Q115" s="226">
        <v>0.00023000000000000001</v>
      </c>
      <c r="R115" s="226">
        <f>Q115*H115</f>
        <v>0.0023</v>
      </c>
      <c r="S115" s="226">
        <v>0</v>
      </c>
      <c r="T115" s="227">
        <f>S115*H115</f>
        <v>0</v>
      </c>
      <c r="AR115" s="17" t="s">
        <v>397</v>
      </c>
      <c r="AT115" s="17" t="s">
        <v>281</v>
      </c>
      <c r="AU115" s="17" t="s">
        <v>80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303</v>
      </c>
      <c r="BM115" s="17" t="s">
        <v>3626</v>
      </c>
    </row>
    <row r="116" s="1" customFormat="1" ht="16.5" customHeight="1">
      <c r="B116" s="38"/>
      <c r="C116" s="273" t="s">
        <v>328</v>
      </c>
      <c r="D116" s="273" t="s">
        <v>281</v>
      </c>
      <c r="E116" s="274" t="s">
        <v>1388</v>
      </c>
      <c r="F116" s="275" t="s">
        <v>3627</v>
      </c>
      <c r="G116" s="276" t="s">
        <v>418</v>
      </c>
      <c r="H116" s="277">
        <v>7</v>
      </c>
      <c r="I116" s="278"/>
      <c r="J116" s="279">
        <f>ROUND(I116*H116,2)</f>
        <v>0</v>
      </c>
      <c r="K116" s="275" t="s">
        <v>1247</v>
      </c>
      <c r="L116" s="280"/>
      <c r="M116" s="281" t="s">
        <v>1</v>
      </c>
      <c r="N116" s="282" t="s">
        <v>42</v>
      </c>
      <c r="O116" s="79"/>
      <c r="P116" s="226">
        <f>O116*H116</f>
        <v>0</v>
      </c>
      <c r="Q116" s="226">
        <v>0.00023000000000000001</v>
      </c>
      <c r="R116" s="226">
        <f>Q116*H116</f>
        <v>0.0016100000000000001</v>
      </c>
      <c r="S116" s="226">
        <v>0</v>
      </c>
      <c r="T116" s="227">
        <f>S116*H116</f>
        <v>0</v>
      </c>
      <c r="AR116" s="17" t="s">
        <v>397</v>
      </c>
      <c r="AT116" s="17" t="s">
        <v>281</v>
      </c>
      <c r="AU116" s="17" t="s">
        <v>80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303</v>
      </c>
      <c r="BM116" s="17" t="s">
        <v>3628</v>
      </c>
    </row>
    <row r="117" s="1" customFormat="1" ht="16.5" customHeight="1">
      <c r="B117" s="38"/>
      <c r="C117" s="273" t="s">
        <v>7</v>
      </c>
      <c r="D117" s="273" t="s">
        <v>281</v>
      </c>
      <c r="E117" s="274" t="s">
        <v>1391</v>
      </c>
      <c r="F117" s="275" t="s">
        <v>1398</v>
      </c>
      <c r="G117" s="276" t="s">
        <v>418</v>
      </c>
      <c r="H117" s="277">
        <v>20</v>
      </c>
      <c r="I117" s="278"/>
      <c r="J117" s="279">
        <f>ROUND(I117*H117,2)</f>
        <v>0</v>
      </c>
      <c r="K117" s="275" t="s">
        <v>1247</v>
      </c>
      <c r="L117" s="280"/>
      <c r="M117" s="281" t="s">
        <v>1</v>
      </c>
      <c r="N117" s="282" t="s">
        <v>42</v>
      </c>
      <c r="O117" s="79"/>
      <c r="P117" s="226">
        <f>O117*H117</f>
        <v>0</v>
      </c>
      <c r="Q117" s="226">
        <v>0.00023000000000000001</v>
      </c>
      <c r="R117" s="226">
        <f>Q117*H117</f>
        <v>0.0045999999999999999</v>
      </c>
      <c r="S117" s="226">
        <v>0</v>
      </c>
      <c r="T117" s="227">
        <f>S117*H117</f>
        <v>0</v>
      </c>
      <c r="AR117" s="17" t="s">
        <v>397</v>
      </c>
      <c r="AT117" s="17" t="s">
        <v>281</v>
      </c>
      <c r="AU117" s="17" t="s">
        <v>80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303</v>
      </c>
      <c r="BM117" s="17" t="s">
        <v>3629</v>
      </c>
    </row>
    <row r="118" s="1" customFormat="1" ht="16.5" customHeight="1">
      <c r="B118" s="38"/>
      <c r="C118" s="273" t="s">
        <v>338</v>
      </c>
      <c r="D118" s="273" t="s">
        <v>281</v>
      </c>
      <c r="E118" s="274" t="s">
        <v>1394</v>
      </c>
      <c r="F118" s="275" t="s">
        <v>3630</v>
      </c>
      <c r="G118" s="276" t="s">
        <v>418</v>
      </c>
      <c r="H118" s="277">
        <v>3</v>
      </c>
      <c r="I118" s="278"/>
      <c r="J118" s="279">
        <f>ROUND(I118*H118,2)</f>
        <v>0</v>
      </c>
      <c r="K118" s="275" t="s">
        <v>1247</v>
      </c>
      <c r="L118" s="280"/>
      <c r="M118" s="281" t="s">
        <v>1</v>
      </c>
      <c r="N118" s="282" t="s">
        <v>42</v>
      </c>
      <c r="O118" s="79"/>
      <c r="P118" s="226">
        <f>O118*H118</f>
        <v>0</v>
      </c>
      <c r="Q118" s="226">
        <v>0.00023000000000000001</v>
      </c>
      <c r="R118" s="226">
        <f>Q118*H118</f>
        <v>0.00069000000000000008</v>
      </c>
      <c r="S118" s="226">
        <v>0</v>
      </c>
      <c r="T118" s="227">
        <f>S118*H118</f>
        <v>0</v>
      </c>
      <c r="AR118" s="17" t="s">
        <v>397</v>
      </c>
      <c r="AT118" s="17" t="s">
        <v>281</v>
      </c>
      <c r="AU118" s="17" t="s">
        <v>80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303</v>
      </c>
      <c r="BM118" s="17" t="s">
        <v>3631</v>
      </c>
    </row>
    <row r="119" s="1" customFormat="1" ht="16.5" customHeight="1">
      <c r="B119" s="38"/>
      <c r="C119" s="273" t="s">
        <v>344</v>
      </c>
      <c r="D119" s="273" t="s">
        <v>281</v>
      </c>
      <c r="E119" s="274" t="s">
        <v>1397</v>
      </c>
      <c r="F119" s="275" t="s">
        <v>3632</v>
      </c>
      <c r="G119" s="276" t="s">
        <v>418</v>
      </c>
      <c r="H119" s="277">
        <v>3</v>
      </c>
      <c r="I119" s="278"/>
      <c r="J119" s="279">
        <f>ROUND(I119*H119,2)</f>
        <v>0</v>
      </c>
      <c r="K119" s="275" t="s">
        <v>1247</v>
      </c>
      <c r="L119" s="280"/>
      <c r="M119" s="281" t="s">
        <v>1</v>
      </c>
      <c r="N119" s="282" t="s">
        <v>42</v>
      </c>
      <c r="O119" s="79"/>
      <c r="P119" s="226">
        <f>O119*H119</f>
        <v>0</v>
      </c>
      <c r="Q119" s="226">
        <v>0.00023000000000000001</v>
      </c>
      <c r="R119" s="226">
        <f>Q119*H119</f>
        <v>0.00069000000000000008</v>
      </c>
      <c r="S119" s="226">
        <v>0</v>
      </c>
      <c r="T119" s="227">
        <f>S119*H119</f>
        <v>0</v>
      </c>
      <c r="AR119" s="17" t="s">
        <v>397</v>
      </c>
      <c r="AT119" s="17" t="s">
        <v>281</v>
      </c>
      <c r="AU119" s="17" t="s">
        <v>80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303</v>
      </c>
      <c r="BM119" s="17" t="s">
        <v>3633</v>
      </c>
    </row>
    <row r="120" s="11" customFormat="1" ht="22.8" customHeight="1">
      <c r="B120" s="201"/>
      <c r="C120" s="202"/>
      <c r="D120" s="203" t="s">
        <v>70</v>
      </c>
      <c r="E120" s="215" t="s">
        <v>1403</v>
      </c>
      <c r="F120" s="215" t="s">
        <v>1404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SUM(P121:P136)</f>
        <v>0</v>
      </c>
      <c r="Q120" s="209"/>
      <c r="R120" s="210">
        <f>SUM(R121:R136)</f>
        <v>0.086040000000000005</v>
      </c>
      <c r="S120" s="209"/>
      <c r="T120" s="211">
        <f>SUM(T121:T136)</f>
        <v>0</v>
      </c>
      <c r="AR120" s="212" t="s">
        <v>80</v>
      </c>
      <c r="AT120" s="213" t="s">
        <v>70</v>
      </c>
      <c r="AU120" s="213" t="s">
        <v>78</v>
      </c>
      <c r="AY120" s="212" t="s">
        <v>207</v>
      </c>
      <c r="BK120" s="214">
        <f>SUM(BK121:BK136)</f>
        <v>0</v>
      </c>
    </row>
    <row r="121" s="1" customFormat="1" ht="16.5" customHeight="1">
      <c r="B121" s="38"/>
      <c r="C121" s="273" t="s">
        <v>349</v>
      </c>
      <c r="D121" s="273" t="s">
        <v>281</v>
      </c>
      <c r="E121" s="274" t="s">
        <v>1405</v>
      </c>
      <c r="F121" s="275" t="s">
        <v>3634</v>
      </c>
      <c r="G121" s="276" t="s">
        <v>418</v>
      </c>
      <c r="H121" s="277">
        <v>3</v>
      </c>
      <c r="I121" s="278"/>
      <c r="J121" s="279">
        <f>ROUND(I121*H121,2)</f>
        <v>0</v>
      </c>
      <c r="K121" s="275" t="s">
        <v>1247</v>
      </c>
      <c r="L121" s="280"/>
      <c r="M121" s="281" t="s">
        <v>1</v>
      </c>
      <c r="N121" s="282" t="s">
        <v>42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397</v>
      </c>
      <c r="AT121" s="17" t="s">
        <v>281</v>
      </c>
      <c r="AU121" s="17" t="s">
        <v>80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303</v>
      </c>
      <c r="BM121" s="17" t="s">
        <v>3635</v>
      </c>
    </row>
    <row r="122" s="1" customFormat="1" ht="16.5" customHeight="1">
      <c r="B122" s="38"/>
      <c r="C122" s="273" t="s">
        <v>354</v>
      </c>
      <c r="D122" s="273" t="s">
        <v>281</v>
      </c>
      <c r="E122" s="274" t="s">
        <v>1408</v>
      </c>
      <c r="F122" s="275" t="s">
        <v>3636</v>
      </c>
      <c r="G122" s="276" t="s">
        <v>418</v>
      </c>
      <c r="H122" s="277">
        <v>1</v>
      </c>
      <c r="I122" s="278"/>
      <c r="J122" s="279">
        <f>ROUND(I122*H122,2)</f>
        <v>0</v>
      </c>
      <c r="K122" s="275" t="s">
        <v>1247</v>
      </c>
      <c r="L122" s="280"/>
      <c r="M122" s="281" t="s">
        <v>1</v>
      </c>
      <c r="N122" s="282" t="s">
        <v>42</v>
      </c>
      <c r="O122" s="7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17" t="s">
        <v>397</v>
      </c>
      <c r="AT122" s="17" t="s">
        <v>281</v>
      </c>
      <c r="AU122" s="17" t="s">
        <v>80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303</v>
      </c>
      <c r="BM122" s="17" t="s">
        <v>3637</v>
      </c>
    </row>
    <row r="123" s="1" customFormat="1" ht="16.5" customHeight="1">
      <c r="B123" s="38"/>
      <c r="C123" s="273" t="s">
        <v>363</v>
      </c>
      <c r="D123" s="273" t="s">
        <v>281</v>
      </c>
      <c r="E123" s="274" t="s">
        <v>1411</v>
      </c>
      <c r="F123" s="275" t="s">
        <v>1409</v>
      </c>
      <c r="G123" s="276" t="s">
        <v>418</v>
      </c>
      <c r="H123" s="277">
        <v>2</v>
      </c>
      <c r="I123" s="278"/>
      <c r="J123" s="279">
        <f>ROUND(I123*H123,2)</f>
        <v>0</v>
      </c>
      <c r="K123" s="275" t="s">
        <v>1247</v>
      </c>
      <c r="L123" s="280"/>
      <c r="M123" s="281" t="s">
        <v>1</v>
      </c>
      <c r="N123" s="282" t="s">
        <v>42</v>
      </c>
      <c r="O123" s="79"/>
      <c r="P123" s="226">
        <f>O123*H123</f>
        <v>0</v>
      </c>
      <c r="Q123" s="226">
        <v>0.01434</v>
      </c>
      <c r="R123" s="226">
        <f>Q123*H123</f>
        <v>0.028680000000000001</v>
      </c>
      <c r="S123" s="226">
        <v>0</v>
      </c>
      <c r="T123" s="227">
        <f>S123*H123</f>
        <v>0</v>
      </c>
      <c r="AR123" s="17" t="s">
        <v>397</v>
      </c>
      <c r="AT123" s="17" t="s">
        <v>281</v>
      </c>
      <c r="AU123" s="17" t="s">
        <v>80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303</v>
      </c>
      <c r="BM123" s="17" t="s">
        <v>3638</v>
      </c>
    </row>
    <row r="124" s="1" customFormat="1" ht="16.5" customHeight="1">
      <c r="B124" s="38"/>
      <c r="C124" s="273" t="s">
        <v>368</v>
      </c>
      <c r="D124" s="273" t="s">
        <v>281</v>
      </c>
      <c r="E124" s="274" t="s">
        <v>1414</v>
      </c>
      <c r="F124" s="275" t="s">
        <v>3639</v>
      </c>
      <c r="G124" s="276" t="s">
        <v>418</v>
      </c>
      <c r="H124" s="277">
        <v>2</v>
      </c>
      <c r="I124" s="278"/>
      <c r="J124" s="279">
        <f>ROUND(I124*H124,2)</f>
        <v>0</v>
      </c>
      <c r="K124" s="275" t="s">
        <v>1247</v>
      </c>
      <c r="L124" s="280"/>
      <c r="M124" s="281" t="s">
        <v>1</v>
      </c>
      <c r="N124" s="282" t="s">
        <v>42</v>
      </c>
      <c r="O124" s="79"/>
      <c r="P124" s="226">
        <f>O124*H124</f>
        <v>0</v>
      </c>
      <c r="Q124" s="226">
        <v>0.01434</v>
      </c>
      <c r="R124" s="226">
        <f>Q124*H124</f>
        <v>0.028680000000000001</v>
      </c>
      <c r="S124" s="226">
        <v>0</v>
      </c>
      <c r="T124" s="227">
        <f>S124*H124</f>
        <v>0</v>
      </c>
      <c r="AR124" s="17" t="s">
        <v>397</v>
      </c>
      <c r="AT124" s="17" t="s">
        <v>281</v>
      </c>
      <c r="AU124" s="17" t="s">
        <v>80</v>
      </c>
      <c r="AY124" s="17" t="s">
        <v>207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78</v>
      </c>
      <c r="BK124" s="228">
        <f>ROUND(I124*H124,2)</f>
        <v>0</v>
      </c>
      <c r="BL124" s="17" t="s">
        <v>303</v>
      </c>
      <c r="BM124" s="17" t="s">
        <v>3640</v>
      </c>
    </row>
    <row r="125" s="1" customFormat="1" ht="16.5" customHeight="1">
      <c r="B125" s="38"/>
      <c r="C125" s="273" t="s">
        <v>376</v>
      </c>
      <c r="D125" s="273" t="s">
        <v>281</v>
      </c>
      <c r="E125" s="274" t="s">
        <v>3641</v>
      </c>
      <c r="F125" s="275" t="s">
        <v>3642</v>
      </c>
      <c r="G125" s="276" t="s">
        <v>418</v>
      </c>
      <c r="H125" s="277">
        <v>2</v>
      </c>
      <c r="I125" s="278"/>
      <c r="J125" s="279">
        <f>ROUND(I125*H125,2)</f>
        <v>0</v>
      </c>
      <c r="K125" s="275" t="s">
        <v>1247</v>
      </c>
      <c r="L125" s="280"/>
      <c r="M125" s="281" t="s">
        <v>1</v>
      </c>
      <c r="N125" s="282" t="s">
        <v>42</v>
      </c>
      <c r="O125" s="79"/>
      <c r="P125" s="226">
        <f>O125*H125</f>
        <v>0</v>
      </c>
      <c r="Q125" s="226">
        <v>0.01434</v>
      </c>
      <c r="R125" s="226">
        <f>Q125*H125</f>
        <v>0.028680000000000001</v>
      </c>
      <c r="S125" s="226">
        <v>0</v>
      </c>
      <c r="T125" s="227">
        <f>S125*H125</f>
        <v>0</v>
      </c>
      <c r="AR125" s="17" t="s">
        <v>397</v>
      </c>
      <c r="AT125" s="17" t="s">
        <v>281</v>
      </c>
      <c r="AU125" s="17" t="s">
        <v>80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303</v>
      </c>
      <c r="BM125" s="17" t="s">
        <v>3643</v>
      </c>
    </row>
    <row r="126" s="1" customFormat="1" ht="16.5" customHeight="1">
      <c r="B126" s="38"/>
      <c r="C126" s="217" t="s">
        <v>382</v>
      </c>
      <c r="D126" s="217" t="s">
        <v>209</v>
      </c>
      <c r="E126" s="218" t="s">
        <v>1417</v>
      </c>
      <c r="F126" s="219" t="s">
        <v>1418</v>
      </c>
      <c r="G126" s="220" t="s">
        <v>418</v>
      </c>
      <c r="H126" s="221">
        <v>13</v>
      </c>
      <c r="I126" s="222"/>
      <c r="J126" s="223">
        <f>ROUND(I126*H126,2)</f>
        <v>0</v>
      </c>
      <c r="K126" s="219" t="s">
        <v>213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303</v>
      </c>
      <c r="AT126" s="17" t="s">
        <v>209</v>
      </c>
      <c r="AU126" s="17" t="s">
        <v>80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303</v>
      </c>
      <c r="BM126" s="17" t="s">
        <v>3644</v>
      </c>
    </row>
    <row r="127" s="12" customFormat="1">
      <c r="B127" s="229"/>
      <c r="C127" s="230"/>
      <c r="D127" s="231" t="s">
        <v>216</v>
      </c>
      <c r="E127" s="232" t="s">
        <v>1</v>
      </c>
      <c r="F127" s="233" t="s">
        <v>3645</v>
      </c>
      <c r="G127" s="230"/>
      <c r="H127" s="234">
        <v>13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216</v>
      </c>
      <c r="AU127" s="240" t="s">
        <v>80</v>
      </c>
      <c r="AV127" s="12" t="s">
        <v>80</v>
      </c>
      <c r="AW127" s="12" t="s">
        <v>33</v>
      </c>
      <c r="AX127" s="12" t="s">
        <v>78</v>
      </c>
      <c r="AY127" s="240" t="s">
        <v>207</v>
      </c>
    </row>
    <row r="128" s="1" customFormat="1" ht="16.5" customHeight="1">
      <c r="B128" s="38"/>
      <c r="C128" s="217" t="s">
        <v>387</v>
      </c>
      <c r="D128" s="217" t="s">
        <v>209</v>
      </c>
      <c r="E128" s="218" t="s">
        <v>1420</v>
      </c>
      <c r="F128" s="219" t="s">
        <v>3646</v>
      </c>
      <c r="G128" s="220" t="s">
        <v>418</v>
      </c>
      <c r="H128" s="221">
        <v>5</v>
      </c>
      <c r="I128" s="222"/>
      <c r="J128" s="223">
        <f>ROUND(I128*H128,2)</f>
        <v>0</v>
      </c>
      <c r="K128" s="219" t="s">
        <v>213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17" t="s">
        <v>303</v>
      </c>
      <c r="AT128" s="17" t="s">
        <v>209</v>
      </c>
      <c r="AU128" s="17" t="s">
        <v>80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303</v>
      </c>
      <c r="BM128" s="17" t="s">
        <v>3647</v>
      </c>
    </row>
    <row r="129" s="12" customFormat="1">
      <c r="B129" s="229"/>
      <c r="C129" s="230"/>
      <c r="D129" s="231" t="s">
        <v>216</v>
      </c>
      <c r="E129" s="232" t="s">
        <v>1</v>
      </c>
      <c r="F129" s="233" t="s">
        <v>3648</v>
      </c>
      <c r="G129" s="230"/>
      <c r="H129" s="234">
        <v>5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216</v>
      </c>
      <c r="AU129" s="240" t="s">
        <v>80</v>
      </c>
      <c r="AV129" s="12" t="s">
        <v>80</v>
      </c>
      <c r="AW129" s="12" t="s">
        <v>33</v>
      </c>
      <c r="AX129" s="12" t="s">
        <v>78</v>
      </c>
      <c r="AY129" s="240" t="s">
        <v>207</v>
      </c>
    </row>
    <row r="130" s="1" customFormat="1" ht="16.5" customHeight="1">
      <c r="B130" s="38"/>
      <c r="C130" s="217" t="s">
        <v>392</v>
      </c>
      <c r="D130" s="217" t="s">
        <v>209</v>
      </c>
      <c r="E130" s="218" t="s">
        <v>3649</v>
      </c>
      <c r="F130" s="219" t="s">
        <v>3650</v>
      </c>
      <c r="G130" s="220" t="s">
        <v>418</v>
      </c>
      <c r="H130" s="221">
        <v>2</v>
      </c>
      <c r="I130" s="222"/>
      <c r="J130" s="223">
        <f>ROUND(I130*H130,2)</f>
        <v>0</v>
      </c>
      <c r="K130" s="219" t="s">
        <v>213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17" t="s">
        <v>303</v>
      </c>
      <c r="AT130" s="17" t="s">
        <v>209</v>
      </c>
      <c r="AU130" s="17" t="s">
        <v>80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303</v>
      </c>
      <c r="BM130" s="17" t="s">
        <v>3651</v>
      </c>
    </row>
    <row r="131" s="1" customFormat="1" ht="16.5" customHeight="1">
      <c r="B131" s="38"/>
      <c r="C131" s="217" t="s">
        <v>397</v>
      </c>
      <c r="D131" s="217" t="s">
        <v>209</v>
      </c>
      <c r="E131" s="218" t="s">
        <v>3652</v>
      </c>
      <c r="F131" s="219" t="s">
        <v>3653</v>
      </c>
      <c r="G131" s="220" t="s">
        <v>418</v>
      </c>
      <c r="H131" s="221">
        <v>3</v>
      </c>
      <c r="I131" s="222"/>
      <c r="J131" s="223">
        <f>ROUND(I131*H131,2)</f>
        <v>0</v>
      </c>
      <c r="K131" s="219" t="s">
        <v>213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303</v>
      </c>
      <c r="AT131" s="17" t="s">
        <v>209</v>
      </c>
      <c r="AU131" s="17" t="s">
        <v>80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303</v>
      </c>
      <c r="BM131" s="17" t="s">
        <v>3654</v>
      </c>
    </row>
    <row r="132" s="1" customFormat="1" ht="16.5" customHeight="1">
      <c r="B132" s="38"/>
      <c r="C132" s="217" t="s">
        <v>402</v>
      </c>
      <c r="D132" s="217" t="s">
        <v>209</v>
      </c>
      <c r="E132" s="218" t="s">
        <v>1430</v>
      </c>
      <c r="F132" s="219" t="s">
        <v>1431</v>
      </c>
      <c r="G132" s="220" t="s">
        <v>418</v>
      </c>
      <c r="H132" s="221">
        <v>10</v>
      </c>
      <c r="I132" s="222"/>
      <c r="J132" s="223">
        <f>ROUND(I132*H132,2)</f>
        <v>0</v>
      </c>
      <c r="K132" s="219" t="s">
        <v>213</v>
      </c>
      <c r="L132" s="43"/>
      <c r="M132" s="224" t="s">
        <v>1</v>
      </c>
      <c r="N132" s="225" t="s">
        <v>42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303</v>
      </c>
      <c r="AT132" s="17" t="s">
        <v>209</v>
      </c>
      <c r="AU132" s="17" t="s">
        <v>80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303</v>
      </c>
      <c r="BM132" s="17" t="s">
        <v>3655</v>
      </c>
    </row>
    <row r="133" s="12" customFormat="1">
      <c r="B133" s="229"/>
      <c r="C133" s="230"/>
      <c r="D133" s="231" t="s">
        <v>216</v>
      </c>
      <c r="E133" s="232" t="s">
        <v>1</v>
      </c>
      <c r="F133" s="233" t="s">
        <v>3656</v>
      </c>
      <c r="G133" s="230"/>
      <c r="H133" s="234">
        <v>10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216</v>
      </c>
      <c r="AU133" s="240" t="s">
        <v>80</v>
      </c>
      <c r="AV133" s="12" t="s">
        <v>80</v>
      </c>
      <c r="AW133" s="12" t="s">
        <v>33</v>
      </c>
      <c r="AX133" s="12" t="s">
        <v>78</v>
      </c>
      <c r="AY133" s="240" t="s">
        <v>207</v>
      </c>
    </row>
    <row r="134" s="1" customFormat="1" ht="16.5" customHeight="1">
      <c r="B134" s="38"/>
      <c r="C134" s="217" t="s">
        <v>406</v>
      </c>
      <c r="D134" s="217" t="s">
        <v>209</v>
      </c>
      <c r="E134" s="218" t="s">
        <v>1433</v>
      </c>
      <c r="F134" s="219" t="s">
        <v>1434</v>
      </c>
      <c r="G134" s="220" t="s">
        <v>296</v>
      </c>
      <c r="H134" s="221">
        <v>50</v>
      </c>
      <c r="I134" s="222"/>
      <c r="J134" s="223">
        <f>ROUND(I134*H134,2)</f>
        <v>0</v>
      </c>
      <c r="K134" s="219" t="s">
        <v>213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17" t="s">
        <v>303</v>
      </c>
      <c r="AT134" s="17" t="s">
        <v>209</v>
      </c>
      <c r="AU134" s="17" t="s">
        <v>80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303</v>
      </c>
      <c r="BM134" s="17" t="s">
        <v>3657</v>
      </c>
    </row>
    <row r="135" s="1" customFormat="1" ht="16.5" customHeight="1">
      <c r="B135" s="38"/>
      <c r="C135" s="217" t="s">
        <v>410</v>
      </c>
      <c r="D135" s="217" t="s">
        <v>209</v>
      </c>
      <c r="E135" s="218" t="s">
        <v>1436</v>
      </c>
      <c r="F135" s="219" t="s">
        <v>1437</v>
      </c>
      <c r="G135" s="220" t="s">
        <v>266</v>
      </c>
      <c r="H135" s="221">
        <v>0.085999999999999993</v>
      </c>
      <c r="I135" s="222"/>
      <c r="J135" s="223">
        <f>ROUND(I135*H135,2)</f>
        <v>0</v>
      </c>
      <c r="K135" s="219" t="s">
        <v>213</v>
      </c>
      <c r="L135" s="43"/>
      <c r="M135" s="224" t="s">
        <v>1</v>
      </c>
      <c r="N135" s="225" t="s">
        <v>42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303</v>
      </c>
      <c r="AT135" s="17" t="s">
        <v>209</v>
      </c>
      <c r="AU135" s="17" t="s">
        <v>80</v>
      </c>
      <c r="AY135" s="17" t="s">
        <v>207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78</v>
      </c>
      <c r="BK135" s="228">
        <f>ROUND(I135*H135,2)</f>
        <v>0</v>
      </c>
      <c r="BL135" s="17" t="s">
        <v>303</v>
      </c>
      <c r="BM135" s="17" t="s">
        <v>3658</v>
      </c>
    </row>
    <row r="136" s="1" customFormat="1" ht="16.5" customHeight="1">
      <c r="B136" s="38"/>
      <c r="C136" s="217" t="s">
        <v>415</v>
      </c>
      <c r="D136" s="217" t="s">
        <v>209</v>
      </c>
      <c r="E136" s="218" t="s">
        <v>1439</v>
      </c>
      <c r="F136" s="219" t="s">
        <v>1440</v>
      </c>
      <c r="G136" s="220" t="s">
        <v>266</v>
      </c>
      <c r="H136" s="221">
        <v>0.085999999999999993</v>
      </c>
      <c r="I136" s="222"/>
      <c r="J136" s="223">
        <f>ROUND(I136*H136,2)</f>
        <v>0</v>
      </c>
      <c r="K136" s="219" t="s">
        <v>213</v>
      </c>
      <c r="L136" s="43"/>
      <c r="M136" s="287" t="s">
        <v>1</v>
      </c>
      <c r="N136" s="288" t="s">
        <v>42</v>
      </c>
      <c r="O136" s="289"/>
      <c r="P136" s="290">
        <f>O136*H136</f>
        <v>0</v>
      </c>
      <c r="Q136" s="290">
        <v>0</v>
      </c>
      <c r="R136" s="290">
        <f>Q136*H136</f>
        <v>0</v>
      </c>
      <c r="S136" s="290">
        <v>0</v>
      </c>
      <c r="T136" s="291">
        <f>S136*H136</f>
        <v>0</v>
      </c>
      <c r="AR136" s="17" t="s">
        <v>303</v>
      </c>
      <c r="AT136" s="17" t="s">
        <v>209</v>
      </c>
      <c r="AU136" s="17" t="s">
        <v>80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303</v>
      </c>
      <c r="BM136" s="17" t="s">
        <v>3659</v>
      </c>
    </row>
    <row r="137" s="1" customFormat="1" ht="6.96" customHeight="1">
      <c r="B137" s="57"/>
      <c r="C137" s="58"/>
      <c r="D137" s="58"/>
      <c r="E137" s="58"/>
      <c r="F137" s="58"/>
      <c r="G137" s="58"/>
      <c r="H137" s="58"/>
      <c r="I137" s="167"/>
      <c r="J137" s="58"/>
      <c r="K137" s="58"/>
      <c r="L137" s="43"/>
    </row>
  </sheetData>
  <sheetProtection sheet="1" autoFilter="0" formatColumns="0" formatRows="0" objects="1" scenarios="1" spinCount="100000" saltValue="9z7A/ncIk4tUcygHZz3Y/qYGlLr+hPJ37pVyaeHlDkITCtwra078YxlT4TtUJyFz6VbEvQUZihXQsvVw19tjzw==" hashValue="Y4kot7xOBdqJkI42IAH67/XRfUF9QGRXfhCY+NIX2WLpbgjH0eNX2UMqSFjJb8lapeM41MhQGtrEXse3soHIDw==" algorithmName="SHA-512" password="CC35"/>
  <autoFilter ref="C89:K13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142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3660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1443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1444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1445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ROUND(J92,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ROUND((SUM(BE92:BE182)),  2)</f>
        <v>0</v>
      </c>
      <c r="I35" s="156">
        <v>0.20999999999999999</v>
      </c>
      <c r="J35" s="155">
        <f>ROUND(((SUM(BE92:BE182))*I35),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ROUND((SUM(BF92:BF182)),  2)</f>
        <v>0</v>
      </c>
      <c r="I36" s="156">
        <v>0.14999999999999999</v>
      </c>
      <c r="J36" s="155">
        <f>ROUND(((SUM(BF92:BF182))*I36),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ROUND((SUM(BG92:BG182)),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ROUND((SUM(BH92:BH182)),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ROUND((SUM(BI92:BI182)),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ZTI_cp24_2.NP - D.1.4  ZDRAVOTNĚ-TECHNICKÉ INSTALACE - cp24_2.NP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Královéhradecký kraj, Pivovarské náměstí 1245, HK</v>
      </c>
      <c r="G58" s="39"/>
      <c r="H58" s="39"/>
      <c r="I58" s="145" t="s">
        <v>31</v>
      </c>
      <c r="J58" s="36" t="str">
        <f>E23</f>
        <v>Ing. Karel Dovrtěl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J92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171</v>
      </c>
      <c r="E64" s="180"/>
      <c r="F64" s="180"/>
      <c r="G64" s="180"/>
      <c r="H64" s="180"/>
      <c r="I64" s="181"/>
      <c r="J64" s="182">
        <f>J93</f>
        <v>0</v>
      </c>
      <c r="K64" s="178"/>
      <c r="L64" s="183"/>
    </row>
    <row r="65" s="9" customFormat="1" ht="19.92" customHeight="1">
      <c r="B65" s="184"/>
      <c r="C65" s="122"/>
      <c r="D65" s="185" t="s">
        <v>177</v>
      </c>
      <c r="E65" s="186"/>
      <c r="F65" s="186"/>
      <c r="G65" s="186"/>
      <c r="H65" s="186"/>
      <c r="I65" s="187"/>
      <c r="J65" s="188">
        <f>J94</f>
        <v>0</v>
      </c>
      <c r="K65" s="122"/>
      <c r="L65" s="189"/>
    </row>
    <row r="66" s="8" customFormat="1" ht="24.96" customHeight="1">
      <c r="B66" s="177"/>
      <c r="C66" s="178"/>
      <c r="D66" s="179" t="s">
        <v>180</v>
      </c>
      <c r="E66" s="180"/>
      <c r="F66" s="180"/>
      <c r="G66" s="180"/>
      <c r="H66" s="180"/>
      <c r="I66" s="181"/>
      <c r="J66" s="182">
        <f>J96</f>
        <v>0</v>
      </c>
      <c r="K66" s="178"/>
      <c r="L66" s="183"/>
    </row>
    <row r="67" s="9" customFormat="1" ht="19.92" customHeight="1">
      <c r="B67" s="184"/>
      <c r="C67" s="122"/>
      <c r="D67" s="185" t="s">
        <v>1447</v>
      </c>
      <c r="E67" s="186"/>
      <c r="F67" s="186"/>
      <c r="G67" s="186"/>
      <c r="H67" s="186"/>
      <c r="I67" s="187"/>
      <c r="J67" s="188">
        <f>J97</f>
        <v>0</v>
      </c>
      <c r="K67" s="122"/>
      <c r="L67" s="189"/>
    </row>
    <row r="68" s="9" customFormat="1" ht="19.92" customHeight="1">
      <c r="B68" s="184"/>
      <c r="C68" s="122"/>
      <c r="D68" s="185" t="s">
        <v>1448</v>
      </c>
      <c r="E68" s="186"/>
      <c r="F68" s="186"/>
      <c r="G68" s="186"/>
      <c r="H68" s="186"/>
      <c r="I68" s="187"/>
      <c r="J68" s="188">
        <f>J119</f>
        <v>0</v>
      </c>
      <c r="K68" s="122"/>
      <c r="L68" s="189"/>
    </row>
    <row r="69" s="9" customFormat="1" ht="19.92" customHeight="1">
      <c r="B69" s="184"/>
      <c r="C69" s="122"/>
      <c r="D69" s="185" t="s">
        <v>1449</v>
      </c>
      <c r="E69" s="186"/>
      <c r="F69" s="186"/>
      <c r="G69" s="186"/>
      <c r="H69" s="186"/>
      <c r="I69" s="187"/>
      <c r="J69" s="188">
        <f>J144</f>
        <v>0</v>
      </c>
      <c r="K69" s="122"/>
      <c r="L69" s="189"/>
    </row>
    <row r="70" s="9" customFormat="1" ht="19.92" customHeight="1">
      <c r="B70" s="184"/>
      <c r="C70" s="122"/>
      <c r="D70" s="185" t="s">
        <v>1450</v>
      </c>
      <c r="E70" s="186"/>
      <c r="F70" s="186"/>
      <c r="G70" s="186"/>
      <c r="H70" s="186"/>
      <c r="I70" s="187"/>
      <c r="J70" s="188">
        <f>J173</f>
        <v>0</v>
      </c>
      <c r="K70" s="122"/>
      <c r="L70" s="189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7"/>
      <c r="J72" s="58"/>
      <c r="K72" s="58"/>
      <c r="L72" s="43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70"/>
      <c r="J76" s="60"/>
      <c r="K76" s="60"/>
      <c r="L76" s="43"/>
    </row>
    <row r="77" s="1" customFormat="1" ht="24.96" customHeight="1">
      <c r="B77" s="38"/>
      <c r="C77" s="23" t="s">
        <v>192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16</v>
      </c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6.5" customHeight="1">
      <c r="B80" s="38"/>
      <c r="C80" s="39"/>
      <c r="D80" s="39"/>
      <c r="E80" s="171" t="str">
        <f>E7</f>
        <v>5.TEMNÝ DŮL- VÝCVIKOVÉ STŘEDISKO-obj.24 -CÚ 2018/1</v>
      </c>
      <c r="F80" s="32"/>
      <c r="G80" s="32"/>
      <c r="H80" s="32"/>
      <c r="I80" s="143"/>
      <c r="J80" s="39"/>
      <c r="K80" s="39"/>
      <c r="L80" s="43"/>
    </row>
    <row r="81" ht="12" customHeight="1">
      <c r="B81" s="21"/>
      <c r="C81" s="32" t="s">
        <v>161</v>
      </c>
      <c r="D81" s="22"/>
      <c r="E81" s="22"/>
      <c r="F81" s="22"/>
      <c r="G81" s="22"/>
      <c r="H81" s="22"/>
      <c r="I81" s="136"/>
      <c r="J81" s="22"/>
      <c r="K81" s="22"/>
      <c r="L81" s="20"/>
    </row>
    <row r="82" s="1" customFormat="1" ht="16.5" customHeight="1">
      <c r="B82" s="38"/>
      <c r="C82" s="39"/>
      <c r="D82" s="39"/>
      <c r="E82" s="171" t="s">
        <v>3189</v>
      </c>
      <c r="F82" s="39"/>
      <c r="G82" s="39"/>
      <c r="H82" s="39"/>
      <c r="I82" s="143"/>
      <c r="J82" s="39"/>
      <c r="K82" s="39"/>
      <c r="L82" s="43"/>
    </row>
    <row r="83" s="1" customFormat="1" ht="12" customHeight="1">
      <c r="B83" s="38"/>
      <c r="C83" s="32" t="s">
        <v>163</v>
      </c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16.5" customHeight="1">
      <c r="B84" s="38"/>
      <c r="C84" s="39"/>
      <c r="D84" s="39"/>
      <c r="E84" s="64" t="str">
        <f>E11</f>
        <v xml:space="preserve">ZTI_cp24_2.NP - D.1.4  ZDRAVOTNĚ-TECHNICKÉ INSTALACE - cp24_2.NP   CÚ 2018/1</v>
      </c>
      <c r="F84" s="39"/>
      <c r="G84" s="39"/>
      <c r="H84" s="39"/>
      <c r="I84" s="143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2" customHeight="1">
      <c r="B86" s="38"/>
      <c r="C86" s="32" t="s">
        <v>21</v>
      </c>
      <c r="D86" s="39"/>
      <c r="E86" s="39"/>
      <c r="F86" s="27" t="str">
        <f>F14</f>
        <v>Temný Důl</v>
      </c>
      <c r="G86" s="39"/>
      <c r="H86" s="39"/>
      <c r="I86" s="145" t="s">
        <v>23</v>
      </c>
      <c r="J86" s="67" t="str">
        <f>IF(J14="","",J14)</f>
        <v>12. 4. 2018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43"/>
      <c r="J87" s="39"/>
      <c r="K87" s="39"/>
      <c r="L87" s="43"/>
    </row>
    <row r="88" s="1" customFormat="1" ht="13.65" customHeight="1">
      <c r="B88" s="38"/>
      <c r="C88" s="32" t="s">
        <v>25</v>
      </c>
      <c r="D88" s="39"/>
      <c r="E88" s="39"/>
      <c r="F88" s="27" t="str">
        <f>E17</f>
        <v>Královéhradecký kraj, Pivovarské náměstí 1245, HK</v>
      </c>
      <c r="G88" s="39"/>
      <c r="H88" s="39"/>
      <c r="I88" s="145" t="s">
        <v>31</v>
      </c>
      <c r="J88" s="36" t="str">
        <f>E23</f>
        <v>Ing. Karel Dovrtěl</v>
      </c>
      <c r="K88" s="39"/>
      <c r="L88" s="43"/>
    </row>
    <row r="89" s="1" customFormat="1" ht="13.65" customHeight="1">
      <c r="B89" s="38"/>
      <c r="C89" s="32" t="s">
        <v>29</v>
      </c>
      <c r="D89" s="39"/>
      <c r="E89" s="39"/>
      <c r="F89" s="27" t="str">
        <f>IF(E20="","",E20)</f>
        <v>Vyplň údaj</v>
      </c>
      <c r="G89" s="39"/>
      <c r="H89" s="39"/>
      <c r="I89" s="145" t="s">
        <v>34</v>
      </c>
      <c r="J89" s="36" t="str">
        <f>E26</f>
        <v xml:space="preserve"> 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43"/>
    </row>
    <row r="91" s="10" customFormat="1" ht="29.28" customHeight="1">
      <c r="B91" s="190"/>
      <c r="C91" s="191" t="s">
        <v>193</v>
      </c>
      <c r="D91" s="192" t="s">
        <v>56</v>
      </c>
      <c r="E91" s="192" t="s">
        <v>52</v>
      </c>
      <c r="F91" s="192" t="s">
        <v>53</v>
      </c>
      <c r="G91" s="192" t="s">
        <v>194</v>
      </c>
      <c r="H91" s="192" t="s">
        <v>195</v>
      </c>
      <c r="I91" s="193" t="s">
        <v>196</v>
      </c>
      <c r="J91" s="194" t="s">
        <v>168</v>
      </c>
      <c r="K91" s="195" t="s">
        <v>197</v>
      </c>
      <c r="L91" s="196"/>
      <c r="M91" s="88" t="s">
        <v>1</v>
      </c>
      <c r="N91" s="89" t="s">
        <v>41</v>
      </c>
      <c r="O91" s="89" t="s">
        <v>198</v>
      </c>
      <c r="P91" s="89" t="s">
        <v>199</v>
      </c>
      <c r="Q91" s="89" t="s">
        <v>200</v>
      </c>
      <c r="R91" s="89" t="s">
        <v>201</v>
      </c>
      <c r="S91" s="89" t="s">
        <v>202</v>
      </c>
      <c r="T91" s="90" t="s">
        <v>203</v>
      </c>
    </row>
    <row r="92" s="1" customFormat="1" ht="22.8" customHeight="1">
      <c r="B92" s="38"/>
      <c r="C92" s="95" t="s">
        <v>204</v>
      </c>
      <c r="D92" s="39"/>
      <c r="E92" s="39"/>
      <c r="F92" s="39"/>
      <c r="G92" s="39"/>
      <c r="H92" s="39"/>
      <c r="I92" s="143"/>
      <c r="J92" s="197">
        <f>BK92</f>
        <v>0</v>
      </c>
      <c r="K92" s="39"/>
      <c r="L92" s="43"/>
      <c r="M92" s="91"/>
      <c r="N92" s="92"/>
      <c r="O92" s="92"/>
      <c r="P92" s="198">
        <f>P93+P96</f>
        <v>0</v>
      </c>
      <c r="Q92" s="92"/>
      <c r="R92" s="198">
        <f>R93+R96</f>
        <v>0.30676999999999999</v>
      </c>
      <c r="S92" s="92"/>
      <c r="T92" s="199">
        <f>T93+T96</f>
        <v>2.2000000000000002</v>
      </c>
      <c r="AT92" s="17" t="s">
        <v>70</v>
      </c>
      <c r="AU92" s="17" t="s">
        <v>170</v>
      </c>
      <c r="BK92" s="200">
        <f>BK93+BK96</f>
        <v>0</v>
      </c>
    </row>
    <row r="93" s="11" customFormat="1" ht="25.92" customHeight="1">
      <c r="B93" s="201"/>
      <c r="C93" s="202"/>
      <c r="D93" s="203" t="s">
        <v>70</v>
      </c>
      <c r="E93" s="204" t="s">
        <v>205</v>
      </c>
      <c r="F93" s="204" t="s">
        <v>206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</f>
        <v>0</v>
      </c>
      <c r="Q93" s="209"/>
      <c r="R93" s="210">
        <f>R94</f>
        <v>0</v>
      </c>
      <c r="S93" s="209"/>
      <c r="T93" s="211">
        <f>T94</f>
        <v>2.2000000000000002</v>
      </c>
      <c r="AR93" s="212" t="s">
        <v>78</v>
      </c>
      <c r="AT93" s="213" t="s">
        <v>70</v>
      </c>
      <c r="AU93" s="213" t="s">
        <v>71</v>
      </c>
      <c r="AY93" s="212" t="s">
        <v>207</v>
      </c>
      <c r="BK93" s="214">
        <f>BK94</f>
        <v>0</v>
      </c>
    </row>
    <row r="94" s="11" customFormat="1" ht="22.8" customHeight="1">
      <c r="B94" s="201"/>
      <c r="C94" s="202"/>
      <c r="D94" s="203" t="s">
        <v>70</v>
      </c>
      <c r="E94" s="215" t="s">
        <v>258</v>
      </c>
      <c r="F94" s="215" t="s">
        <v>597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P95</f>
        <v>0</v>
      </c>
      <c r="Q94" s="209"/>
      <c r="R94" s="210">
        <f>R95</f>
        <v>0</v>
      </c>
      <c r="S94" s="209"/>
      <c r="T94" s="211">
        <f>T95</f>
        <v>2.2000000000000002</v>
      </c>
      <c r="AR94" s="212" t="s">
        <v>78</v>
      </c>
      <c r="AT94" s="213" t="s">
        <v>70</v>
      </c>
      <c r="AU94" s="213" t="s">
        <v>78</v>
      </c>
      <c r="AY94" s="212" t="s">
        <v>207</v>
      </c>
      <c r="BK94" s="214">
        <f>BK95</f>
        <v>0</v>
      </c>
    </row>
    <row r="95" s="1" customFormat="1" ht="16.5" customHeight="1">
      <c r="B95" s="38"/>
      <c r="C95" s="217" t="s">
        <v>78</v>
      </c>
      <c r="D95" s="217" t="s">
        <v>209</v>
      </c>
      <c r="E95" s="218" t="s">
        <v>1499</v>
      </c>
      <c r="F95" s="219" t="s">
        <v>1500</v>
      </c>
      <c r="G95" s="220" t="s">
        <v>1002</v>
      </c>
      <c r="H95" s="221">
        <v>1</v>
      </c>
      <c r="I95" s="222"/>
      <c r="J95" s="223">
        <f>ROUND(I95*H95,2)</f>
        <v>0</v>
      </c>
      <c r="K95" s="219" t="s">
        <v>1247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2.2000000000000002</v>
      </c>
      <c r="T95" s="227">
        <f>S95*H95</f>
        <v>2.2000000000000002</v>
      </c>
      <c r="AR95" s="17" t="s">
        <v>214</v>
      </c>
      <c r="AT95" s="17" t="s">
        <v>209</v>
      </c>
      <c r="AU95" s="17" t="s">
        <v>80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3661</v>
      </c>
    </row>
    <row r="96" s="11" customFormat="1" ht="25.92" customHeight="1">
      <c r="B96" s="201"/>
      <c r="C96" s="202"/>
      <c r="D96" s="203" t="s">
        <v>70</v>
      </c>
      <c r="E96" s="204" t="s">
        <v>817</v>
      </c>
      <c r="F96" s="204" t="s">
        <v>818</v>
      </c>
      <c r="G96" s="202"/>
      <c r="H96" s="202"/>
      <c r="I96" s="205"/>
      <c r="J96" s="206">
        <f>BK96</f>
        <v>0</v>
      </c>
      <c r="K96" s="202"/>
      <c r="L96" s="207"/>
      <c r="M96" s="208"/>
      <c r="N96" s="209"/>
      <c r="O96" s="209"/>
      <c r="P96" s="210">
        <f>P97+P119+P144+P173</f>
        <v>0</v>
      </c>
      <c r="Q96" s="209"/>
      <c r="R96" s="210">
        <f>R97+R119+R144+R173</f>
        <v>0.30676999999999999</v>
      </c>
      <c r="S96" s="209"/>
      <c r="T96" s="211">
        <f>T97+T119+T144+T173</f>
        <v>0</v>
      </c>
      <c r="AR96" s="212" t="s">
        <v>80</v>
      </c>
      <c r="AT96" s="213" t="s">
        <v>70</v>
      </c>
      <c r="AU96" s="213" t="s">
        <v>71</v>
      </c>
      <c r="AY96" s="212" t="s">
        <v>207</v>
      </c>
      <c r="BK96" s="214">
        <f>BK97+BK119+BK144+BK173</f>
        <v>0</v>
      </c>
    </row>
    <row r="97" s="11" customFormat="1" ht="22.8" customHeight="1">
      <c r="B97" s="201"/>
      <c r="C97" s="202"/>
      <c r="D97" s="203" t="s">
        <v>70</v>
      </c>
      <c r="E97" s="215" t="s">
        <v>1502</v>
      </c>
      <c r="F97" s="215" t="s">
        <v>1503</v>
      </c>
      <c r="G97" s="202"/>
      <c r="H97" s="202"/>
      <c r="I97" s="205"/>
      <c r="J97" s="216">
        <f>BK97</f>
        <v>0</v>
      </c>
      <c r="K97" s="202"/>
      <c r="L97" s="207"/>
      <c r="M97" s="208"/>
      <c r="N97" s="209"/>
      <c r="O97" s="209"/>
      <c r="P97" s="210">
        <f>SUM(P98:P118)</f>
        <v>0</v>
      </c>
      <c r="Q97" s="209"/>
      <c r="R97" s="210">
        <f>SUM(R98:R118)</f>
        <v>0.032799999999999996</v>
      </c>
      <c r="S97" s="209"/>
      <c r="T97" s="211">
        <f>SUM(T98:T118)</f>
        <v>0</v>
      </c>
      <c r="AR97" s="212" t="s">
        <v>80</v>
      </c>
      <c r="AT97" s="213" t="s">
        <v>70</v>
      </c>
      <c r="AU97" s="213" t="s">
        <v>78</v>
      </c>
      <c r="AY97" s="212" t="s">
        <v>207</v>
      </c>
      <c r="BK97" s="214">
        <f>SUM(BK98:BK118)</f>
        <v>0</v>
      </c>
    </row>
    <row r="98" s="1" customFormat="1" ht="16.5" customHeight="1">
      <c r="B98" s="38"/>
      <c r="C98" s="217" t="s">
        <v>80</v>
      </c>
      <c r="D98" s="217" t="s">
        <v>209</v>
      </c>
      <c r="E98" s="218" t="s">
        <v>1520</v>
      </c>
      <c r="F98" s="219" t="s">
        <v>1521</v>
      </c>
      <c r="G98" s="220" t="s">
        <v>290</v>
      </c>
      <c r="H98" s="221">
        <v>14</v>
      </c>
      <c r="I98" s="222"/>
      <c r="J98" s="223">
        <f>ROUND(I98*H98,2)</f>
        <v>0</v>
      </c>
      <c r="K98" s="219" t="s">
        <v>213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0.0011999999999999999</v>
      </c>
      <c r="R98" s="226">
        <f>Q98*H98</f>
        <v>0.016799999999999999</v>
      </c>
      <c r="S98" s="226">
        <v>0</v>
      </c>
      <c r="T98" s="227">
        <f>S98*H98</f>
        <v>0</v>
      </c>
      <c r="AR98" s="17" t="s">
        <v>303</v>
      </c>
      <c r="AT98" s="17" t="s">
        <v>209</v>
      </c>
      <c r="AU98" s="17" t="s">
        <v>80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303</v>
      </c>
      <c r="BM98" s="17" t="s">
        <v>3662</v>
      </c>
    </row>
    <row r="99" s="12" customFormat="1">
      <c r="B99" s="229"/>
      <c r="C99" s="230"/>
      <c r="D99" s="231" t="s">
        <v>216</v>
      </c>
      <c r="E99" s="232" t="s">
        <v>1</v>
      </c>
      <c r="F99" s="233" t="s">
        <v>3663</v>
      </c>
      <c r="G99" s="230"/>
      <c r="H99" s="234">
        <v>14</v>
      </c>
      <c r="I99" s="235"/>
      <c r="J99" s="230"/>
      <c r="K99" s="230"/>
      <c r="L99" s="236"/>
      <c r="M99" s="237"/>
      <c r="N99" s="238"/>
      <c r="O99" s="238"/>
      <c r="P99" s="238"/>
      <c r="Q99" s="238"/>
      <c r="R99" s="238"/>
      <c r="S99" s="238"/>
      <c r="T99" s="239"/>
      <c r="AT99" s="240" t="s">
        <v>216</v>
      </c>
      <c r="AU99" s="240" t="s">
        <v>80</v>
      </c>
      <c r="AV99" s="12" t="s">
        <v>80</v>
      </c>
      <c r="AW99" s="12" t="s">
        <v>33</v>
      </c>
      <c r="AX99" s="12" t="s">
        <v>78</v>
      </c>
      <c r="AY99" s="240" t="s">
        <v>207</v>
      </c>
    </row>
    <row r="100" s="1" customFormat="1" ht="16.5" customHeight="1">
      <c r="B100" s="38"/>
      <c r="C100" s="217" t="s">
        <v>228</v>
      </c>
      <c r="D100" s="217" t="s">
        <v>209</v>
      </c>
      <c r="E100" s="218" t="s">
        <v>1528</v>
      </c>
      <c r="F100" s="219" t="s">
        <v>1529</v>
      </c>
      <c r="G100" s="220" t="s">
        <v>290</v>
      </c>
      <c r="H100" s="221">
        <v>3</v>
      </c>
      <c r="I100" s="222"/>
      <c r="J100" s="223">
        <f>ROUND(I100*H100,2)</f>
        <v>0</v>
      </c>
      <c r="K100" s="219" t="s">
        <v>213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0.00029</v>
      </c>
      <c r="R100" s="226">
        <f>Q100*H100</f>
        <v>0.00087000000000000001</v>
      </c>
      <c r="S100" s="226">
        <v>0</v>
      </c>
      <c r="T100" s="227">
        <f>S100*H100</f>
        <v>0</v>
      </c>
      <c r="AR100" s="17" t="s">
        <v>303</v>
      </c>
      <c r="AT100" s="17" t="s">
        <v>209</v>
      </c>
      <c r="AU100" s="17" t="s">
        <v>80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303</v>
      </c>
      <c r="BM100" s="17" t="s">
        <v>3664</v>
      </c>
    </row>
    <row r="101" s="12" customFormat="1">
      <c r="B101" s="229"/>
      <c r="C101" s="230"/>
      <c r="D101" s="231" t="s">
        <v>216</v>
      </c>
      <c r="E101" s="232" t="s">
        <v>1</v>
      </c>
      <c r="F101" s="233" t="s">
        <v>3665</v>
      </c>
      <c r="G101" s="230"/>
      <c r="H101" s="234">
        <v>3</v>
      </c>
      <c r="I101" s="235"/>
      <c r="J101" s="230"/>
      <c r="K101" s="230"/>
      <c r="L101" s="236"/>
      <c r="M101" s="237"/>
      <c r="N101" s="238"/>
      <c r="O101" s="238"/>
      <c r="P101" s="238"/>
      <c r="Q101" s="238"/>
      <c r="R101" s="238"/>
      <c r="S101" s="238"/>
      <c r="T101" s="239"/>
      <c r="AT101" s="240" t="s">
        <v>216</v>
      </c>
      <c r="AU101" s="240" t="s">
        <v>80</v>
      </c>
      <c r="AV101" s="12" t="s">
        <v>80</v>
      </c>
      <c r="AW101" s="12" t="s">
        <v>33</v>
      </c>
      <c r="AX101" s="12" t="s">
        <v>78</v>
      </c>
      <c r="AY101" s="240" t="s">
        <v>207</v>
      </c>
    </row>
    <row r="102" s="1" customFormat="1" ht="16.5" customHeight="1">
      <c r="B102" s="38"/>
      <c r="C102" s="217" t="s">
        <v>214</v>
      </c>
      <c r="D102" s="217" t="s">
        <v>209</v>
      </c>
      <c r="E102" s="218" t="s">
        <v>1532</v>
      </c>
      <c r="F102" s="219" t="s">
        <v>1533</v>
      </c>
      <c r="G102" s="220" t="s">
        <v>290</v>
      </c>
      <c r="H102" s="221">
        <v>9</v>
      </c>
      <c r="I102" s="222"/>
      <c r="J102" s="223">
        <f>ROUND(I102*H102,2)</f>
        <v>0</v>
      </c>
      <c r="K102" s="219" t="s">
        <v>213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0.00035</v>
      </c>
      <c r="R102" s="226">
        <f>Q102*H102</f>
        <v>0.00315</v>
      </c>
      <c r="S102" s="226">
        <v>0</v>
      </c>
      <c r="T102" s="227">
        <f>S102*H102</f>
        <v>0</v>
      </c>
      <c r="AR102" s="17" t="s">
        <v>303</v>
      </c>
      <c r="AT102" s="17" t="s">
        <v>209</v>
      </c>
      <c r="AU102" s="17" t="s">
        <v>80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303</v>
      </c>
      <c r="BM102" s="17" t="s">
        <v>3666</v>
      </c>
    </row>
    <row r="103" s="12" customFormat="1">
      <c r="B103" s="229"/>
      <c r="C103" s="230"/>
      <c r="D103" s="231" t="s">
        <v>216</v>
      </c>
      <c r="E103" s="232" t="s">
        <v>1</v>
      </c>
      <c r="F103" s="233" t="s">
        <v>1539</v>
      </c>
      <c r="G103" s="230"/>
      <c r="H103" s="234">
        <v>9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216</v>
      </c>
      <c r="AU103" s="240" t="s">
        <v>80</v>
      </c>
      <c r="AV103" s="12" t="s">
        <v>80</v>
      </c>
      <c r="AW103" s="12" t="s">
        <v>33</v>
      </c>
      <c r="AX103" s="12" t="s">
        <v>78</v>
      </c>
      <c r="AY103" s="240" t="s">
        <v>207</v>
      </c>
    </row>
    <row r="104" s="1" customFormat="1" ht="16.5" customHeight="1">
      <c r="B104" s="38"/>
      <c r="C104" s="217" t="s">
        <v>240</v>
      </c>
      <c r="D104" s="217" t="s">
        <v>209</v>
      </c>
      <c r="E104" s="218" t="s">
        <v>1536</v>
      </c>
      <c r="F104" s="219" t="s">
        <v>1537</v>
      </c>
      <c r="G104" s="220" t="s">
        <v>290</v>
      </c>
      <c r="H104" s="221">
        <v>10</v>
      </c>
      <c r="I104" s="222"/>
      <c r="J104" s="223">
        <f>ROUND(I104*H104,2)</f>
        <v>0</v>
      </c>
      <c r="K104" s="219" t="s">
        <v>213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0.00114</v>
      </c>
      <c r="R104" s="226">
        <f>Q104*H104</f>
        <v>0.0114</v>
      </c>
      <c r="S104" s="226">
        <v>0</v>
      </c>
      <c r="T104" s="227">
        <f>S104*H104</f>
        <v>0</v>
      </c>
      <c r="AR104" s="17" t="s">
        <v>303</v>
      </c>
      <c r="AT104" s="17" t="s">
        <v>209</v>
      </c>
      <c r="AU104" s="17" t="s">
        <v>80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303</v>
      </c>
      <c r="BM104" s="17" t="s">
        <v>3667</v>
      </c>
    </row>
    <row r="105" s="12" customFormat="1">
      <c r="B105" s="229"/>
      <c r="C105" s="230"/>
      <c r="D105" s="231" t="s">
        <v>216</v>
      </c>
      <c r="E105" s="232" t="s">
        <v>1</v>
      </c>
      <c r="F105" s="233" t="s">
        <v>1531</v>
      </c>
      <c r="G105" s="230"/>
      <c r="H105" s="234">
        <v>10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216</v>
      </c>
      <c r="AU105" s="240" t="s">
        <v>80</v>
      </c>
      <c r="AV105" s="12" t="s">
        <v>80</v>
      </c>
      <c r="AW105" s="12" t="s">
        <v>33</v>
      </c>
      <c r="AX105" s="12" t="s">
        <v>78</v>
      </c>
      <c r="AY105" s="240" t="s">
        <v>207</v>
      </c>
    </row>
    <row r="106" s="1" customFormat="1" ht="16.5" customHeight="1">
      <c r="B106" s="38"/>
      <c r="C106" s="273" t="s">
        <v>244</v>
      </c>
      <c r="D106" s="273" t="s">
        <v>281</v>
      </c>
      <c r="E106" s="274" t="s">
        <v>1540</v>
      </c>
      <c r="F106" s="275" t="s">
        <v>1541</v>
      </c>
      <c r="G106" s="276" t="s">
        <v>1002</v>
      </c>
      <c r="H106" s="277">
        <v>7</v>
      </c>
      <c r="I106" s="278"/>
      <c r="J106" s="279">
        <f>ROUND(I106*H106,2)</f>
        <v>0</v>
      </c>
      <c r="K106" s="275" t="s">
        <v>1247</v>
      </c>
      <c r="L106" s="280"/>
      <c r="M106" s="281" t="s">
        <v>1</v>
      </c>
      <c r="N106" s="282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397</v>
      </c>
      <c r="AT106" s="17" t="s">
        <v>281</v>
      </c>
      <c r="AU106" s="17" t="s">
        <v>80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303</v>
      </c>
      <c r="BM106" s="17" t="s">
        <v>3668</v>
      </c>
    </row>
    <row r="107" s="12" customFormat="1">
      <c r="B107" s="229"/>
      <c r="C107" s="230"/>
      <c r="D107" s="231" t="s">
        <v>216</v>
      </c>
      <c r="E107" s="232" t="s">
        <v>1</v>
      </c>
      <c r="F107" s="233" t="s">
        <v>3669</v>
      </c>
      <c r="G107" s="230"/>
      <c r="H107" s="234">
        <v>7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216</v>
      </c>
      <c r="AU107" s="240" t="s">
        <v>80</v>
      </c>
      <c r="AV107" s="12" t="s">
        <v>80</v>
      </c>
      <c r="AW107" s="12" t="s">
        <v>33</v>
      </c>
      <c r="AX107" s="12" t="s">
        <v>78</v>
      </c>
      <c r="AY107" s="240" t="s">
        <v>207</v>
      </c>
    </row>
    <row r="108" s="1" customFormat="1" ht="16.5" customHeight="1">
      <c r="B108" s="38"/>
      <c r="C108" s="217" t="s">
        <v>249</v>
      </c>
      <c r="D108" s="217" t="s">
        <v>209</v>
      </c>
      <c r="E108" s="218" t="s">
        <v>1544</v>
      </c>
      <c r="F108" s="219" t="s">
        <v>1545</v>
      </c>
      <c r="G108" s="220" t="s">
        <v>418</v>
      </c>
      <c r="H108" s="221">
        <v>3</v>
      </c>
      <c r="I108" s="222"/>
      <c r="J108" s="223">
        <f>ROUND(I108*H108,2)</f>
        <v>0</v>
      </c>
      <c r="K108" s="219" t="s">
        <v>213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303</v>
      </c>
      <c r="AT108" s="17" t="s">
        <v>209</v>
      </c>
      <c r="AU108" s="17" t="s">
        <v>80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303</v>
      </c>
      <c r="BM108" s="17" t="s">
        <v>3670</v>
      </c>
    </row>
    <row r="109" s="12" customFormat="1">
      <c r="B109" s="229"/>
      <c r="C109" s="230"/>
      <c r="D109" s="231" t="s">
        <v>216</v>
      </c>
      <c r="E109" s="232" t="s">
        <v>1</v>
      </c>
      <c r="F109" s="233" t="s">
        <v>3671</v>
      </c>
      <c r="G109" s="230"/>
      <c r="H109" s="234">
        <v>3</v>
      </c>
      <c r="I109" s="235"/>
      <c r="J109" s="230"/>
      <c r="K109" s="230"/>
      <c r="L109" s="236"/>
      <c r="M109" s="237"/>
      <c r="N109" s="238"/>
      <c r="O109" s="238"/>
      <c r="P109" s="238"/>
      <c r="Q109" s="238"/>
      <c r="R109" s="238"/>
      <c r="S109" s="238"/>
      <c r="T109" s="239"/>
      <c r="AT109" s="240" t="s">
        <v>216</v>
      </c>
      <c r="AU109" s="240" t="s">
        <v>80</v>
      </c>
      <c r="AV109" s="12" t="s">
        <v>80</v>
      </c>
      <c r="AW109" s="12" t="s">
        <v>33</v>
      </c>
      <c r="AX109" s="12" t="s">
        <v>78</v>
      </c>
      <c r="AY109" s="240" t="s">
        <v>207</v>
      </c>
    </row>
    <row r="110" s="1" customFormat="1" ht="16.5" customHeight="1">
      <c r="B110" s="38"/>
      <c r="C110" s="217" t="s">
        <v>253</v>
      </c>
      <c r="D110" s="217" t="s">
        <v>209</v>
      </c>
      <c r="E110" s="218" t="s">
        <v>1548</v>
      </c>
      <c r="F110" s="219" t="s">
        <v>1549</v>
      </c>
      <c r="G110" s="220" t="s">
        <v>418</v>
      </c>
      <c r="H110" s="221">
        <v>4</v>
      </c>
      <c r="I110" s="222"/>
      <c r="J110" s="223">
        <f>ROUND(I110*H110,2)</f>
        <v>0</v>
      </c>
      <c r="K110" s="219" t="s">
        <v>213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303</v>
      </c>
      <c r="AT110" s="17" t="s">
        <v>209</v>
      </c>
      <c r="AU110" s="17" t="s">
        <v>80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303</v>
      </c>
      <c r="BM110" s="17" t="s">
        <v>3672</v>
      </c>
    </row>
    <row r="111" s="12" customFormat="1">
      <c r="B111" s="229"/>
      <c r="C111" s="230"/>
      <c r="D111" s="231" t="s">
        <v>216</v>
      </c>
      <c r="E111" s="232" t="s">
        <v>1</v>
      </c>
      <c r="F111" s="233" t="s">
        <v>3673</v>
      </c>
      <c r="G111" s="230"/>
      <c r="H111" s="234">
        <v>4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216</v>
      </c>
      <c r="AU111" s="240" t="s">
        <v>80</v>
      </c>
      <c r="AV111" s="12" t="s">
        <v>80</v>
      </c>
      <c r="AW111" s="12" t="s">
        <v>33</v>
      </c>
      <c r="AX111" s="12" t="s">
        <v>78</v>
      </c>
      <c r="AY111" s="240" t="s">
        <v>207</v>
      </c>
    </row>
    <row r="112" s="1" customFormat="1" ht="16.5" customHeight="1">
      <c r="B112" s="38"/>
      <c r="C112" s="217" t="s">
        <v>258</v>
      </c>
      <c r="D112" s="217" t="s">
        <v>209</v>
      </c>
      <c r="E112" s="218" t="s">
        <v>1552</v>
      </c>
      <c r="F112" s="219" t="s">
        <v>1553</v>
      </c>
      <c r="G112" s="220" t="s">
        <v>418</v>
      </c>
      <c r="H112" s="221">
        <v>3</v>
      </c>
      <c r="I112" s="222"/>
      <c r="J112" s="223">
        <f>ROUND(I112*H112,2)</f>
        <v>0</v>
      </c>
      <c r="K112" s="219" t="s">
        <v>213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303</v>
      </c>
      <c r="AT112" s="17" t="s">
        <v>209</v>
      </c>
      <c r="AU112" s="17" t="s">
        <v>80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303</v>
      </c>
      <c r="BM112" s="17" t="s">
        <v>3674</v>
      </c>
    </row>
    <row r="113" s="12" customFormat="1">
      <c r="B113" s="229"/>
      <c r="C113" s="230"/>
      <c r="D113" s="231" t="s">
        <v>216</v>
      </c>
      <c r="E113" s="232" t="s">
        <v>1</v>
      </c>
      <c r="F113" s="233" t="s">
        <v>3675</v>
      </c>
      <c r="G113" s="230"/>
      <c r="H113" s="234">
        <v>3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216</v>
      </c>
      <c r="AU113" s="240" t="s">
        <v>80</v>
      </c>
      <c r="AV113" s="12" t="s">
        <v>80</v>
      </c>
      <c r="AW113" s="12" t="s">
        <v>33</v>
      </c>
      <c r="AX113" s="12" t="s">
        <v>78</v>
      </c>
      <c r="AY113" s="240" t="s">
        <v>207</v>
      </c>
    </row>
    <row r="114" s="1" customFormat="1" ht="16.5" customHeight="1">
      <c r="B114" s="38"/>
      <c r="C114" s="217" t="s">
        <v>263</v>
      </c>
      <c r="D114" s="217" t="s">
        <v>209</v>
      </c>
      <c r="E114" s="218" t="s">
        <v>1572</v>
      </c>
      <c r="F114" s="219" t="s">
        <v>1573</v>
      </c>
      <c r="G114" s="220" t="s">
        <v>418</v>
      </c>
      <c r="H114" s="221">
        <v>2</v>
      </c>
      <c r="I114" s="222"/>
      <c r="J114" s="223">
        <f>ROUND(I114*H114,2)</f>
        <v>0</v>
      </c>
      <c r="K114" s="219" t="s">
        <v>213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0.00029</v>
      </c>
      <c r="R114" s="226">
        <f>Q114*H114</f>
        <v>0.00058</v>
      </c>
      <c r="S114" s="226">
        <v>0</v>
      </c>
      <c r="T114" s="227">
        <f>S114*H114</f>
        <v>0</v>
      </c>
      <c r="AR114" s="17" t="s">
        <v>303</v>
      </c>
      <c r="AT114" s="17" t="s">
        <v>209</v>
      </c>
      <c r="AU114" s="17" t="s">
        <v>80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303</v>
      </c>
      <c r="BM114" s="17" t="s">
        <v>3676</v>
      </c>
    </row>
    <row r="115" s="12" customFormat="1">
      <c r="B115" s="229"/>
      <c r="C115" s="230"/>
      <c r="D115" s="231" t="s">
        <v>216</v>
      </c>
      <c r="E115" s="232" t="s">
        <v>1</v>
      </c>
      <c r="F115" s="233" t="s">
        <v>1575</v>
      </c>
      <c r="G115" s="230"/>
      <c r="H115" s="234">
        <v>2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216</v>
      </c>
      <c r="AU115" s="240" t="s">
        <v>80</v>
      </c>
      <c r="AV115" s="12" t="s">
        <v>80</v>
      </c>
      <c r="AW115" s="12" t="s">
        <v>33</v>
      </c>
      <c r="AX115" s="12" t="s">
        <v>78</v>
      </c>
      <c r="AY115" s="240" t="s">
        <v>207</v>
      </c>
    </row>
    <row r="116" s="1" customFormat="1" ht="16.5" customHeight="1">
      <c r="B116" s="38"/>
      <c r="C116" s="217" t="s">
        <v>269</v>
      </c>
      <c r="D116" s="217" t="s">
        <v>209</v>
      </c>
      <c r="E116" s="218" t="s">
        <v>1584</v>
      </c>
      <c r="F116" s="219" t="s">
        <v>1585</v>
      </c>
      <c r="G116" s="220" t="s">
        <v>290</v>
      </c>
      <c r="H116" s="221">
        <v>36</v>
      </c>
      <c r="I116" s="222"/>
      <c r="J116" s="223">
        <f>ROUND(I116*H116,2)</f>
        <v>0</v>
      </c>
      <c r="K116" s="219" t="s">
        <v>213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303</v>
      </c>
      <c r="AT116" s="17" t="s">
        <v>209</v>
      </c>
      <c r="AU116" s="17" t="s">
        <v>80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303</v>
      </c>
      <c r="BM116" s="17" t="s">
        <v>3677</v>
      </c>
    </row>
    <row r="117" s="12" customFormat="1">
      <c r="B117" s="229"/>
      <c r="C117" s="230"/>
      <c r="D117" s="231" t="s">
        <v>216</v>
      </c>
      <c r="E117" s="232" t="s">
        <v>1</v>
      </c>
      <c r="F117" s="233" t="s">
        <v>3678</v>
      </c>
      <c r="G117" s="230"/>
      <c r="H117" s="234">
        <v>36</v>
      </c>
      <c r="I117" s="235"/>
      <c r="J117" s="230"/>
      <c r="K117" s="230"/>
      <c r="L117" s="236"/>
      <c r="M117" s="237"/>
      <c r="N117" s="238"/>
      <c r="O117" s="238"/>
      <c r="P117" s="238"/>
      <c r="Q117" s="238"/>
      <c r="R117" s="238"/>
      <c r="S117" s="238"/>
      <c r="T117" s="239"/>
      <c r="AT117" s="240" t="s">
        <v>216</v>
      </c>
      <c r="AU117" s="240" t="s">
        <v>80</v>
      </c>
      <c r="AV117" s="12" t="s">
        <v>80</v>
      </c>
      <c r="AW117" s="12" t="s">
        <v>33</v>
      </c>
      <c r="AX117" s="12" t="s">
        <v>78</v>
      </c>
      <c r="AY117" s="240" t="s">
        <v>207</v>
      </c>
    </row>
    <row r="118" s="1" customFormat="1" ht="22.5" customHeight="1">
      <c r="B118" s="38"/>
      <c r="C118" s="217" t="s">
        <v>280</v>
      </c>
      <c r="D118" s="217" t="s">
        <v>209</v>
      </c>
      <c r="E118" s="218" t="s">
        <v>1591</v>
      </c>
      <c r="F118" s="219" t="s">
        <v>1592</v>
      </c>
      <c r="G118" s="220" t="s">
        <v>266</v>
      </c>
      <c r="H118" s="221">
        <v>0.033000000000000002</v>
      </c>
      <c r="I118" s="222"/>
      <c r="J118" s="223">
        <f>ROUND(I118*H118,2)</f>
        <v>0</v>
      </c>
      <c r="K118" s="219" t="s">
        <v>213</v>
      </c>
      <c r="L118" s="43"/>
      <c r="M118" s="224" t="s">
        <v>1</v>
      </c>
      <c r="N118" s="225" t="s">
        <v>42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303</v>
      </c>
      <c r="AT118" s="17" t="s">
        <v>209</v>
      </c>
      <c r="AU118" s="17" t="s">
        <v>80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303</v>
      </c>
      <c r="BM118" s="17" t="s">
        <v>3679</v>
      </c>
    </row>
    <row r="119" s="11" customFormat="1" ht="22.8" customHeight="1">
      <c r="B119" s="201"/>
      <c r="C119" s="202"/>
      <c r="D119" s="203" t="s">
        <v>70</v>
      </c>
      <c r="E119" s="215" t="s">
        <v>1594</v>
      </c>
      <c r="F119" s="215" t="s">
        <v>1595</v>
      </c>
      <c r="G119" s="202"/>
      <c r="H119" s="202"/>
      <c r="I119" s="205"/>
      <c r="J119" s="216">
        <f>BK119</f>
        <v>0</v>
      </c>
      <c r="K119" s="202"/>
      <c r="L119" s="207"/>
      <c r="M119" s="208"/>
      <c r="N119" s="209"/>
      <c r="O119" s="209"/>
      <c r="P119" s="210">
        <f>SUM(P120:P143)</f>
        <v>0</v>
      </c>
      <c r="Q119" s="209"/>
      <c r="R119" s="210">
        <f>SUM(R120:R143)</f>
        <v>0.049579999999999992</v>
      </c>
      <c r="S119" s="209"/>
      <c r="T119" s="211">
        <f>SUM(T120:T143)</f>
        <v>0</v>
      </c>
      <c r="AR119" s="212" t="s">
        <v>80</v>
      </c>
      <c r="AT119" s="213" t="s">
        <v>70</v>
      </c>
      <c r="AU119" s="213" t="s">
        <v>78</v>
      </c>
      <c r="AY119" s="212" t="s">
        <v>207</v>
      </c>
      <c r="BK119" s="214">
        <f>SUM(BK120:BK143)</f>
        <v>0</v>
      </c>
    </row>
    <row r="120" s="1" customFormat="1" ht="16.5" customHeight="1">
      <c r="B120" s="38"/>
      <c r="C120" s="217" t="s">
        <v>287</v>
      </c>
      <c r="D120" s="217" t="s">
        <v>209</v>
      </c>
      <c r="E120" s="218" t="s">
        <v>1600</v>
      </c>
      <c r="F120" s="219" t="s">
        <v>1601</v>
      </c>
      <c r="G120" s="220" t="s">
        <v>290</v>
      </c>
      <c r="H120" s="221">
        <v>20</v>
      </c>
      <c r="I120" s="222"/>
      <c r="J120" s="223">
        <f>ROUND(I120*H120,2)</f>
        <v>0</v>
      </c>
      <c r="K120" s="219" t="s">
        <v>1247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0.00077999999999999999</v>
      </c>
      <c r="R120" s="226">
        <f>Q120*H120</f>
        <v>0.015599999999999999</v>
      </c>
      <c r="S120" s="226">
        <v>0</v>
      </c>
      <c r="T120" s="227">
        <f>S120*H120</f>
        <v>0</v>
      </c>
      <c r="AR120" s="17" t="s">
        <v>303</v>
      </c>
      <c r="AT120" s="17" t="s">
        <v>209</v>
      </c>
      <c r="AU120" s="17" t="s">
        <v>80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303</v>
      </c>
      <c r="BM120" s="17" t="s">
        <v>3680</v>
      </c>
    </row>
    <row r="121" s="12" customFormat="1">
      <c r="B121" s="229"/>
      <c r="C121" s="230"/>
      <c r="D121" s="231" t="s">
        <v>216</v>
      </c>
      <c r="E121" s="232" t="s">
        <v>1</v>
      </c>
      <c r="F121" s="233" t="s">
        <v>3681</v>
      </c>
      <c r="G121" s="230"/>
      <c r="H121" s="234">
        <v>20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216</v>
      </c>
      <c r="AU121" s="240" t="s">
        <v>80</v>
      </c>
      <c r="AV121" s="12" t="s">
        <v>80</v>
      </c>
      <c r="AW121" s="12" t="s">
        <v>33</v>
      </c>
      <c r="AX121" s="12" t="s">
        <v>71</v>
      </c>
      <c r="AY121" s="240" t="s">
        <v>207</v>
      </c>
    </row>
    <row r="122" s="13" customFormat="1">
      <c r="B122" s="241"/>
      <c r="C122" s="242"/>
      <c r="D122" s="231" t="s">
        <v>216</v>
      </c>
      <c r="E122" s="243" t="s">
        <v>1</v>
      </c>
      <c r="F122" s="244" t="s">
        <v>223</v>
      </c>
      <c r="G122" s="242"/>
      <c r="H122" s="245">
        <v>20</v>
      </c>
      <c r="I122" s="246"/>
      <c r="J122" s="242"/>
      <c r="K122" s="242"/>
      <c r="L122" s="247"/>
      <c r="M122" s="248"/>
      <c r="N122" s="249"/>
      <c r="O122" s="249"/>
      <c r="P122" s="249"/>
      <c r="Q122" s="249"/>
      <c r="R122" s="249"/>
      <c r="S122" s="249"/>
      <c r="T122" s="250"/>
      <c r="AT122" s="251" t="s">
        <v>216</v>
      </c>
      <c r="AU122" s="251" t="s">
        <v>80</v>
      </c>
      <c r="AV122" s="13" t="s">
        <v>214</v>
      </c>
      <c r="AW122" s="13" t="s">
        <v>33</v>
      </c>
      <c r="AX122" s="13" t="s">
        <v>78</v>
      </c>
      <c r="AY122" s="251" t="s">
        <v>207</v>
      </c>
    </row>
    <row r="123" s="1" customFormat="1" ht="16.5" customHeight="1">
      <c r="B123" s="38"/>
      <c r="C123" s="217" t="s">
        <v>293</v>
      </c>
      <c r="D123" s="217" t="s">
        <v>209</v>
      </c>
      <c r="E123" s="218" t="s">
        <v>1604</v>
      </c>
      <c r="F123" s="219" t="s">
        <v>1605</v>
      </c>
      <c r="G123" s="220" t="s">
        <v>290</v>
      </c>
      <c r="H123" s="221">
        <v>20</v>
      </c>
      <c r="I123" s="222"/>
      <c r="J123" s="223">
        <f>ROUND(I123*H123,2)</f>
        <v>0</v>
      </c>
      <c r="K123" s="219" t="s">
        <v>1247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0.00096000000000000002</v>
      </c>
      <c r="R123" s="226">
        <f>Q123*H123</f>
        <v>0.019200000000000002</v>
      </c>
      <c r="S123" s="226">
        <v>0</v>
      </c>
      <c r="T123" s="227">
        <f>S123*H123</f>
        <v>0</v>
      </c>
      <c r="AR123" s="17" t="s">
        <v>303</v>
      </c>
      <c r="AT123" s="17" t="s">
        <v>209</v>
      </c>
      <c r="AU123" s="17" t="s">
        <v>80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303</v>
      </c>
      <c r="BM123" s="17" t="s">
        <v>3682</v>
      </c>
    </row>
    <row r="124" s="12" customFormat="1">
      <c r="B124" s="229"/>
      <c r="C124" s="230"/>
      <c r="D124" s="231" t="s">
        <v>216</v>
      </c>
      <c r="E124" s="232" t="s">
        <v>1</v>
      </c>
      <c r="F124" s="233" t="s">
        <v>3683</v>
      </c>
      <c r="G124" s="230"/>
      <c r="H124" s="234">
        <v>20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216</v>
      </c>
      <c r="AU124" s="240" t="s">
        <v>80</v>
      </c>
      <c r="AV124" s="12" t="s">
        <v>80</v>
      </c>
      <c r="AW124" s="12" t="s">
        <v>33</v>
      </c>
      <c r="AX124" s="12" t="s">
        <v>71</v>
      </c>
      <c r="AY124" s="240" t="s">
        <v>207</v>
      </c>
    </row>
    <row r="125" s="13" customFormat="1">
      <c r="B125" s="241"/>
      <c r="C125" s="242"/>
      <c r="D125" s="231" t="s">
        <v>216</v>
      </c>
      <c r="E125" s="243" t="s">
        <v>1</v>
      </c>
      <c r="F125" s="244" t="s">
        <v>223</v>
      </c>
      <c r="G125" s="242"/>
      <c r="H125" s="245">
        <v>20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AT125" s="251" t="s">
        <v>216</v>
      </c>
      <c r="AU125" s="251" t="s">
        <v>80</v>
      </c>
      <c r="AV125" s="13" t="s">
        <v>214</v>
      </c>
      <c r="AW125" s="13" t="s">
        <v>33</v>
      </c>
      <c r="AX125" s="13" t="s">
        <v>78</v>
      </c>
      <c r="AY125" s="251" t="s">
        <v>207</v>
      </c>
    </row>
    <row r="126" s="1" customFormat="1" ht="16.5" customHeight="1">
      <c r="B126" s="38"/>
      <c r="C126" s="273" t="s">
        <v>8</v>
      </c>
      <c r="D126" s="273" t="s">
        <v>281</v>
      </c>
      <c r="E126" s="274" t="s">
        <v>1629</v>
      </c>
      <c r="F126" s="275" t="s">
        <v>1630</v>
      </c>
      <c r="G126" s="276" t="s">
        <v>418</v>
      </c>
      <c r="H126" s="277">
        <v>20</v>
      </c>
      <c r="I126" s="278"/>
      <c r="J126" s="279">
        <f>ROUND(I126*H126,2)</f>
        <v>0</v>
      </c>
      <c r="K126" s="275" t="s">
        <v>1247</v>
      </c>
      <c r="L126" s="280"/>
      <c r="M126" s="281" t="s">
        <v>1</v>
      </c>
      <c r="N126" s="282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397</v>
      </c>
      <c r="AT126" s="17" t="s">
        <v>281</v>
      </c>
      <c r="AU126" s="17" t="s">
        <v>80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303</v>
      </c>
      <c r="BM126" s="17" t="s">
        <v>3684</v>
      </c>
    </row>
    <row r="127" s="12" customFormat="1">
      <c r="B127" s="229"/>
      <c r="C127" s="230"/>
      <c r="D127" s="231" t="s">
        <v>216</v>
      </c>
      <c r="E127" s="232" t="s">
        <v>1</v>
      </c>
      <c r="F127" s="233" t="s">
        <v>3685</v>
      </c>
      <c r="G127" s="230"/>
      <c r="H127" s="234">
        <v>20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216</v>
      </c>
      <c r="AU127" s="240" t="s">
        <v>80</v>
      </c>
      <c r="AV127" s="12" t="s">
        <v>80</v>
      </c>
      <c r="AW127" s="12" t="s">
        <v>33</v>
      </c>
      <c r="AX127" s="12" t="s">
        <v>78</v>
      </c>
      <c r="AY127" s="240" t="s">
        <v>207</v>
      </c>
    </row>
    <row r="128" s="1" customFormat="1" ht="22.5" customHeight="1">
      <c r="B128" s="38"/>
      <c r="C128" s="217" t="s">
        <v>303</v>
      </c>
      <c r="D128" s="217" t="s">
        <v>209</v>
      </c>
      <c r="E128" s="218" t="s">
        <v>1633</v>
      </c>
      <c r="F128" s="219" t="s">
        <v>1634</v>
      </c>
      <c r="G128" s="220" t="s">
        <v>290</v>
      </c>
      <c r="H128" s="221">
        <v>20</v>
      </c>
      <c r="I128" s="222"/>
      <c r="J128" s="223">
        <f>ROUND(I128*H128,2)</f>
        <v>0</v>
      </c>
      <c r="K128" s="219" t="s">
        <v>213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5.0000000000000002E-05</v>
      </c>
      <c r="R128" s="226">
        <f>Q128*H128</f>
        <v>0.001</v>
      </c>
      <c r="S128" s="226">
        <v>0</v>
      </c>
      <c r="T128" s="227">
        <f>S128*H128</f>
        <v>0</v>
      </c>
      <c r="AR128" s="17" t="s">
        <v>303</v>
      </c>
      <c r="AT128" s="17" t="s">
        <v>209</v>
      </c>
      <c r="AU128" s="17" t="s">
        <v>80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303</v>
      </c>
      <c r="BM128" s="17" t="s">
        <v>3686</v>
      </c>
    </row>
    <row r="129" s="12" customFormat="1">
      <c r="B129" s="229"/>
      <c r="C129" s="230"/>
      <c r="D129" s="231" t="s">
        <v>216</v>
      </c>
      <c r="E129" s="232" t="s">
        <v>1</v>
      </c>
      <c r="F129" s="233" t="s">
        <v>3687</v>
      </c>
      <c r="G129" s="230"/>
      <c r="H129" s="234">
        <v>20</v>
      </c>
      <c r="I129" s="235"/>
      <c r="J129" s="230"/>
      <c r="K129" s="230"/>
      <c r="L129" s="236"/>
      <c r="M129" s="237"/>
      <c r="N129" s="238"/>
      <c r="O129" s="238"/>
      <c r="P129" s="238"/>
      <c r="Q129" s="238"/>
      <c r="R129" s="238"/>
      <c r="S129" s="238"/>
      <c r="T129" s="239"/>
      <c r="AT129" s="240" t="s">
        <v>216</v>
      </c>
      <c r="AU129" s="240" t="s">
        <v>80</v>
      </c>
      <c r="AV129" s="12" t="s">
        <v>80</v>
      </c>
      <c r="AW129" s="12" t="s">
        <v>33</v>
      </c>
      <c r="AX129" s="12" t="s">
        <v>71</v>
      </c>
      <c r="AY129" s="240" t="s">
        <v>207</v>
      </c>
    </row>
    <row r="130" s="13" customFormat="1">
      <c r="B130" s="241"/>
      <c r="C130" s="242"/>
      <c r="D130" s="231" t="s">
        <v>216</v>
      </c>
      <c r="E130" s="243" t="s">
        <v>1</v>
      </c>
      <c r="F130" s="244" t="s">
        <v>223</v>
      </c>
      <c r="G130" s="242"/>
      <c r="H130" s="245">
        <v>20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AT130" s="251" t="s">
        <v>216</v>
      </c>
      <c r="AU130" s="251" t="s">
        <v>80</v>
      </c>
      <c r="AV130" s="13" t="s">
        <v>214</v>
      </c>
      <c r="AW130" s="13" t="s">
        <v>33</v>
      </c>
      <c r="AX130" s="13" t="s">
        <v>78</v>
      </c>
      <c r="AY130" s="251" t="s">
        <v>207</v>
      </c>
    </row>
    <row r="131" s="1" customFormat="1" ht="22.5" customHeight="1">
      <c r="B131" s="38"/>
      <c r="C131" s="217" t="s">
        <v>310</v>
      </c>
      <c r="D131" s="217" t="s">
        <v>209</v>
      </c>
      <c r="E131" s="218" t="s">
        <v>1637</v>
      </c>
      <c r="F131" s="219" t="s">
        <v>1638</v>
      </c>
      <c r="G131" s="220" t="s">
        <v>290</v>
      </c>
      <c r="H131" s="221">
        <v>20</v>
      </c>
      <c r="I131" s="222"/>
      <c r="J131" s="223">
        <f>ROUND(I131*H131,2)</f>
        <v>0</v>
      </c>
      <c r="K131" s="219" t="s">
        <v>213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6.9999999999999994E-05</v>
      </c>
      <c r="R131" s="226">
        <f>Q131*H131</f>
        <v>0.0013999999999999998</v>
      </c>
      <c r="S131" s="226">
        <v>0</v>
      </c>
      <c r="T131" s="227">
        <f>S131*H131</f>
        <v>0</v>
      </c>
      <c r="AR131" s="17" t="s">
        <v>303</v>
      </c>
      <c r="AT131" s="17" t="s">
        <v>209</v>
      </c>
      <c r="AU131" s="17" t="s">
        <v>80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303</v>
      </c>
      <c r="BM131" s="17" t="s">
        <v>3688</v>
      </c>
    </row>
    <row r="132" s="12" customFormat="1">
      <c r="B132" s="229"/>
      <c r="C132" s="230"/>
      <c r="D132" s="231" t="s">
        <v>216</v>
      </c>
      <c r="E132" s="232" t="s">
        <v>1</v>
      </c>
      <c r="F132" s="233" t="s">
        <v>3687</v>
      </c>
      <c r="G132" s="230"/>
      <c r="H132" s="234">
        <v>20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216</v>
      </c>
      <c r="AU132" s="240" t="s">
        <v>80</v>
      </c>
      <c r="AV132" s="12" t="s">
        <v>80</v>
      </c>
      <c r="AW132" s="12" t="s">
        <v>33</v>
      </c>
      <c r="AX132" s="12" t="s">
        <v>71</v>
      </c>
      <c r="AY132" s="240" t="s">
        <v>207</v>
      </c>
    </row>
    <row r="133" s="13" customFormat="1">
      <c r="B133" s="241"/>
      <c r="C133" s="242"/>
      <c r="D133" s="231" t="s">
        <v>216</v>
      </c>
      <c r="E133" s="243" t="s">
        <v>1</v>
      </c>
      <c r="F133" s="244" t="s">
        <v>223</v>
      </c>
      <c r="G133" s="242"/>
      <c r="H133" s="245">
        <v>20</v>
      </c>
      <c r="I133" s="246"/>
      <c r="J133" s="242"/>
      <c r="K133" s="242"/>
      <c r="L133" s="247"/>
      <c r="M133" s="248"/>
      <c r="N133" s="249"/>
      <c r="O133" s="249"/>
      <c r="P133" s="249"/>
      <c r="Q133" s="249"/>
      <c r="R133" s="249"/>
      <c r="S133" s="249"/>
      <c r="T133" s="250"/>
      <c r="AT133" s="251" t="s">
        <v>216</v>
      </c>
      <c r="AU133" s="251" t="s">
        <v>80</v>
      </c>
      <c r="AV133" s="13" t="s">
        <v>214</v>
      </c>
      <c r="AW133" s="13" t="s">
        <v>33</v>
      </c>
      <c r="AX133" s="13" t="s">
        <v>78</v>
      </c>
      <c r="AY133" s="251" t="s">
        <v>207</v>
      </c>
    </row>
    <row r="134" s="1" customFormat="1" ht="16.5" customHeight="1">
      <c r="B134" s="38"/>
      <c r="C134" s="217" t="s">
        <v>318</v>
      </c>
      <c r="D134" s="217" t="s">
        <v>209</v>
      </c>
      <c r="E134" s="218" t="s">
        <v>1650</v>
      </c>
      <c r="F134" s="219" t="s">
        <v>1651</v>
      </c>
      <c r="G134" s="220" t="s">
        <v>418</v>
      </c>
      <c r="H134" s="221">
        <v>3</v>
      </c>
      <c r="I134" s="222"/>
      <c r="J134" s="223">
        <f>ROUND(I134*H134,2)</f>
        <v>0</v>
      </c>
      <c r="K134" s="219" t="s">
        <v>213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0.00017000000000000001</v>
      </c>
      <c r="R134" s="226">
        <f>Q134*H134</f>
        <v>0.00051000000000000004</v>
      </c>
      <c r="S134" s="226">
        <v>0</v>
      </c>
      <c r="T134" s="227">
        <f>S134*H134</f>
        <v>0</v>
      </c>
      <c r="AR134" s="17" t="s">
        <v>303</v>
      </c>
      <c r="AT134" s="17" t="s">
        <v>209</v>
      </c>
      <c r="AU134" s="17" t="s">
        <v>80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303</v>
      </c>
      <c r="BM134" s="17" t="s">
        <v>3689</v>
      </c>
    </row>
    <row r="135" s="12" customFormat="1">
      <c r="B135" s="229"/>
      <c r="C135" s="230"/>
      <c r="D135" s="231" t="s">
        <v>216</v>
      </c>
      <c r="E135" s="232" t="s">
        <v>1</v>
      </c>
      <c r="F135" s="233" t="s">
        <v>3690</v>
      </c>
      <c r="G135" s="230"/>
      <c r="H135" s="234">
        <v>3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216</v>
      </c>
      <c r="AU135" s="240" t="s">
        <v>80</v>
      </c>
      <c r="AV135" s="12" t="s">
        <v>80</v>
      </c>
      <c r="AW135" s="12" t="s">
        <v>33</v>
      </c>
      <c r="AX135" s="12" t="s">
        <v>78</v>
      </c>
      <c r="AY135" s="240" t="s">
        <v>207</v>
      </c>
    </row>
    <row r="136" s="1" customFormat="1" ht="16.5" customHeight="1">
      <c r="B136" s="38"/>
      <c r="C136" s="217" t="s">
        <v>323</v>
      </c>
      <c r="D136" s="217" t="s">
        <v>209</v>
      </c>
      <c r="E136" s="218" t="s">
        <v>1654</v>
      </c>
      <c r="F136" s="219" t="s">
        <v>1655</v>
      </c>
      <c r="G136" s="220" t="s">
        <v>1570</v>
      </c>
      <c r="H136" s="221">
        <v>7</v>
      </c>
      <c r="I136" s="222"/>
      <c r="J136" s="223">
        <f>ROUND(I136*H136,2)</f>
        <v>0</v>
      </c>
      <c r="K136" s="219" t="s">
        <v>213</v>
      </c>
      <c r="L136" s="43"/>
      <c r="M136" s="224" t="s">
        <v>1</v>
      </c>
      <c r="N136" s="225" t="s">
        <v>42</v>
      </c>
      <c r="O136" s="79"/>
      <c r="P136" s="226">
        <f>O136*H136</f>
        <v>0</v>
      </c>
      <c r="Q136" s="226">
        <v>0.00021000000000000001</v>
      </c>
      <c r="R136" s="226">
        <f>Q136*H136</f>
        <v>0.00147</v>
      </c>
      <c r="S136" s="226">
        <v>0</v>
      </c>
      <c r="T136" s="227">
        <f>S136*H136</f>
        <v>0</v>
      </c>
      <c r="AR136" s="17" t="s">
        <v>303</v>
      </c>
      <c r="AT136" s="17" t="s">
        <v>209</v>
      </c>
      <c r="AU136" s="17" t="s">
        <v>80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303</v>
      </c>
      <c r="BM136" s="17" t="s">
        <v>3691</v>
      </c>
    </row>
    <row r="137" s="12" customFormat="1">
      <c r="B137" s="229"/>
      <c r="C137" s="230"/>
      <c r="D137" s="231" t="s">
        <v>216</v>
      </c>
      <c r="E137" s="232" t="s">
        <v>1</v>
      </c>
      <c r="F137" s="233" t="s">
        <v>3692</v>
      </c>
      <c r="G137" s="230"/>
      <c r="H137" s="234">
        <v>7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216</v>
      </c>
      <c r="AU137" s="240" t="s">
        <v>80</v>
      </c>
      <c r="AV137" s="12" t="s">
        <v>80</v>
      </c>
      <c r="AW137" s="12" t="s">
        <v>33</v>
      </c>
      <c r="AX137" s="12" t="s">
        <v>78</v>
      </c>
      <c r="AY137" s="240" t="s">
        <v>207</v>
      </c>
    </row>
    <row r="138" s="1" customFormat="1" ht="16.5" customHeight="1">
      <c r="B138" s="38"/>
      <c r="C138" s="217" t="s">
        <v>328</v>
      </c>
      <c r="D138" s="217" t="s">
        <v>209</v>
      </c>
      <c r="E138" s="218" t="s">
        <v>1687</v>
      </c>
      <c r="F138" s="219" t="s">
        <v>1688</v>
      </c>
      <c r="G138" s="220" t="s">
        <v>418</v>
      </c>
      <c r="H138" s="221">
        <v>6</v>
      </c>
      <c r="I138" s="222"/>
      <c r="J138" s="223">
        <f>ROUND(I138*H138,2)</f>
        <v>0</v>
      </c>
      <c r="K138" s="219" t="s">
        <v>213</v>
      </c>
      <c r="L138" s="43"/>
      <c r="M138" s="224" t="s">
        <v>1</v>
      </c>
      <c r="N138" s="225" t="s">
        <v>42</v>
      </c>
      <c r="O138" s="79"/>
      <c r="P138" s="226">
        <f>O138*H138</f>
        <v>0</v>
      </c>
      <c r="Q138" s="226">
        <v>0.00040000000000000002</v>
      </c>
      <c r="R138" s="226">
        <f>Q138*H138</f>
        <v>0.0024000000000000002</v>
      </c>
      <c r="S138" s="226">
        <v>0</v>
      </c>
      <c r="T138" s="227">
        <f>S138*H138</f>
        <v>0</v>
      </c>
      <c r="AR138" s="17" t="s">
        <v>303</v>
      </c>
      <c r="AT138" s="17" t="s">
        <v>209</v>
      </c>
      <c r="AU138" s="17" t="s">
        <v>80</v>
      </c>
      <c r="AY138" s="17" t="s">
        <v>207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78</v>
      </c>
      <c r="BK138" s="228">
        <f>ROUND(I138*H138,2)</f>
        <v>0</v>
      </c>
      <c r="BL138" s="17" t="s">
        <v>303</v>
      </c>
      <c r="BM138" s="17" t="s">
        <v>3693</v>
      </c>
    </row>
    <row r="139" s="12" customFormat="1">
      <c r="B139" s="229"/>
      <c r="C139" s="230"/>
      <c r="D139" s="231" t="s">
        <v>216</v>
      </c>
      <c r="E139" s="232" t="s">
        <v>1</v>
      </c>
      <c r="F139" s="233" t="s">
        <v>3694</v>
      </c>
      <c r="G139" s="230"/>
      <c r="H139" s="234">
        <v>6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216</v>
      </c>
      <c r="AU139" s="240" t="s">
        <v>80</v>
      </c>
      <c r="AV139" s="12" t="s">
        <v>80</v>
      </c>
      <c r="AW139" s="12" t="s">
        <v>33</v>
      </c>
      <c r="AX139" s="12" t="s">
        <v>78</v>
      </c>
      <c r="AY139" s="240" t="s">
        <v>207</v>
      </c>
    </row>
    <row r="140" s="1" customFormat="1" ht="16.5" customHeight="1">
      <c r="B140" s="38"/>
      <c r="C140" s="217" t="s">
        <v>7</v>
      </c>
      <c r="D140" s="217" t="s">
        <v>209</v>
      </c>
      <c r="E140" s="218" t="s">
        <v>1712</v>
      </c>
      <c r="F140" s="219" t="s">
        <v>1713</v>
      </c>
      <c r="G140" s="220" t="s">
        <v>290</v>
      </c>
      <c r="H140" s="221">
        <v>40</v>
      </c>
      <c r="I140" s="222"/>
      <c r="J140" s="223">
        <f>ROUND(I140*H140,2)</f>
        <v>0</v>
      </c>
      <c r="K140" s="219" t="s">
        <v>213</v>
      </c>
      <c r="L140" s="43"/>
      <c r="M140" s="224" t="s">
        <v>1</v>
      </c>
      <c r="N140" s="225" t="s">
        <v>42</v>
      </c>
      <c r="O140" s="79"/>
      <c r="P140" s="226">
        <f>O140*H140</f>
        <v>0</v>
      </c>
      <c r="Q140" s="226">
        <v>0.00019000000000000001</v>
      </c>
      <c r="R140" s="226">
        <f>Q140*H140</f>
        <v>0.0076000000000000009</v>
      </c>
      <c r="S140" s="226">
        <v>0</v>
      </c>
      <c r="T140" s="227">
        <f>S140*H140</f>
        <v>0</v>
      </c>
      <c r="AR140" s="17" t="s">
        <v>303</v>
      </c>
      <c r="AT140" s="17" t="s">
        <v>209</v>
      </c>
      <c r="AU140" s="17" t="s">
        <v>80</v>
      </c>
      <c r="AY140" s="17" t="s">
        <v>207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78</v>
      </c>
      <c r="BK140" s="228">
        <f>ROUND(I140*H140,2)</f>
        <v>0</v>
      </c>
      <c r="BL140" s="17" t="s">
        <v>303</v>
      </c>
      <c r="BM140" s="17" t="s">
        <v>3695</v>
      </c>
    </row>
    <row r="141" s="12" customFormat="1">
      <c r="B141" s="229"/>
      <c r="C141" s="230"/>
      <c r="D141" s="231" t="s">
        <v>216</v>
      </c>
      <c r="E141" s="232" t="s">
        <v>1</v>
      </c>
      <c r="F141" s="233" t="s">
        <v>3696</v>
      </c>
      <c r="G141" s="230"/>
      <c r="H141" s="234">
        <v>40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216</v>
      </c>
      <c r="AU141" s="240" t="s">
        <v>80</v>
      </c>
      <c r="AV141" s="12" t="s">
        <v>80</v>
      </c>
      <c r="AW141" s="12" t="s">
        <v>33</v>
      </c>
      <c r="AX141" s="12" t="s">
        <v>78</v>
      </c>
      <c r="AY141" s="240" t="s">
        <v>207</v>
      </c>
    </row>
    <row r="142" s="1" customFormat="1" ht="16.5" customHeight="1">
      <c r="B142" s="38"/>
      <c r="C142" s="217" t="s">
        <v>338</v>
      </c>
      <c r="D142" s="217" t="s">
        <v>209</v>
      </c>
      <c r="E142" s="218" t="s">
        <v>1716</v>
      </c>
      <c r="F142" s="219" t="s">
        <v>1717</v>
      </c>
      <c r="G142" s="220" t="s">
        <v>290</v>
      </c>
      <c r="H142" s="221">
        <v>40</v>
      </c>
      <c r="I142" s="222"/>
      <c r="J142" s="223">
        <f>ROUND(I142*H142,2)</f>
        <v>0</v>
      </c>
      <c r="K142" s="219" t="s">
        <v>213</v>
      </c>
      <c r="L142" s="43"/>
      <c r="M142" s="224" t="s">
        <v>1</v>
      </c>
      <c r="N142" s="225" t="s">
        <v>42</v>
      </c>
      <c r="O142" s="79"/>
      <c r="P142" s="226">
        <f>O142*H142</f>
        <v>0</v>
      </c>
      <c r="Q142" s="226">
        <v>1.0000000000000001E-05</v>
      </c>
      <c r="R142" s="226">
        <f>Q142*H142</f>
        <v>0.00040000000000000002</v>
      </c>
      <c r="S142" s="226">
        <v>0</v>
      </c>
      <c r="T142" s="227">
        <f>S142*H142</f>
        <v>0</v>
      </c>
      <c r="AR142" s="17" t="s">
        <v>303</v>
      </c>
      <c r="AT142" s="17" t="s">
        <v>209</v>
      </c>
      <c r="AU142" s="17" t="s">
        <v>80</v>
      </c>
      <c r="AY142" s="17" t="s">
        <v>207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78</v>
      </c>
      <c r="BK142" s="228">
        <f>ROUND(I142*H142,2)</f>
        <v>0</v>
      </c>
      <c r="BL142" s="17" t="s">
        <v>303</v>
      </c>
      <c r="BM142" s="17" t="s">
        <v>3697</v>
      </c>
    </row>
    <row r="143" s="1" customFormat="1" ht="22.5" customHeight="1">
      <c r="B143" s="38"/>
      <c r="C143" s="217" t="s">
        <v>344</v>
      </c>
      <c r="D143" s="217" t="s">
        <v>209</v>
      </c>
      <c r="E143" s="218" t="s">
        <v>1719</v>
      </c>
      <c r="F143" s="219" t="s">
        <v>1720</v>
      </c>
      <c r="G143" s="220" t="s">
        <v>266</v>
      </c>
      <c r="H143" s="221">
        <v>0.050000000000000003</v>
      </c>
      <c r="I143" s="222"/>
      <c r="J143" s="223">
        <f>ROUND(I143*H143,2)</f>
        <v>0</v>
      </c>
      <c r="K143" s="219" t="s">
        <v>213</v>
      </c>
      <c r="L143" s="43"/>
      <c r="M143" s="224" t="s">
        <v>1</v>
      </c>
      <c r="N143" s="225" t="s">
        <v>42</v>
      </c>
      <c r="O143" s="79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AR143" s="17" t="s">
        <v>303</v>
      </c>
      <c r="AT143" s="17" t="s">
        <v>209</v>
      </c>
      <c r="AU143" s="17" t="s">
        <v>80</v>
      </c>
      <c r="AY143" s="17" t="s">
        <v>207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78</v>
      </c>
      <c r="BK143" s="228">
        <f>ROUND(I143*H143,2)</f>
        <v>0</v>
      </c>
      <c r="BL143" s="17" t="s">
        <v>303</v>
      </c>
      <c r="BM143" s="17" t="s">
        <v>3698</v>
      </c>
    </row>
    <row r="144" s="11" customFormat="1" ht="22.8" customHeight="1">
      <c r="B144" s="201"/>
      <c r="C144" s="202"/>
      <c r="D144" s="203" t="s">
        <v>70</v>
      </c>
      <c r="E144" s="215" t="s">
        <v>1722</v>
      </c>
      <c r="F144" s="215" t="s">
        <v>1723</v>
      </c>
      <c r="G144" s="202"/>
      <c r="H144" s="202"/>
      <c r="I144" s="205"/>
      <c r="J144" s="216">
        <f>BK144</f>
        <v>0</v>
      </c>
      <c r="K144" s="202"/>
      <c r="L144" s="207"/>
      <c r="M144" s="208"/>
      <c r="N144" s="209"/>
      <c r="O144" s="209"/>
      <c r="P144" s="210">
        <f>SUM(P145:P172)</f>
        <v>0</v>
      </c>
      <c r="Q144" s="209"/>
      <c r="R144" s="210">
        <f>SUM(R145:R172)</f>
        <v>0.12898999999999999</v>
      </c>
      <c r="S144" s="209"/>
      <c r="T144" s="211">
        <f>SUM(T145:T172)</f>
        <v>0</v>
      </c>
      <c r="AR144" s="212" t="s">
        <v>80</v>
      </c>
      <c r="AT144" s="213" t="s">
        <v>70</v>
      </c>
      <c r="AU144" s="213" t="s">
        <v>78</v>
      </c>
      <c r="AY144" s="212" t="s">
        <v>207</v>
      </c>
      <c r="BK144" s="214">
        <f>SUM(BK145:BK172)</f>
        <v>0</v>
      </c>
    </row>
    <row r="145" s="1" customFormat="1" ht="16.5" customHeight="1">
      <c r="B145" s="38"/>
      <c r="C145" s="217" t="s">
        <v>349</v>
      </c>
      <c r="D145" s="217" t="s">
        <v>209</v>
      </c>
      <c r="E145" s="218" t="s">
        <v>1724</v>
      </c>
      <c r="F145" s="219" t="s">
        <v>1725</v>
      </c>
      <c r="G145" s="220" t="s">
        <v>418</v>
      </c>
      <c r="H145" s="221">
        <v>3</v>
      </c>
      <c r="I145" s="222"/>
      <c r="J145" s="223">
        <f>ROUND(I145*H145,2)</f>
        <v>0</v>
      </c>
      <c r="K145" s="219" t="s">
        <v>213</v>
      </c>
      <c r="L145" s="43"/>
      <c r="M145" s="224" t="s">
        <v>1</v>
      </c>
      <c r="N145" s="225" t="s">
        <v>42</v>
      </c>
      <c r="O145" s="79"/>
      <c r="P145" s="226">
        <f>O145*H145</f>
        <v>0</v>
      </c>
      <c r="Q145" s="226">
        <v>0.0082500000000000004</v>
      </c>
      <c r="R145" s="226">
        <f>Q145*H145</f>
        <v>0.024750000000000001</v>
      </c>
      <c r="S145" s="226">
        <v>0</v>
      </c>
      <c r="T145" s="227">
        <f>S145*H145</f>
        <v>0</v>
      </c>
      <c r="AR145" s="17" t="s">
        <v>303</v>
      </c>
      <c r="AT145" s="17" t="s">
        <v>209</v>
      </c>
      <c r="AU145" s="17" t="s">
        <v>80</v>
      </c>
      <c r="AY145" s="17" t="s">
        <v>207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78</v>
      </c>
      <c r="BK145" s="228">
        <f>ROUND(I145*H145,2)</f>
        <v>0</v>
      </c>
      <c r="BL145" s="17" t="s">
        <v>303</v>
      </c>
      <c r="BM145" s="17" t="s">
        <v>3699</v>
      </c>
    </row>
    <row r="146" s="12" customFormat="1">
      <c r="B146" s="229"/>
      <c r="C146" s="230"/>
      <c r="D146" s="231" t="s">
        <v>216</v>
      </c>
      <c r="E146" s="232" t="s">
        <v>1</v>
      </c>
      <c r="F146" s="233" t="s">
        <v>228</v>
      </c>
      <c r="G146" s="230"/>
      <c r="H146" s="234">
        <v>3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216</v>
      </c>
      <c r="AU146" s="240" t="s">
        <v>80</v>
      </c>
      <c r="AV146" s="12" t="s">
        <v>80</v>
      </c>
      <c r="AW146" s="12" t="s">
        <v>33</v>
      </c>
      <c r="AX146" s="12" t="s">
        <v>78</v>
      </c>
      <c r="AY146" s="240" t="s">
        <v>207</v>
      </c>
    </row>
    <row r="147" s="1" customFormat="1" ht="16.5" customHeight="1">
      <c r="B147" s="38"/>
      <c r="C147" s="273" t="s">
        <v>354</v>
      </c>
      <c r="D147" s="273" t="s">
        <v>281</v>
      </c>
      <c r="E147" s="274" t="s">
        <v>1727</v>
      </c>
      <c r="F147" s="275" t="s">
        <v>3700</v>
      </c>
      <c r="G147" s="276" t="s">
        <v>418</v>
      </c>
      <c r="H147" s="277">
        <v>3</v>
      </c>
      <c r="I147" s="278"/>
      <c r="J147" s="279">
        <f>ROUND(I147*H147,2)</f>
        <v>0</v>
      </c>
      <c r="K147" s="275" t="s">
        <v>213</v>
      </c>
      <c r="L147" s="280"/>
      <c r="M147" s="281" t="s">
        <v>1</v>
      </c>
      <c r="N147" s="282" t="s">
        <v>42</v>
      </c>
      <c r="O147" s="79"/>
      <c r="P147" s="226">
        <f>O147*H147</f>
        <v>0</v>
      </c>
      <c r="Q147" s="226">
        <v>0.014500000000000001</v>
      </c>
      <c r="R147" s="226">
        <f>Q147*H147</f>
        <v>0.043500000000000004</v>
      </c>
      <c r="S147" s="226">
        <v>0</v>
      </c>
      <c r="T147" s="227">
        <f>S147*H147</f>
        <v>0</v>
      </c>
      <c r="AR147" s="17" t="s">
        <v>397</v>
      </c>
      <c r="AT147" s="17" t="s">
        <v>281</v>
      </c>
      <c r="AU147" s="17" t="s">
        <v>80</v>
      </c>
      <c r="AY147" s="17" t="s">
        <v>207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78</v>
      </c>
      <c r="BK147" s="228">
        <f>ROUND(I147*H147,2)</f>
        <v>0</v>
      </c>
      <c r="BL147" s="17" t="s">
        <v>303</v>
      </c>
      <c r="BM147" s="17" t="s">
        <v>3701</v>
      </c>
    </row>
    <row r="148" s="12" customFormat="1">
      <c r="B148" s="229"/>
      <c r="C148" s="230"/>
      <c r="D148" s="231" t="s">
        <v>216</v>
      </c>
      <c r="E148" s="232" t="s">
        <v>1</v>
      </c>
      <c r="F148" s="233" t="s">
        <v>228</v>
      </c>
      <c r="G148" s="230"/>
      <c r="H148" s="234">
        <v>3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AT148" s="240" t="s">
        <v>216</v>
      </c>
      <c r="AU148" s="240" t="s">
        <v>80</v>
      </c>
      <c r="AV148" s="12" t="s">
        <v>80</v>
      </c>
      <c r="AW148" s="12" t="s">
        <v>33</v>
      </c>
      <c r="AX148" s="12" t="s">
        <v>78</v>
      </c>
      <c r="AY148" s="240" t="s">
        <v>207</v>
      </c>
    </row>
    <row r="149" s="1" customFormat="1" ht="16.5" customHeight="1">
      <c r="B149" s="38"/>
      <c r="C149" s="273" t="s">
        <v>363</v>
      </c>
      <c r="D149" s="273" t="s">
        <v>281</v>
      </c>
      <c r="E149" s="274" t="s">
        <v>1730</v>
      </c>
      <c r="F149" s="275" t="s">
        <v>1731</v>
      </c>
      <c r="G149" s="276" t="s">
        <v>418</v>
      </c>
      <c r="H149" s="277">
        <v>3</v>
      </c>
      <c r="I149" s="278"/>
      <c r="J149" s="279">
        <f>ROUND(I149*H149,2)</f>
        <v>0</v>
      </c>
      <c r="K149" s="275" t="s">
        <v>1247</v>
      </c>
      <c r="L149" s="280"/>
      <c r="M149" s="281" t="s">
        <v>1</v>
      </c>
      <c r="N149" s="282" t="s">
        <v>42</v>
      </c>
      <c r="O149" s="79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AR149" s="17" t="s">
        <v>397</v>
      </c>
      <c r="AT149" s="17" t="s">
        <v>281</v>
      </c>
      <c r="AU149" s="17" t="s">
        <v>80</v>
      </c>
      <c r="AY149" s="17" t="s">
        <v>207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78</v>
      </c>
      <c r="BK149" s="228">
        <f>ROUND(I149*H149,2)</f>
        <v>0</v>
      </c>
      <c r="BL149" s="17" t="s">
        <v>303</v>
      </c>
      <c r="BM149" s="17" t="s">
        <v>3702</v>
      </c>
    </row>
    <row r="150" s="12" customFormat="1">
      <c r="B150" s="229"/>
      <c r="C150" s="230"/>
      <c r="D150" s="231" t="s">
        <v>216</v>
      </c>
      <c r="E150" s="232" t="s">
        <v>1</v>
      </c>
      <c r="F150" s="233" t="s">
        <v>228</v>
      </c>
      <c r="G150" s="230"/>
      <c r="H150" s="234">
        <v>3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AT150" s="240" t="s">
        <v>216</v>
      </c>
      <c r="AU150" s="240" t="s">
        <v>80</v>
      </c>
      <c r="AV150" s="12" t="s">
        <v>80</v>
      </c>
      <c r="AW150" s="12" t="s">
        <v>33</v>
      </c>
      <c r="AX150" s="12" t="s">
        <v>78</v>
      </c>
      <c r="AY150" s="240" t="s">
        <v>207</v>
      </c>
    </row>
    <row r="151" s="1" customFormat="1" ht="22.5" customHeight="1">
      <c r="B151" s="38"/>
      <c r="C151" s="217" t="s">
        <v>368</v>
      </c>
      <c r="D151" s="217" t="s">
        <v>209</v>
      </c>
      <c r="E151" s="218" t="s">
        <v>1736</v>
      </c>
      <c r="F151" s="219" t="s">
        <v>1737</v>
      </c>
      <c r="G151" s="220" t="s">
        <v>1570</v>
      </c>
      <c r="H151" s="221">
        <v>3</v>
      </c>
      <c r="I151" s="222"/>
      <c r="J151" s="223">
        <f>ROUND(I151*H151,2)</f>
        <v>0</v>
      </c>
      <c r="K151" s="219" t="s">
        <v>213</v>
      </c>
      <c r="L151" s="43"/>
      <c r="M151" s="224" t="s">
        <v>1</v>
      </c>
      <c r="N151" s="225" t="s">
        <v>42</v>
      </c>
      <c r="O151" s="79"/>
      <c r="P151" s="226">
        <f>O151*H151</f>
        <v>0</v>
      </c>
      <c r="Q151" s="226">
        <v>0.01376</v>
      </c>
      <c r="R151" s="226">
        <f>Q151*H151</f>
        <v>0.041279999999999997</v>
      </c>
      <c r="S151" s="226">
        <v>0</v>
      </c>
      <c r="T151" s="227">
        <f>S151*H151</f>
        <v>0</v>
      </c>
      <c r="AR151" s="17" t="s">
        <v>303</v>
      </c>
      <c r="AT151" s="17" t="s">
        <v>209</v>
      </c>
      <c r="AU151" s="17" t="s">
        <v>80</v>
      </c>
      <c r="AY151" s="17" t="s">
        <v>207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78</v>
      </c>
      <c r="BK151" s="228">
        <f>ROUND(I151*H151,2)</f>
        <v>0</v>
      </c>
      <c r="BL151" s="17" t="s">
        <v>303</v>
      </c>
      <c r="BM151" s="17" t="s">
        <v>3703</v>
      </c>
    </row>
    <row r="152" s="12" customFormat="1">
      <c r="B152" s="229"/>
      <c r="C152" s="230"/>
      <c r="D152" s="231" t="s">
        <v>216</v>
      </c>
      <c r="E152" s="232" t="s">
        <v>1</v>
      </c>
      <c r="F152" s="233" t="s">
        <v>228</v>
      </c>
      <c r="G152" s="230"/>
      <c r="H152" s="234">
        <v>3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216</v>
      </c>
      <c r="AU152" s="240" t="s">
        <v>80</v>
      </c>
      <c r="AV152" s="12" t="s">
        <v>80</v>
      </c>
      <c r="AW152" s="12" t="s">
        <v>33</v>
      </c>
      <c r="AX152" s="12" t="s">
        <v>78</v>
      </c>
      <c r="AY152" s="240" t="s">
        <v>207</v>
      </c>
    </row>
    <row r="153" s="1" customFormat="1" ht="22.5" customHeight="1">
      <c r="B153" s="38"/>
      <c r="C153" s="217" t="s">
        <v>376</v>
      </c>
      <c r="D153" s="217" t="s">
        <v>209</v>
      </c>
      <c r="E153" s="218" t="s">
        <v>3704</v>
      </c>
      <c r="F153" s="219" t="s">
        <v>3705</v>
      </c>
      <c r="G153" s="220" t="s">
        <v>1570</v>
      </c>
      <c r="H153" s="221">
        <v>1</v>
      </c>
      <c r="I153" s="222"/>
      <c r="J153" s="223">
        <f>ROUND(I153*H153,2)</f>
        <v>0</v>
      </c>
      <c r="K153" s="219" t="s">
        <v>213</v>
      </c>
      <c r="L153" s="43"/>
      <c r="M153" s="224" t="s">
        <v>1</v>
      </c>
      <c r="N153" s="225" t="s">
        <v>42</v>
      </c>
      <c r="O153" s="79"/>
      <c r="P153" s="226">
        <f>O153*H153</f>
        <v>0</v>
      </c>
      <c r="Q153" s="226">
        <v>0.0049399999999999999</v>
      </c>
      <c r="R153" s="226">
        <f>Q153*H153</f>
        <v>0.0049399999999999999</v>
      </c>
      <c r="S153" s="226">
        <v>0</v>
      </c>
      <c r="T153" s="227">
        <f>S153*H153</f>
        <v>0</v>
      </c>
      <c r="AR153" s="17" t="s">
        <v>303</v>
      </c>
      <c r="AT153" s="17" t="s">
        <v>209</v>
      </c>
      <c r="AU153" s="17" t="s">
        <v>80</v>
      </c>
      <c r="AY153" s="17" t="s">
        <v>207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78</v>
      </c>
      <c r="BK153" s="228">
        <f>ROUND(I153*H153,2)</f>
        <v>0</v>
      </c>
      <c r="BL153" s="17" t="s">
        <v>303</v>
      </c>
      <c r="BM153" s="17" t="s">
        <v>3706</v>
      </c>
    </row>
    <row r="154" s="12" customFormat="1">
      <c r="B154" s="229"/>
      <c r="C154" s="230"/>
      <c r="D154" s="231" t="s">
        <v>216</v>
      </c>
      <c r="E154" s="232" t="s">
        <v>1</v>
      </c>
      <c r="F154" s="233" t="s">
        <v>78</v>
      </c>
      <c r="G154" s="230"/>
      <c r="H154" s="234">
        <v>1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216</v>
      </c>
      <c r="AU154" s="240" t="s">
        <v>80</v>
      </c>
      <c r="AV154" s="12" t="s">
        <v>80</v>
      </c>
      <c r="AW154" s="12" t="s">
        <v>33</v>
      </c>
      <c r="AX154" s="12" t="s">
        <v>78</v>
      </c>
      <c r="AY154" s="240" t="s">
        <v>207</v>
      </c>
    </row>
    <row r="155" s="1" customFormat="1" ht="16.5" customHeight="1">
      <c r="B155" s="38"/>
      <c r="C155" s="217" t="s">
        <v>382</v>
      </c>
      <c r="D155" s="217" t="s">
        <v>209</v>
      </c>
      <c r="E155" s="218" t="s">
        <v>1751</v>
      </c>
      <c r="F155" s="219" t="s">
        <v>1752</v>
      </c>
      <c r="G155" s="220" t="s">
        <v>1570</v>
      </c>
      <c r="H155" s="221">
        <v>8</v>
      </c>
      <c r="I155" s="222"/>
      <c r="J155" s="223">
        <f>ROUND(I155*H155,2)</f>
        <v>0</v>
      </c>
      <c r="K155" s="219" t="s">
        <v>213</v>
      </c>
      <c r="L155" s="43"/>
      <c r="M155" s="224" t="s">
        <v>1</v>
      </c>
      <c r="N155" s="225" t="s">
        <v>42</v>
      </c>
      <c r="O155" s="79"/>
      <c r="P155" s="226">
        <f>O155*H155</f>
        <v>0</v>
      </c>
      <c r="Q155" s="226">
        <v>9.0000000000000006E-05</v>
      </c>
      <c r="R155" s="226">
        <f>Q155*H155</f>
        <v>0.00072000000000000005</v>
      </c>
      <c r="S155" s="226">
        <v>0</v>
      </c>
      <c r="T155" s="227">
        <f>S155*H155</f>
        <v>0</v>
      </c>
      <c r="AR155" s="17" t="s">
        <v>303</v>
      </c>
      <c r="AT155" s="17" t="s">
        <v>209</v>
      </c>
      <c r="AU155" s="17" t="s">
        <v>80</v>
      </c>
      <c r="AY155" s="17" t="s">
        <v>207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78</v>
      </c>
      <c r="BK155" s="228">
        <f>ROUND(I155*H155,2)</f>
        <v>0</v>
      </c>
      <c r="BL155" s="17" t="s">
        <v>303</v>
      </c>
      <c r="BM155" s="17" t="s">
        <v>3707</v>
      </c>
    </row>
    <row r="156" s="12" customFormat="1">
      <c r="B156" s="229"/>
      <c r="C156" s="230"/>
      <c r="D156" s="231" t="s">
        <v>216</v>
      </c>
      <c r="E156" s="232" t="s">
        <v>1</v>
      </c>
      <c r="F156" s="233" t="s">
        <v>3708</v>
      </c>
      <c r="G156" s="230"/>
      <c r="H156" s="234">
        <v>8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216</v>
      </c>
      <c r="AU156" s="240" t="s">
        <v>80</v>
      </c>
      <c r="AV156" s="12" t="s">
        <v>80</v>
      </c>
      <c r="AW156" s="12" t="s">
        <v>33</v>
      </c>
      <c r="AX156" s="12" t="s">
        <v>78</v>
      </c>
      <c r="AY156" s="240" t="s">
        <v>207</v>
      </c>
    </row>
    <row r="157" s="1" customFormat="1" ht="16.5" customHeight="1">
      <c r="B157" s="38"/>
      <c r="C157" s="273" t="s">
        <v>387</v>
      </c>
      <c r="D157" s="273" t="s">
        <v>281</v>
      </c>
      <c r="E157" s="274" t="s">
        <v>1755</v>
      </c>
      <c r="F157" s="275" t="s">
        <v>1756</v>
      </c>
      <c r="G157" s="276" t="s">
        <v>418</v>
      </c>
      <c r="H157" s="277">
        <v>8</v>
      </c>
      <c r="I157" s="278"/>
      <c r="J157" s="279">
        <f>ROUND(I157*H157,2)</f>
        <v>0</v>
      </c>
      <c r="K157" s="275" t="s">
        <v>213</v>
      </c>
      <c r="L157" s="280"/>
      <c r="M157" s="281" t="s">
        <v>1</v>
      </c>
      <c r="N157" s="282" t="s">
        <v>42</v>
      </c>
      <c r="O157" s="79"/>
      <c r="P157" s="226">
        <f>O157*H157</f>
        <v>0</v>
      </c>
      <c r="Q157" s="226">
        <v>0.00050000000000000001</v>
      </c>
      <c r="R157" s="226">
        <f>Q157*H157</f>
        <v>0.0040000000000000001</v>
      </c>
      <c r="S157" s="226">
        <v>0</v>
      </c>
      <c r="T157" s="227">
        <f>S157*H157</f>
        <v>0</v>
      </c>
      <c r="AR157" s="17" t="s">
        <v>397</v>
      </c>
      <c r="AT157" s="17" t="s">
        <v>281</v>
      </c>
      <c r="AU157" s="17" t="s">
        <v>80</v>
      </c>
      <c r="AY157" s="17" t="s">
        <v>207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78</v>
      </c>
      <c r="BK157" s="228">
        <f>ROUND(I157*H157,2)</f>
        <v>0</v>
      </c>
      <c r="BL157" s="17" t="s">
        <v>303</v>
      </c>
      <c r="BM157" s="17" t="s">
        <v>3709</v>
      </c>
    </row>
    <row r="158" s="1" customFormat="1" ht="16.5" customHeight="1">
      <c r="B158" s="38"/>
      <c r="C158" s="217" t="s">
        <v>392</v>
      </c>
      <c r="D158" s="217" t="s">
        <v>209</v>
      </c>
      <c r="E158" s="218" t="s">
        <v>1761</v>
      </c>
      <c r="F158" s="219" t="s">
        <v>1762</v>
      </c>
      <c r="G158" s="220" t="s">
        <v>1570</v>
      </c>
      <c r="H158" s="221">
        <v>1</v>
      </c>
      <c r="I158" s="222"/>
      <c r="J158" s="223">
        <f>ROUND(I158*H158,2)</f>
        <v>0</v>
      </c>
      <c r="K158" s="219" t="s">
        <v>213</v>
      </c>
      <c r="L158" s="43"/>
      <c r="M158" s="224" t="s">
        <v>1</v>
      </c>
      <c r="N158" s="225" t="s">
        <v>42</v>
      </c>
      <c r="O158" s="79"/>
      <c r="P158" s="226">
        <f>O158*H158</f>
        <v>0</v>
      </c>
      <c r="Q158" s="226">
        <v>0.0018</v>
      </c>
      <c r="R158" s="226">
        <f>Q158*H158</f>
        <v>0.0018</v>
      </c>
      <c r="S158" s="226">
        <v>0</v>
      </c>
      <c r="T158" s="227">
        <f>S158*H158</f>
        <v>0</v>
      </c>
      <c r="AR158" s="17" t="s">
        <v>303</v>
      </c>
      <c r="AT158" s="17" t="s">
        <v>209</v>
      </c>
      <c r="AU158" s="17" t="s">
        <v>80</v>
      </c>
      <c r="AY158" s="17" t="s">
        <v>207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78</v>
      </c>
      <c r="BK158" s="228">
        <f>ROUND(I158*H158,2)</f>
        <v>0</v>
      </c>
      <c r="BL158" s="17" t="s">
        <v>303</v>
      </c>
      <c r="BM158" s="17" t="s">
        <v>3710</v>
      </c>
    </row>
    <row r="159" s="12" customFormat="1">
      <c r="B159" s="229"/>
      <c r="C159" s="230"/>
      <c r="D159" s="231" t="s">
        <v>216</v>
      </c>
      <c r="E159" s="232" t="s">
        <v>1</v>
      </c>
      <c r="F159" s="233" t="s">
        <v>78</v>
      </c>
      <c r="G159" s="230"/>
      <c r="H159" s="234">
        <v>1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216</v>
      </c>
      <c r="AU159" s="240" t="s">
        <v>80</v>
      </c>
      <c r="AV159" s="12" t="s">
        <v>80</v>
      </c>
      <c r="AW159" s="12" t="s">
        <v>33</v>
      </c>
      <c r="AX159" s="12" t="s">
        <v>78</v>
      </c>
      <c r="AY159" s="240" t="s">
        <v>207</v>
      </c>
    </row>
    <row r="160" s="1" customFormat="1" ht="16.5" customHeight="1">
      <c r="B160" s="38"/>
      <c r="C160" s="217" t="s">
        <v>397</v>
      </c>
      <c r="D160" s="217" t="s">
        <v>209</v>
      </c>
      <c r="E160" s="218" t="s">
        <v>1764</v>
      </c>
      <c r="F160" s="219" t="s">
        <v>1765</v>
      </c>
      <c r="G160" s="220" t="s">
        <v>1570</v>
      </c>
      <c r="H160" s="221">
        <v>3</v>
      </c>
      <c r="I160" s="222"/>
      <c r="J160" s="223">
        <f>ROUND(I160*H160,2)</f>
        <v>0</v>
      </c>
      <c r="K160" s="219" t="s">
        <v>213</v>
      </c>
      <c r="L160" s="43"/>
      <c r="M160" s="224" t="s">
        <v>1</v>
      </c>
      <c r="N160" s="225" t="s">
        <v>42</v>
      </c>
      <c r="O160" s="79"/>
      <c r="P160" s="226">
        <f>O160*H160</f>
        <v>0</v>
      </c>
      <c r="Q160" s="226">
        <v>0.0018400000000000001</v>
      </c>
      <c r="R160" s="226">
        <f>Q160*H160</f>
        <v>0.0055200000000000006</v>
      </c>
      <c r="S160" s="226">
        <v>0</v>
      </c>
      <c r="T160" s="227">
        <f>S160*H160</f>
        <v>0</v>
      </c>
      <c r="AR160" s="17" t="s">
        <v>303</v>
      </c>
      <c r="AT160" s="17" t="s">
        <v>209</v>
      </c>
      <c r="AU160" s="17" t="s">
        <v>80</v>
      </c>
      <c r="AY160" s="17" t="s">
        <v>207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78</v>
      </c>
      <c r="BK160" s="228">
        <f>ROUND(I160*H160,2)</f>
        <v>0</v>
      </c>
      <c r="BL160" s="17" t="s">
        <v>303</v>
      </c>
      <c r="BM160" s="17" t="s">
        <v>3711</v>
      </c>
    </row>
    <row r="161" s="12" customFormat="1">
      <c r="B161" s="229"/>
      <c r="C161" s="230"/>
      <c r="D161" s="231" t="s">
        <v>216</v>
      </c>
      <c r="E161" s="232" t="s">
        <v>1</v>
      </c>
      <c r="F161" s="233" t="s">
        <v>228</v>
      </c>
      <c r="G161" s="230"/>
      <c r="H161" s="234">
        <v>3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216</v>
      </c>
      <c r="AU161" s="240" t="s">
        <v>80</v>
      </c>
      <c r="AV161" s="12" t="s">
        <v>80</v>
      </c>
      <c r="AW161" s="12" t="s">
        <v>33</v>
      </c>
      <c r="AX161" s="12" t="s">
        <v>78</v>
      </c>
      <c r="AY161" s="240" t="s">
        <v>207</v>
      </c>
    </row>
    <row r="162" s="1" customFormat="1" ht="16.5" customHeight="1">
      <c r="B162" s="38"/>
      <c r="C162" s="217" t="s">
        <v>402</v>
      </c>
      <c r="D162" s="217" t="s">
        <v>209</v>
      </c>
      <c r="E162" s="218" t="s">
        <v>1768</v>
      </c>
      <c r="F162" s="219" t="s">
        <v>1769</v>
      </c>
      <c r="G162" s="220" t="s">
        <v>418</v>
      </c>
      <c r="H162" s="221">
        <v>1</v>
      </c>
      <c r="I162" s="222"/>
      <c r="J162" s="223">
        <f>ROUND(I162*H162,2)</f>
        <v>0</v>
      </c>
      <c r="K162" s="219" t="s">
        <v>213</v>
      </c>
      <c r="L162" s="43"/>
      <c r="M162" s="224" t="s">
        <v>1</v>
      </c>
      <c r="N162" s="225" t="s">
        <v>42</v>
      </c>
      <c r="O162" s="79"/>
      <c r="P162" s="226">
        <f>O162*H162</f>
        <v>0</v>
      </c>
      <c r="Q162" s="226">
        <v>0.00016000000000000001</v>
      </c>
      <c r="R162" s="226">
        <f>Q162*H162</f>
        <v>0.00016000000000000001</v>
      </c>
      <c r="S162" s="226">
        <v>0</v>
      </c>
      <c r="T162" s="227">
        <f>S162*H162</f>
        <v>0</v>
      </c>
      <c r="AR162" s="17" t="s">
        <v>303</v>
      </c>
      <c r="AT162" s="17" t="s">
        <v>209</v>
      </c>
      <c r="AU162" s="17" t="s">
        <v>80</v>
      </c>
      <c r="AY162" s="17" t="s">
        <v>207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78</v>
      </c>
      <c r="BK162" s="228">
        <f>ROUND(I162*H162,2)</f>
        <v>0</v>
      </c>
      <c r="BL162" s="17" t="s">
        <v>303</v>
      </c>
      <c r="BM162" s="17" t="s">
        <v>3712</v>
      </c>
    </row>
    <row r="163" s="12" customFormat="1">
      <c r="B163" s="229"/>
      <c r="C163" s="230"/>
      <c r="D163" s="231" t="s">
        <v>216</v>
      </c>
      <c r="E163" s="232" t="s">
        <v>1</v>
      </c>
      <c r="F163" s="233" t="s">
        <v>78</v>
      </c>
      <c r="G163" s="230"/>
      <c r="H163" s="234">
        <v>1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216</v>
      </c>
      <c r="AU163" s="240" t="s">
        <v>80</v>
      </c>
      <c r="AV163" s="12" t="s">
        <v>80</v>
      </c>
      <c r="AW163" s="12" t="s">
        <v>33</v>
      </c>
      <c r="AX163" s="12" t="s">
        <v>78</v>
      </c>
      <c r="AY163" s="240" t="s">
        <v>207</v>
      </c>
    </row>
    <row r="164" s="1" customFormat="1" ht="16.5" customHeight="1">
      <c r="B164" s="38"/>
      <c r="C164" s="217" t="s">
        <v>406</v>
      </c>
      <c r="D164" s="217" t="s">
        <v>209</v>
      </c>
      <c r="E164" s="218" t="s">
        <v>1771</v>
      </c>
      <c r="F164" s="219" t="s">
        <v>1772</v>
      </c>
      <c r="G164" s="220" t="s">
        <v>418</v>
      </c>
      <c r="H164" s="221">
        <v>3</v>
      </c>
      <c r="I164" s="222"/>
      <c r="J164" s="223">
        <f>ROUND(I164*H164,2)</f>
        <v>0</v>
      </c>
      <c r="K164" s="219" t="s">
        <v>213</v>
      </c>
      <c r="L164" s="43"/>
      <c r="M164" s="224" t="s">
        <v>1</v>
      </c>
      <c r="N164" s="225" t="s">
        <v>42</v>
      </c>
      <c r="O164" s="79"/>
      <c r="P164" s="226">
        <f>O164*H164</f>
        <v>0</v>
      </c>
      <c r="Q164" s="226">
        <v>0.00013999999999999999</v>
      </c>
      <c r="R164" s="226">
        <f>Q164*H164</f>
        <v>0.00041999999999999996</v>
      </c>
      <c r="S164" s="226">
        <v>0</v>
      </c>
      <c r="T164" s="227">
        <f>S164*H164</f>
        <v>0</v>
      </c>
      <c r="AR164" s="17" t="s">
        <v>303</v>
      </c>
      <c r="AT164" s="17" t="s">
        <v>209</v>
      </c>
      <c r="AU164" s="17" t="s">
        <v>80</v>
      </c>
      <c r="AY164" s="17" t="s">
        <v>207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78</v>
      </c>
      <c r="BK164" s="228">
        <f>ROUND(I164*H164,2)</f>
        <v>0</v>
      </c>
      <c r="BL164" s="17" t="s">
        <v>303</v>
      </c>
      <c r="BM164" s="17" t="s">
        <v>3713</v>
      </c>
    </row>
    <row r="165" s="12" customFormat="1">
      <c r="B165" s="229"/>
      <c r="C165" s="230"/>
      <c r="D165" s="231" t="s">
        <v>216</v>
      </c>
      <c r="E165" s="232" t="s">
        <v>1</v>
      </c>
      <c r="F165" s="233" t="s">
        <v>228</v>
      </c>
      <c r="G165" s="230"/>
      <c r="H165" s="234">
        <v>3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216</v>
      </c>
      <c r="AU165" s="240" t="s">
        <v>80</v>
      </c>
      <c r="AV165" s="12" t="s">
        <v>80</v>
      </c>
      <c r="AW165" s="12" t="s">
        <v>33</v>
      </c>
      <c r="AX165" s="12" t="s">
        <v>78</v>
      </c>
      <c r="AY165" s="240" t="s">
        <v>207</v>
      </c>
    </row>
    <row r="166" s="1" customFormat="1" ht="16.5" customHeight="1">
      <c r="B166" s="38"/>
      <c r="C166" s="217" t="s">
        <v>410</v>
      </c>
      <c r="D166" s="217" t="s">
        <v>209</v>
      </c>
      <c r="E166" s="218" t="s">
        <v>1774</v>
      </c>
      <c r="F166" s="219" t="s">
        <v>1775</v>
      </c>
      <c r="G166" s="220" t="s">
        <v>418</v>
      </c>
      <c r="H166" s="221">
        <v>3</v>
      </c>
      <c r="I166" s="222"/>
      <c r="J166" s="223">
        <f>ROUND(I166*H166,2)</f>
        <v>0</v>
      </c>
      <c r="K166" s="219" t="s">
        <v>1247</v>
      </c>
      <c r="L166" s="43"/>
      <c r="M166" s="224" t="s">
        <v>1</v>
      </c>
      <c r="N166" s="225" t="s">
        <v>42</v>
      </c>
      <c r="O166" s="79"/>
      <c r="P166" s="226">
        <f>O166*H166</f>
        <v>0</v>
      </c>
      <c r="Q166" s="226">
        <v>0.00023000000000000001</v>
      </c>
      <c r="R166" s="226">
        <f>Q166*H166</f>
        <v>0.00069000000000000008</v>
      </c>
      <c r="S166" s="226">
        <v>0</v>
      </c>
      <c r="T166" s="227">
        <f>S166*H166</f>
        <v>0</v>
      </c>
      <c r="AR166" s="17" t="s">
        <v>303</v>
      </c>
      <c r="AT166" s="17" t="s">
        <v>209</v>
      </c>
      <c r="AU166" s="17" t="s">
        <v>80</v>
      </c>
      <c r="AY166" s="17" t="s">
        <v>207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78</v>
      </c>
      <c r="BK166" s="228">
        <f>ROUND(I166*H166,2)</f>
        <v>0</v>
      </c>
      <c r="BL166" s="17" t="s">
        <v>303</v>
      </c>
      <c r="BM166" s="17" t="s">
        <v>3714</v>
      </c>
    </row>
    <row r="167" s="12" customFormat="1">
      <c r="B167" s="229"/>
      <c r="C167" s="230"/>
      <c r="D167" s="231" t="s">
        <v>216</v>
      </c>
      <c r="E167" s="232" t="s">
        <v>1</v>
      </c>
      <c r="F167" s="233" t="s">
        <v>228</v>
      </c>
      <c r="G167" s="230"/>
      <c r="H167" s="234">
        <v>3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216</v>
      </c>
      <c r="AU167" s="240" t="s">
        <v>80</v>
      </c>
      <c r="AV167" s="12" t="s">
        <v>80</v>
      </c>
      <c r="AW167" s="12" t="s">
        <v>33</v>
      </c>
      <c r="AX167" s="12" t="s">
        <v>78</v>
      </c>
      <c r="AY167" s="240" t="s">
        <v>207</v>
      </c>
    </row>
    <row r="168" s="1" customFormat="1" ht="16.5" customHeight="1">
      <c r="B168" s="38"/>
      <c r="C168" s="217" t="s">
        <v>415</v>
      </c>
      <c r="D168" s="217" t="s">
        <v>209</v>
      </c>
      <c r="E168" s="218" t="s">
        <v>1777</v>
      </c>
      <c r="F168" s="219" t="s">
        <v>1778</v>
      </c>
      <c r="G168" s="220" t="s">
        <v>418</v>
      </c>
      <c r="H168" s="221">
        <v>1</v>
      </c>
      <c r="I168" s="222"/>
      <c r="J168" s="223">
        <f>ROUND(I168*H168,2)</f>
        <v>0</v>
      </c>
      <c r="K168" s="219" t="s">
        <v>213</v>
      </c>
      <c r="L168" s="43"/>
      <c r="M168" s="224" t="s">
        <v>1</v>
      </c>
      <c r="N168" s="225" t="s">
        <v>42</v>
      </c>
      <c r="O168" s="79"/>
      <c r="P168" s="226">
        <f>O168*H168</f>
        <v>0</v>
      </c>
      <c r="Q168" s="226">
        <v>0.00027999999999999998</v>
      </c>
      <c r="R168" s="226">
        <f>Q168*H168</f>
        <v>0.00027999999999999998</v>
      </c>
      <c r="S168" s="226">
        <v>0</v>
      </c>
      <c r="T168" s="227">
        <f>S168*H168</f>
        <v>0</v>
      </c>
      <c r="AR168" s="17" t="s">
        <v>303</v>
      </c>
      <c r="AT168" s="17" t="s">
        <v>209</v>
      </c>
      <c r="AU168" s="17" t="s">
        <v>80</v>
      </c>
      <c r="AY168" s="17" t="s">
        <v>207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78</v>
      </c>
      <c r="BK168" s="228">
        <f>ROUND(I168*H168,2)</f>
        <v>0</v>
      </c>
      <c r="BL168" s="17" t="s">
        <v>303</v>
      </c>
      <c r="BM168" s="17" t="s">
        <v>3715</v>
      </c>
    </row>
    <row r="169" s="12" customFormat="1">
      <c r="B169" s="229"/>
      <c r="C169" s="230"/>
      <c r="D169" s="231" t="s">
        <v>216</v>
      </c>
      <c r="E169" s="232" t="s">
        <v>1</v>
      </c>
      <c r="F169" s="233" t="s">
        <v>78</v>
      </c>
      <c r="G169" s="230"/>
      <c r="H169" s="234">
        <v>1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216</v>
      </c>
      <c r="AU169" s="240" t="s">
        <v>80</v>
      </c>
      <c r="AV169" s="12" t="s">
        <v>80</v>
      </c>
      <c r="AW169" s="12" t="s">
        <v>33</v>
      </c>
      <c r="AX169" s="12" t="s">
        <v>78</v>
      </c>
      <c r="AY169" s="240" t="s">
        <v>207</v>
      </c>
    </row>
    <row r="170" s="1" customFormat="1" ht="16.5" customHeight="1">
      <c r="B170" s="38"/>
      <c r="C170" s="217" t="s">
        <v>420</v>
      </c>
      <c r="D170" s="217" t="s">
        <v>209</v>
      </c>
      <c r="E170" s="218" t="s">
        <v>1780</v>
      </c>
      <c r="F170" s="219" t="s">
        <v>1781</v>
      </c>
      <c r="G170" s="220" t="s">
        <v>418</v>
      </c>
      <c r="H170" s="221">
        <v>3</v>
      </c>
      <c r="I170" s="222"/>
      <c r="J170" s="223">
        <f>ROUND(I170*H170,2)</f>
        <v>0</v>
      </c>
      <c r="K170" s="219" t="s">
        <v>213</v>
      </c>
      <c r="L170" s="43"/>
      <c r="M170" s="224" t="s">
        <v>1</v>
      </c>
      <c r="N170" s="225" t="s">
        <v>42</v>
      </c>
      <c r="O170" s="79"/>
      <c r="P170" s="226">
        <f>O170*H170</f>
        <v>0</v>
      </c>
      <c r="Q170" s="226">
        <v>0.00031</v>
      </c>
      <c r="R170" s="226">
        <f>Q170*H170</f>
        <v>0.00093000000000000005</v>
      </c>
      <c r="S170" s="226">
        <v>0</v>
      </c>
      <c r="T170" s="227">
        <f>S170*H170</f>
        <v>0</v>
      </c>
      <c r="AR170" s="17" t="s">
        <v>303</v>
      </c>
      <c r="AT170" s="17" t="s">
        <v>209</v>
      </c>
      <c r="AU170" s="17" t="s">
        <v>80</v>
      </c>
      <c r="AY170" s="17" t="s">
        <v>207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78</v>
      </c>
      <c r="BK170" s="228">
        <f>ROUND(I170*H170,2)</f>
        <v>0</v>
      </c>
      <c r="BL170" s="17" t="s">
        <v>303</v>
      </c>
      <c r="BM170" s="17" t="s">
        <v>3716</v>
      </c>
    </row>
    <row r="171" s="12" customFormat="1">
      <c r="B171" s="229"/>
      <c r="C171" s="230"/>
      <c r="D171" s="231" t="s">
        <v>216</v>
      </c>
      <c r="E171" s="232" t="s">
        <v>1</v>
      </c>
      <c r="F171" s="233" t="s">
        <v>228</v>
      </c>
      <c r="G171" s="230"/>
      <c r="H171" s="234">
        <v>3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216</v>
      </c>
      <c r="AU171" s="240" t="s">
        <v>80</v>
      </c>
      <c r="AV171" s="12" t="s">
        <v>80</v>
      </c>
      <c r="AW171" s="12" t="s">
        <v>33</v>
      </c>
      <c r="AX171" s="12" t="s">
        <v>78</v>
      </c>
      <c r="AY171" s="240" t="s">
        <v>207</v>
      </c>
    </row>
    <row r="172" s="1" customFormat="1" ht="22.5" customHeight="1">
      <c r="B172" s="38"/>
      <c r="C172" s="217" t="s">
        <v>425</v>
      </c>
      <c r="D172" s="217" t="s">
        <v>209</v>
      </c>
      <c r="E172" s="218" t="s">
        <v>1784</v>
      </c>
      <c r="F172" s="219" t="s">
        <v>1785</v>
      </c>
      <c r="G172" s="220" t="s">
        <v>266</v>
      </c>
      <c r="H172" s="221">
        <v>0.129</v>
      </c>
      <c r="I172" s="222"/>
      <c r="J172" s="223">
        <f>ROUND(I172*H172,2)</f>
        <v>0</v>
      </c>
      <c r="K172" s="219" t="s">
        <v>213</v>
      </c>
      <c r="L172" s="43"/>
      <c r="M172" s="224" t="s">
        <v>1</v>
      </c>
      <c r="N172" s="225" t="s">
        <v>42</v>
      </c>
      <c r="O172" s="7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17" t="s">
        <v>303</v>
      </c>
      <c r="AT172" s="17" t="s">
        <v>209</v>
      </c>
      <c r="AU172" s="17" t="s">
        <v>80</v>
      </c>
      <c r="AY172" s="17" t="s">
        <v>207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78</v>
      </c>
      <c r="BK172" s="228">
        <f>ROUND(I172*H172,2)</f>
        <v>0</v>
      </c>
      <c r="BL172" s="17" t="s">
        <v>303</v>
      </c>
      <c r="BM172" s="17" t="s">
        <v>3717</v>
      </c>
    </row>
    <row r="173" s="11" customFormat="1" ht="22.8" customHeight="1">
      <c r="B173" s="201"/>
      <c r="C173" s="202"/>
      <c r="D173" s="203" t="s">
        <v>70</v>
      </c>
      <c r="E173" s="215" t="s">
        <v>1787</v>
      </c>
      <c r="F173" s="215" t="s">
        <v>1788</v>
      </c>
      <c r="G173" s="202"/>
      <c r="H173" s="202"/>
      <c r="I173" s="205"/>
      <c r="J173" s="216">
        <f>BK173</f>
        <v>0</v>
      </c>
      <c r="K173" s="202"/>
      <c r="L173" s="207"/>
      <c r="M173" s="208"/>
      <c r="N173" s="209"/>
      <c r="O173" s="209"/>
      <c r="P173" s="210">
        <f>SUM(P174:P182)</f>
        <v>0</v>
      </c>
      <c r="Q173" s="209"/>
      <c r="R173" s="210">
        <f>SUM(R174:R182)</f>
        <v>0.095400000000000013</v>
      </c>
      <c r="S173" s="209"/>
      <c r="T173" s="211">
        <f>SUM(T174:T182)</f>
        <v>0</v>
      </c>
      <c r="AR173" s="212" t="s">
        <v>80</v>
      </c>
      <c r="AT173" s="213" t="s">
        <v>70</v>
      </c>
      <c r="AU173" s="213" t="s">
        <v>78</v>
      </c>
      <c r="AY173" s="212" t="s">
        <v>207</v>
      </c>
      <c r="BK173" s="214">
        <f>SUM(BK174:BK182)</f>
        <v>0</v>
      </c>
    </row>
    <row r="174" s="1" customFormat="1" ht="22.5" customHeight="1">
      <c r="B174" s="38"/>
      <c r="C174" s="217" t="s">
        <v>430</v>
      </c>
      <c r="D174" s="217" t="s">
        <v>209</v>
      </c>
      <c r="E174" s="218" t="s">
        <v>1789</v>
      </c>
      <c r="F174" s="219" t="s">
        <v>3718</v>
      </c>
      <c r="G174" s="220" t="s">
        <v>1570</v>
      </c>
      <c r="H174" s="221">
        <v>3</v>
      </c>
      <c r="I174" s="222"/>
      <c r="J174" s="223">
        <f>ROUND(I174*H174,2)</f>
        <v>0</v>
      </c>
      <c r="K174" s="219" t="s">
        <v>213</v>
      </c>
      <c r="L174" s="43"/>
      <c r="M174" s="224" t="s">
        <v>1</v>
      </c>
      <c r="N174" s="225" t="s">
        <v>42</v>
      </c>
      <c r="O174" s="79"/>
      <c r="P174" s="226">
        <f>O174*H174</f>
        <v>0</v>
      </c>
      <c r="Q174" s="226">
        <v>0.012</v>
      </c>
      <c r="R174" s="226">
        <f>Q174*H174</f>
        <v>0.036000000000000004</v>
      </c>
      <c r="S174" s="226">
        <v>0</v>
      </c>
      <c r="T174" s="227">
        <f>S174*H174</f>
        <v>0</v>
      </c>
      <c r="AR174" s="17" t="s">
        <v>303</v>
      </c>
      <c r="AT174" s="17" t="s">
        <v>209</v>
      </c>
      <c r="AU174" s="17" t="s">
        <v>80</v>
      </c>
      <c r="AY174" s="17" t="s">
        <v>207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78</v>
      </c>
      <c r="BK174" s="228">
        <f>ROUND(I174*H174,2)</f>
        <v>0</v>
      </c>
      <c r="BL174" s="17" t="s">
        <v>303</v>
      </c>
      <c r="BM174" s="17" t="s">
        <v>3719</v>
      </c>
    </row>
    <row r="175" s="12" customFormat="1">
      <c r="B175" s="229"/>
      <c r="C175" s="230"/>
      <c r="D175" s="231" t="s">
        <v>216</v>
      </c>
      <c r="E175" s="232" t="s">
        <v>1</v>
      </c>
      <c r="F175" s="233" t="s">
        <v>228</v>
      </c>
      <c r="G175" s="230"/>
      <c r="H175" s="234">
        <v>3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216</v>
      </c>
      <c r="AU175" s="240" t="s">
        <v>80</v>
      </c>
      <c r="AV175" s="12" t="s">
        <v>80</v>
      </c>
      <c r="AW175" s="12" t="s">
        <v>33</v>
      </c>
      <c r="AX175" s="12" t="s">
        <v>78</v>
      </c>
      <c r="AY175" s="240" t="s">
        <v>207</v>
      </c>
    </row>
    <row r="176" s="1" customFormat="1" ht="22.5" customHeight="1">
      <c r="B176" s="38"/>
      <c r="C176" s="217" t="s">
        <v>435</v>
      </c>
      <c r="D176" s="217" t="s">
        <v>209</v>
      </c>
      <c r="E176" s="218" t="s">
        <v>1792</v>
      </c>
      <c r="F176" s="219" t="s">
        <v>1793</v>
      </c>
      <c r="G176" s="220" t="s">
        <v>1570</v>
      </c>
      <c r="H176" s="221">
        <v>3</v>
      </c>
      <c r="I176" s="222"/>
      <c r="J176" s="223">
        <f>ROUND(I176*H176,2)</f>
        <v>0</v>
      </c>
      <c r="K176" s="219" t="s">
        <v>213</v>
      </c>
      <c r="L176" s="43"/>
      <c r="M176" s="224" t="s">
        <v>1</v>
      </c>
      <c r="N176" s="225" t="s">
        <v>42</v>
      </c>
      <c r="O176" s="79"/>
      <c r="P176" s="226">
        <f>O176*H176</f>
        <v>0</v>
      </c>
      <c r="Q176" s="226">
        <v>0.01865</v>
      </c>
      <c r="R176" s="226">
        <f>Q176*H176</f>
        <v>0.05595</v>
      </c>
      <c r="S176" s="226">
        <v>0</v>
      </c>
      <c r="T176" s="227">
        <f>S176*H176</f>
        <v>0</v>
      </c>
      <c r="AR176" s="17" t="s">
        <v>303</v>
      </c>
      <c r="AT176" s="17" t="s">
        <v>209</v>
      </c>
      <c r="AU176" s="17" t="s">
        <v>80</v>
      </c>
      <c r="AY176" s="17" t="s">
        <v>207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78</v>
      </c>
      <c r="BK176" s="228">
        <f>ROUND(I176*H176,2)</f>
        <v>0</v>
      </c>
      <c r="BL176" s="17" t="s">
        <v>303</v>
      </c>
      <c r="BM176" s="17" t="s">
        <v>3720</v>
      </c>
    </row>
    <row r="177" s="12" customFormat="1">
      <c r="B177" s="229"/>
      <c r="C177" s="230"/>
      <c r="D177" s="231" t="s">
        <v>216</v>
      </c>
      <c r="E177" s="232" t="s">
        <v>1</v>
      </c>
      <c r="F177" s="233" t="s">
        <v>228</v>
      </c>
      <c r="G177" s="230"/>
      <c r="H177" s="234">
        <v>3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216</v>
      </c>
      <c r="AU177" s="240" t="s">
        <v>80</v>
      </c>
      <c r="AV177" s="12" t="s">
        <v>80</v>
      </c>
      <c r="AW177" s="12" t="s">
        <v>33</v>
      </c>
      <c r="AX177" s="12" t="s">
        <v>78</v>
      </c>
      <c r="AY177" s="240" t="s">
        <v>207</v>
      </c>
    </row>
    <row r="178" s="1" customFormat="1" ht="16.5" customHeight="1">
      <c r="B178" s="38"/>
      <c r="C178" s="273" t="s">
        <v>439</v>
      </c>
      <c r="D178" s="273" t="s">
        <v>281</v>
      </c>
      <c r="E178" s="274" t="s">
        <v>1795</v>
      </c>
      <c r="F178" s="275" t="s">
        <v>1796</v>
      </c>
      <c r="G178" s="276" t="s">
        <v>418</v>
      </c>
      <c r="H178" s="277">
        <v>3</v>
      </c>
      <c r="I178" s="278"/>
      <c r="J178" s="279">
        <f>ROUND(I178*H178,2)</f>
        <v>0</v>
      </c>
      <c r="K178" s="275" t="s">
        <v>213</v>
      </c>
      <c r="L178" s="280"/>
      <c r="M178" s="281" t="s">
        <v>1</v>
      </c>
      <c r="N178" s="282" t="s">
        <v>42</v>
      </c>
      <c r="O178" s="79"/>
      <c r="P178" s="226">
        <f>O178*H178</f>
        <v>0</v>
      </c>
      <c r="Q178" s="226">
        <v>0.001</v>
      </c>
      <c r="R178" s="226">
        <f>Q178*H178</f>
        <v>0.0030000000000000001</v>
      </c>
      <c r="S178" s="226">
        <v>0</v>
      </c>
      <c r="T178" s="227">
        <f>S178*H178</f>
        <v>0</v>
      </c>
      <c r="AR178" s="17" t="s">
        <v>397</v>
      </c>
      <c r="AT178" s="17" t="s">
        <v>281</v>
      </c>
      <c r="AU178" s="17" t="s">
        <v>80</v>
      </c>
      <c r="AY178" s="17" t="s">
        <v>207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78</v>
      </c>
      <c r="BK178" s="228">
        <f>ROUND(I178*H178,2)</f>
        <v>0</v>
      </c>
      <c r="BL178" s="17" t="s">
        <v>303</v>
      </c>
      <c r="BM178" s="17" t="s">
        <v>3721</v>
      </c>
    </row>
    <row r="179" s="12" customFormat="1">
      <c r="B179" s="229"/>
      <c r="C179" s="230"/>
      <c r="D179" s="231" t="s">
        <v>216</v>
      </c>
      <c r="E179" s="232" t="s">
        <v>1</v>
      </c>
      <c r="F179" s="233" t="s">
        <v>228</v>
      </c>
      <c r="G179" s="230"/>
      <c r="H179" s="234">
        <v>3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216</v>
      </c>
      <c r="AU179" s="240" t="s">
        <v>80</v>
      </c>
      <c r="AV179" s="12" t="s">
        <v>80</v>
      </c>
      <c r="AW179" s="12" t="s">
        <v>33</v>
      </c>
      <c r="AX179" s="12" t="s">
        <v>78</v>
      </c>
      <c r="AY179" s="240" t="s">
        <v>207</v>
      </c>
    </row>
    <row r="180" s="1" customFormat="1" ht="16.5" customHeight="1">
      <c r="B180" s="38"/>
      <c r="C180" s="273" t="s">
        <v>444</v>
      </c>
      <c r="D180" s="273" t="s">
        <v>281</v>
      </c>
      <c r="E180" s="274" t="s">
        <v>1798</v>
      </c>
      <c r="F180" s="275" t="s">
        <v>1799</v>
      </c>
      <c r="G180" s="276" t="s">
        <v>418</v>
      </c>
      <c r="H180" s="277">
        <v>3</v>
      </c>
      <c r="I180" s="278"/>
      <c r="J180" s="279">
        <f>ROUND(I180*H180,2)</f>
        <v>0</v>
      </c>
      <c r="K180" s="275" t="s">
        <v>213</v>
      </c>
      <c r="L180" s="280"/>
      <c r="M180" s="281" t="s">
        <v>1</v>
      </c>
      <c r="N180" s="282" t="s">
        <v>42</v>
      </c>
      <c r="O180" s="79"/>
      <c r="P180" s="226">
        <f>O180*H180</f>
        <v>0</v>
      </c>
      <c r="Q180" s="226">
        <v>0.00014999999999999999</v>
      </c>
      <c r="R180" s="226">
        <f>Q180*H180</f>
        <v>0.00044999999999999999</v>
      </c>
      <c r="S180" s="226">
        <v>0</v>
      </c>
      <c r="T180" s="227">
        <f>S180*H180</f>
        <v>0</v>
      </c>
      <c r="AR180" s="17" t="s">
        <v>397</v>
      </c>
      <c r="AT180" s="17" t="s">
        <v>281</v>
      </c>
      <c r="AU180" s="17" t="s">
        <v>80</v>
      </c>
      <c r="AY180" s="17" t="s">
        <v>207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78</v>
      </c>
      <c r="BK180" s="228">
        <f>ROUND(I180*H180,2)</f>
        <v>0</v>
      </c>
      <c r="BL180" s="17" t="s">
        <v>303</v>
      </c>
      <c r="BM180" s="17" t="s">
        <v>3722</v>
      </c>
    </row>
    <row r="181" s="12" customFormat="1">
      <c r="B181" s="229"/>
      <c r="C181" s="230"/>
      <c r="D181" s="231" t="s">
        <v>216</v>
      </c>
      <c r="E181" s="232" t="s">
        <v>1</v>
      </c>
      <c r="F181" s="233" t="s">
        <v>228</v>
      </c>
      <c r="G181" s="230"/>
      <c r="H181" s="234">
        <v>3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AT181" s="240" t="s">
        <v>216</v>
      </c>
      <c r="AU181" s="240" t="s">
        <v>80</v>
      </c>
      <c r="AV181" s="12" t="s">
        <v>80</v>
      </c>
      <c r="AW181" s="12" t="s">
        <v>33</v>
      </c>
      <c r="AX181" s="12" t="s">
        <v>78</v>
      </c>
      <c r="AY181" s="240" t="s">
        <v>207</v>
      </c>
    </row>
    <row r="182" s="1" customFormat="1" ht="16.5" customHeight="1">
      <c r="B182" s="38"/>
      <c r="C182" s="217" t="s">
        <v>449</v>
      </c>
      <c r="D182" s="217" t="s">
        <v>209</v>
      </c>
      <c r="E182" s="218" t="s">
        <v>1801</v>
      </c>
      <c r="F182" s="219" t="s">
        <v>1802</v>
      </c>
      <c r="G182" s="220" t="s">
        <v>266</v>
      </c>
      <c r="H182" s="221">
        <v>0.095000000000000001</v>
      </c>
      <c r="I182" s="222"/>
      <c r="J182" s="223">
        <f>ROUND(I182*H182,2)</f>
        <v>0</v>
      </c>
      <c r="K182" s="219" t="s">
        <v>213</v>
      </c>
      <c r="L182" s="43"/>
      <c r="M182" s="287" t="s">
        <v>1</v>
      </c>
      <c r="N182" s="288" t="s">
        <v>42</v>
      </c>
      <c r="O182" s="289"/>
      <c r="P182" s="290">
        <f>O182*H182</f>
        <v>0</v>
      </c>
      <c r="Q182" s="290">
        <v>0</v>
      </c>
      <c r="R182" s="290">
        <f>Q182*H182</f>
        <v>0</v>
      </c>
      <c r="S182" s="290">
        <v>0</v>
      </c>
      <c r="T182" s="291">
        <f>S182*H182</f>
        <v>0</v>
      </c>
      <c r="AR182" s="17" t="s">
        <v>303</v>
      </c>
      <c r="AT182" s="17" t="s">
        <v>209</v>
      </c>
      <c r="AU182" s="17" t="s">
        <v>80</v>
      </c>
      <c r="AY182" s="17" t="s">
        <v>207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78</v>
      </c>
      <c r="BK182" s="228">
        <f>ROUND(I182*H182,2)</f>
        <v>0</v>
      </c>
      <c r="BL182" s="17" t="s">
        <v>303</v>
      </c>
      <c r="BM182" s="17" t="s">
        <v>3723</v>
      </c>
    </row>
    <row r="183" s="1" customFormat="1" ht="6.96" customHeight="1">
      <c r="B183" s="57"/>
      <c r="C183" s="58"/>
      <c r="D183" s="58"/>
      <c r="E183" s="58"/>
      <c r="F183" s="58"/>
      <c r="G183" s="58"/>
      <c r="H183" s="58"/>
      <c r="I183" s="167"/>
      <c r="J183" s="58"/>
      <c r="K183" s="58"/>
      <c r="L183" s="43"/>
    </row>
  </sheetData>
  <sheetProtection sheet="1" autoFilter="0" formatColumns="0" formatRows="0" objects="1" scenarios="1" spinCount="100000" saltValue="08AUs3qP9n6BxxHfa9aMYJjGvhV1b30yvd6hMuGT3Vn6IK6bXaFXLn4NQFl/kv4HVpjkPSl1EaT0nuvKy8pdUA==" hashValue="EocgEmNZTDAGjxbHVhHhlmXPUb+DTXdTg8xKX04WjEAWSs527wGH5Uk8cihKRJwGObPhQ7p0bUwCh0uJp2ZX9A==" algorithmName="SHA-512" password="CC35"/>
  <autoFilter ref="C91:K18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164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22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165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ROUND(J106,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ROUND((SUM(BE106:BE620)),  2)</f>
        <v>0</v>
      </c>
      <c r="I35" s="156">
        <v>0.20999999999999999</v>
      </c>
      <c r="J35" s="155">
        <f>ROUND(((SUM(BE106:BE620))*I35),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ROUND((SUM(BF106:BF620)),  2)</f>
        <v>0</v>
      </c>
      <c r="I36" s="156">
        <v>0.14999999999999999</v>
      </c>
      <c r="J36" s="155">
        <f>ROUND(((SUM(BF106:BF620))*I36),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ROUND((SUM(BG106:BG620)),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ROUND((SUM(BH106:BH620)),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ROUND((SUM(BI106:BI620)),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TEMNYDUL SO 01-SUTE - SO 01- SUTERÉN - (BEZ KUCHYNĚ)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 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J106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171</v>
      </c>
      <c r="E64" s="180"/>
      <c r="F64" s="180"/>
      <c r="G64" s="180"/>
      <c r="H64" s="180"/>
      <c r="I64" s="181"/>
      <c r="J64" s="182">
        <f>J107</f>
        <v>0</v>
      </c>
      <c r="K64" s="178"/>
      <c r="L64" s="183"/>
    </row>
    <row r="65" s="9" customFormat="1" ht="19.92" customHeight="1">
      <c r="B65" s="184"/>
      <c r="C65" s="122"/>
      <c r="D65" s="185" t="s">
        <v>172</v>
      </c>
      <c r="E65" s="186"/>
      <c r="F65" s="186"/>
      <c r="G65" s="186"/>
      <c r="H65" s="186"/>
      <c r="I65" s="187"/>
      <c r="J65" s="188">
        <f>J108</f>
        <v>0</v>
      </c>
      <c r="K65" s="122"/>
      <c r="L65" s="189"/>
    </row>
    <row r="66" s="9" customFormat="1" ht="19.92" customHeight="1">
      <c r="B66" s="184"/>
      <c r="C66" s="122"/>
      <c r="D66" s="185" t="s">
        <v>173</v>
      </c>
      <c r="E66" s="186"/>
      <c r="F66" s="186"/>
      <c r="G66" s="186"/>
      <c r="H66" s="186"/>
      <c r="I66" s="187"/>
      <c r="J66" s="188">
        <f>J150</f>
        <v>0</v>
      </c>
      <c r="K66" s="122"/>
      <c r="L66" s="189"/>
    </row>
    <row r="67" s="9" customFormat="1" ht="19.92" customHeight="1">
      <c r="B67" s="184"/>
      <c r="C67" s="122"/>
      <c r="D67" s="185" t="s">
        <v>174</v>
      </c>
      <c r="E67" s="186"/>
      <c r="F67" s="186"/>
      <c r="G67" s="186"/>
      <c r="H67" s="186"/>
      <c r="I67" s="187"/>
      <c r="J67" s="188">
        <f>J176</f>
        <v>0</v>
      </c>
      <c r="K67" s="122"/>
      <c r="L67" s="189"/>
    </row>
    <row r="68" s="9" customFormat="1" ht="19.92" customHeight="1">
      <c r="B68" s="184"/>
      <c r="C68" s="122"/>
      <c r="D68" s="185" t="s">
        <v>175</v>
      </c>
      <c r="E68" s="186"/>
      <c r="F68" s="186"/>
      <c r="G68" s="186"/>
      <c r="H68" s="186"/>
      <c r="I68" s="187"/>
      <c r="J68" s="188">
        <f>J204</f>
        <v>0</v>
      </c>
      <c r="K68" s="122"/>
      <c r="L68" s="189"/>
    </row>
    <row r="69" s="9" customFormat="1" ht="19.92" customHeight="1">
      <c r="B69" s="184"/>
      <c r="C69" s="122"/>
      <c r="D69" s="185" t="s">
        <v>176</v>
      </c>
      <c r="E69" s="186"/>
      <c r="F69" s="186"/>
      <c r="G69" s="186"/>
      <c r="H69" s="186"/>
      <c r="I69" s="187"/>
      <c r="J69" s="188">
        <f>J230</f>
        <v>0</v>
      </c>
      <c r="K69" s="122"/>
      <c r="L69" s="189"/>
    </row>
    <row r="70" s="9" customFormat="1" ht="19.92" customHeight="1">
      <c r="B70" s="184"/>
      <c r="C70" s="122"/>
      <c r="D70" s="185" t="s">
        <v>177</v>
      </c>
      <c r="E70" s="186"/>
      <c r="F70" s="186"/>
      <c r="G70" s="186"/>
      <c r="H70" s="186"/>
      <c r="I70" s="187"/>
      <c r="J70" s="188">
        <f>J318</f>
        <v>0</v>
      </c>
      <c r="K70" s="122"/>
      <c r="L70" s="189"/>
    </row>
    <row r="71" s="9" customFormat="1" ht="19.92" customHeight="1">
      <c r="B71" s="184"/>
      <c r="C71" s="122"/>
      <c r="D71" s="185" t="s">
        <v>178</v>
      </c>
      <c r="E71" s="186"/>
      <c r="F71" s="186"/>
      <c r="G71" s="186"/>
      <c r="H71" s="186"/>
      <c r="I71" s="187"/>
      <c r="J71" s="188">
        <f>J411</f>
        <v>0</v>
      </c>
      <c r="K71" s="122"/>
      <c r="L71" s="189"/>
    </row>
    <row r="72" s="9" customFormat="1" ht="19.92" customHeight="1">
      <c r="B72" s="184"/>
      <c r="C72" s="122"/>
      <c r="D72" s="185" t="s">
        <v>179</v>
      </c>
      <c r="E72" s="186"/>
      <c r="F72" s="186"/>
      <c r="G72" s="186"/>
      <c r="H72" s="186"/>
      <c r="I72" s="187"/>
      <c r="J72" s="188">
        <f>J419</f>
        <v>0</v>
      </c>
      <c r="K72" s="122"/>
      <c r="L72" s="189"/>
    </row>
    <row r="73" s="8" customFormat="1" ht="24.96" customHeight="1">
      <c r="B73" s="177"/>
      <c r="C73" s="178"/>
      <c r="D73" s="179" t="s">
        <v>180</v>
      </c>
      <c r="E73" s="180"/>
      <c r="F73" s="180"/>
      <c r="G73" s="180"/>
      <c r="H73" s="180"/>
      <c r="I73" s="181"/>
      <c r="J73" s="182">
        <f>J421</f>
        <v>0</v>
      </c>
      <c r="K73" s="178"/>
      <c r="L73" s="183"/>
    </row>
    <row r="74" s="9" customFormat="1" ht="19.92" customHeight="1">
      <c r="B74" s="184"/>
      <c r="C74" s="122"/>
      <c r="D74" s="185" t="s">
        <v>181</v>
      </c>
      <c r="E74" s="186"/>
      <c r="F74" s="186"/>
      <c r="G74" s="186"/>
      <c r="H74" s="186"/>
      <c r="I74" s="187"/>
      <c r="J74" s="188">
        <f>J422</f>
        <v>0</v>
      </c>
      <c r="K74" s="122"/>
      <c r="L74" s="189"/>
    </row>
    <row r="75" s="9" customFormat="1" ht="19.92" customHeight="1">
      <c r="B75" s="184"/>
      <c r="C75" s="122"/>
      <c r="D75" s="185" t="s">
        <v>182</v>
      </c>
      <c r="E75" s="186"/>
      <c r="F75" s="186"/>
      <c r="G75" s="186"/>
      <c r="H75" s="186"/>
      <c r="I75" s="187"/>
      <c r="J75" s="188">
        <f>J442</f>
        <v>0</v>
      </c>
      <c r="K75" s="122"/>
      <c r="L75" s="189"/>
    </row>
    <row r="76" s="9" customFormat="1" ht="19.92" customHeight="1">
      <c r="B76" s="184"/>
      <c r="C76" s="122"/>
      <c r="D76" s="185" t="s">
        <v>183</v>
      </c>
      <c r="E76" s="186"/>
      <c r="F76" s="186"/>
      <c r="G76" s="186"/>
      <c r="H76" s="186"/>
      <c r="I76" s="187"/>
      <c r="J76" s="188">
        <f>J461</f>
        <v>0</v>
      </c>
      <c r="K76" s="122"/>
      <c r="L76" s="189"/>
    </row>
    <row r="77" s="9" customFormat="1" ht="19.92" customHeight="1">
      <c r="B77" s="184"/>
      <c r="C77" s="122"/>
      <c r="D77" s="185" t="s">
        <v>184</v>
      </c>
      <c r="E77" s="186"/>
      <c r="F77" s="186"/>
      <c r="G77" s="186"/>
      <c r="H77" s="186"/>
      <c r="I77" s="187"/>
      <c r="J77" s="188">
        <f>J467</f>
        <v>0</v>
      </c>
      <c r="K77" s="122"/>
      <c r="L77" s="189"/>
    </row>
    <row r="78" s="9" customFormat="1" ht="19.92" customHeight="1">
      <c r="B78" s="184"/>
      <c r="C78" s="122"/>
      <c r="D78" s="185" t="s">
        <v>185</v>
      </c>
      <c r="E78" s="186"/>
      <c r="F78" s="186"/>
      <c r="G78" s="186"/>
      <c r="H78" s="186"/>
      <c r="I78" s="187"/>
      <c r="J78" s="188">
        <f>J473</f>
        <v>0</v>
      </c>
      <c r="K78" s="122"/>
      <c r="L78" s="189"/>
    </row>
    <row r="79" s="9" customFormat="1" ht="19.92" customHeight="1">
      <c r="B79" s="184"/>
      <c r="C79" s="122"/>
      <c r="D79" s="185" t="s">
        <v>186</v>
      </c>
      <c r="E79" s="186"/>
      <c r="F79" s="186"/>
      <c r="G79" s="186"/>
      <c r="H79" s="186"/>
      <c r="I79" s="187"/>
      <c r="J79" s="188">
        <f>J530</f>
        <v>0</v>
      </c>
      <c r="K79" s="122"/>
      <c r="L79" s="189"/>
    </row>
    <row r="80" s="9" customFormat="1" ht="19.92" customHeight="1">
      <c r="B80" s="184"/>
      <c r="C80" s="122"/>
      <c r="D80" s="185" t="s">
        <v>187</v>
      </c>
      <c r="E80" s="186"/>
      <c r="F80" s="186"/>
      <c r="G80" s="186"/>
      <c r="H80" s="186"/>
      <c r="I80" s="187"/>
      <c r="J80" s="188">
        <f>J549</f>
        <v>0</v>
      </c>
      <c r="K80" s="122"/>
      <c r="L80" s="189"/>
    </row>
    <row r="81" s="9" customFormat="1" ht="19.92" customHeight="1">
      <c r="B81" s="184"/>
      <c r="C81" s="122"/>
      <c r="D81" s="185" t="s">
        <v>188</v>
      </c>
      <c r="E81" s="186"/>
      <c r="F81" s="186"/>
      <c r="G81" s="186"/>
      <c r="H81" s="186"/>
      <c r="I81" s="187"/>
      <c r="J81" s="188">
        <f>J574</f>
        <v>0</v>
      </c>
      <c r="K81" s="122"/>
      <c r="L81" s="189"/>
    </row>
    <row r="82" s="9" customFormat="1" ht="19.92" customHeight="1">
      <c r="B82" s="184"/>
      <c r="C82" s="122"/>
      <c r="D82" s="185" t="s">
        <v>189</v>
      </c>
      <c r="E82" s="186"/>
      <c r="F82" s="186"/>
      <c r="G82" s="186"/>
      <c r="H82" s="186"/>
      <c r="I82" s="187"/>
      <c r="J82" s="188">
        <f>J596</f>
        <v>0</v>
      </c>
      <c r="K82" s="122"/>
      <c r="L82" s="189"/>
    </row>
    <row r="83" s="9" customFormat="1" ht="19.92" customHeight="1">
      <c r="B83" s="184"/>
      <c r="C83" s="122"/>
      <c r="D83" s="185" t="s">
        <v>190</v>
      </c>
      <c r="E83" s="186"/>
      <c r="F83" s="186"/>
      <c r="G83" s="186"/>
      <c r="H83" s="186"/>
      <c r="I83" s="187"/>
      <c r="J83" s="188">
        <f>J601</f>
        <v>0</v>
      </c>
      <c r="K83" s="122"/>
      <c r="L83" s="189"/>
    </row>
    <row r="84" s="9" customFormat="1" ht="19.92" customHeight="1">
      <c r="B84" s="184"/>
      <c r="C84" s="122"/>
      <c r="D84" s="185" t="s">
        <v>191</v>
      </c>
      <c r="E84" s="186"/>
      <c r="F84" s="186"/>
      <c r="G84" s="186"/>
      <c r="H84" s="186"/>
      <c r="I84" s="187"/>
      <c r="J84" s="188">
        <f>J616</f>
        <v>0</v>
      </c>
      <c r="K84" s="122"/>
      <c r="L84" s="189"/>
    </row>
    <row r="85" s="1" customFormat="1" ht="21.84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6.96" customHeight="1">
      <c r="B86" s="57"/>
      <c r="C86" s="58"/>
      <c r="D86" s="58"/>
      <c r="E86" s="58"/>
      <c r="F86" s="58"/>
      <c r="G86" s="58"/>
      <c r="H86" s="58"/>
      <c r="I86" s="167"/>
      <c r="J86" s="58"/>
      <c r="K86" s="58"/>
      <c r="L86" s="43"/>
    </row>
    <row r="90" s="1" customFormat="1" ht="6.96" customHeight="1">
      <c r="B90" s="59"/>
      <c r="C90" s="60"/>
      <c r="D90" s="60"/>
      <c r="E90" s="60"/>
      <c r="F90" s="60"/>
      <c r="G90" s="60"/>
      <c r="H90" s="60"/>
      <c r="I90" s="170"/>
      <c r="J90" s="60"/>
      <c r="K90" s="60"/>
      <c r="L90" s="43"/>
    </row>
    <row r="91" s="1" customFormat="1" ht="24.96" customHeight="1">
      <c r="B91" s="38"/>
      <c r="C91" s="23" t="s">
        <v>192</v>
      </c>
      <c r="D91" s="39"/>
      <c r="E91" s="39"/>
      <c r="F91" s="39"/>
      <c r="G91" s="39"/>
      <c r="H91" s="39"/>
      <c r="I91" s="143"/>
      <c r="J91" s="39"/>
      <c r="K91" s="39"/>
      <c r="L91" s="43"/>
    </row>
    <row r="92" s="1" customFormat="1" ht="6.96" customHeight="1">
      <c r="B92" s="38"/>
      <c r="C92" s="39"/>
      <c r="D92" s="39"/>
      <c r="E92" s="39"/>
      <c r="F92" s="39"/>
      <c r="G92" s="39"/>
      <c r="H92" s="39"/>
      <c r="I92" s="143"/>
      <c r="J92" s="39"/>
      <c r="K92" s="39"/>
      <c r="L92" s="43"/>
    </row>
    <row r="93" s="1" customFormat="1" ht="12" customHeight="1">
      <c r="B93" s="38"/>
      <c r="C93" s="32" t="s">
        <v>16</v>
      </c>
      <c r="D93" s="39"/>
      <c r="E93" s="39"/>
      <c r="F93" s="39"/>
      <c r="G93" s="39"/>
      <c r="H93" s="39"/>
      <c r="I93" s="143"/>
      <c r="J93" s="39"/>
      <c r="K93" s="39"/>
      <c r="L93" s="43"/>
    </row>
    <row r="94" s="1" customFormat="1" ht="16.5" customHeight="1">
      <c r="B94" s="38"/>
      <c r="C94" s="39"/>
      <c r="D94" s="39"/>
      <c r="E94" s="171" t="str">
        <f>E7</f>
        <v>5.TEMNÝ DŮL- VÝCVIKOVÉ STŘEDISKO-obj.24 -CÚ 2018/1</v>
      </c>
      <c r="F94" s="32"/>
      <c r="G94" s="32"/>
      <c r="H94" s="32"/>
      <c r="I94" s="143"/>
      <c r="J94" s="39"/>
      <c r="K94" s="39"/>
      <c r="L94" s="43"/>
    </row>
    <row r="95" ht="12" customHeight="1">
      <c r="B95" s="21"/>
      <c r="C95" s="32" t="s">
        <v>161</v>
      </c>
      <c r="D95" s="22"/>
      <c r="E95" s="22"/>
      <c r="F95" s="22"/>
      <c r="G95" s="22"/>
      <c r="H95" s="22"/>
      <c r="I95" s="136"/>
      <c r="J95" s="22"/>
      <c r="K95" s="22"/>
      <c r="L95" s="20"/>
    </row>
    <row r="96" s="1" customFormat="1" ht="16.5" customHeight="1">
      <c r="B96" s="38"/>
      <c r="C96" s="39"/>
      <c r="D96" s="39"/>
      <c r="E96" s="171" t="s">
        <v>162</v>
      </c>
      <c r="F96" s="39"/>
      <c r="G96" s="39"/>
      <c r="H96" s="39"/>
      <c r="I96" s="143"/>
      <c r="J96" s="39"/>
      <c r="K96" s="39"/>
      <c r="L96" s="43"/>
    </row>
    <row r="97" s="1" customFormat="1" ht="12" customHeight="1">
      <c r="B97" s="38"/>
      <c r="C97" s="32" t="s">
        <v>163</v>
      </c>
      <c r="D97" s="39"/>
      <c r="E97" s="39"/>
      <c r="F97" s="39"/>
      <c r="G97" s="39"/>
      <c r="H97" s="39"/>
      <c r="I97" s="143"/>
      <c r="J97" s="39"/>
      <c r="K97" s="39"/>
      <c r="L97" s="43"/>
    </row>
    <row r="98" s="1" customFormat="1" ht="16.5" customHeight="1">
      <c r="B98" s="38"/>
      <c r="C98" s="39"/>
      <c r="D98" s="39"/>
      <c r="E98" s="64" t="str">
        <f>E11</f>
        <v xml:space="preserve">TEMNYDUL SO 01-SUTE - SO 01- SUTERÉN - (BEZ KUCHYNĚ)  CÚ 2018/1</v>
      </c>
      <c r="F98" s="39"/>
      <c r="G98" s="39"/>
      <c r="H98" s="39"/>
      <c r="I98" s="143"/>
      <c r="J98" s="39"/>
      <c r="K98" s="39"/>
      <c r="L98" s="43"/>
    </row>
    <row r="99" s="1" customFormat="1" ht="6.96" customHeight="1">
      <c r="B99" s="38"/>
      <c r="C99" s="39"/>
      <c r="D99" s="39"/>
      <c r="E99" s="39"/>
      <c r="F99" s="39"/>
      <c r="G99" s="39"/>
      <c r="H99" s="39"/>
      <c r="I99" s="143"/>
      <c r="J99" s="39"/>
      <c r="K99" s="39"/>
      <c r="L99" s="43"/>
    </row>
    <row r="100" s="1" customFormat="1" ht="12" customHeight="1">
      <c r="B100" s="38"/>
      <c r="C100" s="32" t="s">
        <v>21</v>
      </c>
      <c r="D100" s="39"/>
      <c r="E100" s="39"/>
      <c r="F100" s="27" t="str">
        <f>F14</f>
        <v>TEMNÝ DŮL</v>
      </c>
      <c r="G100" s="39"/>
      <c r="H100" s="39"/>
      <c r="I100" s="145" t="s">
        <v>23</v>
      </c>
      <c r="J100" s="67" t="str">
        <f>IF(J14="","",J14)</f>
        <v>12. 4. 2018</v>
      </c>
      <c r="K100" s="39"/>
      <c r="L100" s="43"/>
    </row>
    <row r="101" s="1" customFormat="1" ht="6.96" customHeight="1">
      <c r="B101" s="38"/>
      <c r="C101" s="39"/>
      <c r="D101" s="39"/>
      <c r="E101" s="39"/>
      <c r="F101" s="39"/>
      <c r="G101" s="39"/>
      <c r="H101" s="39"/>
      <c r="I101" s="143"/>
      <c r="J101" s="39"/>
      <c r="K101" s="39"/>
      <c r="L101" s="43"/>
    </row>
    <row r="102" s="1" customFormat="1" ht="24.9" customHeight="1">
      <c r="B102" s="38"/>
      <c r="C102" s="32" t="s">
        <v>25</v>
      </c>
      <c r="D102" s="39"/>
      <c r="E102" s="39"/>
      <c r="F102" s="27" t="str">
        <f>E17</f>
        <v xml:space="preserve"> </v>
      </c>
      <c r="G102" s="39"/>
      <c r="H102" s="39"/>
      <c r="I102" s="145" t="s">
        <v>31</v>
      </c>
      <c r="J102" s="36" t="str">
        <f>E23</f>
        <v>ATELIER H1§ ATELIER HÁJEK</v>
      </c>
      <c r="K102" s="39"/>
      <c r="L102" s="43"/>
    </row>
    <row r="103" s="1" customFormat="1" ht="13.65" customHeight="1">
      <c r="B103" s="38"/>
      <c r="C103" s="32" t="s">
        <v>29</v>
      </c>
      <c r="D103" s="39"/>
      <c r="E103" s="39"/>
      <c r="F103" s="27" t="str">
        <f>IF(E20="","",E20)</f>
        <v>Vyplň údaj</v>
      </c>
      <c r="G103" s="39"/>
      <c r="H103" s="39"/>
      <c r="I103" s="145" t="s">
        <v>34</v>
      </c>
      <c r="J103" s="36" t="str">
        <f>E26</f>
        <v xml:space="preserve"> </v>
      </c>
      <c r="K103" s="39"/>
      <c r="L103" s="43"/>
    </row>
    <row r="104" s="1" customFormat="1" ht="10.32" customHeight="1">
      <c r="B104" s="38"/>
      <c r="C104" s="39"/>
      <c r="D104" s="39"/>
      <c r="E104" s="39"/>
      <c r="F104" s="39"/>
      <c r="G104" s="39"/>
      <c r="H104" s="39"/>
      <c r="I104" s="143"/>
      <c r="J104" s="39"/>
      <c r="K104" s="39"/>
      <c r="L104" s="43"/>
    </row>
    <row r="105" s="10" customFormat="1" ht="29.28" customHeight="1">
      <c r="B105" s="190"/>
      <c r="C105" s="191" t="s">
        <v>193</v>
      </c>
      <c r="D105" s="192" t="s">
        <v>56</v>
      </c>
      <c r="E105" s="192" t="s">
        <v>52</v>
      </c>
      <c r="F105" s="192" t="s">
        <v>53</v>
      </c>
      <c r="G105" s="192" t="s">
        <v>194</v>
      </c>
      <c r="H105" s="192" t="s">
        <v>195</v>
      </c>
      <c r="I105" s="193" t="s">
        <v>196</v>
      </c>
      <c r="J105" s="194" t="s">
        <v>168</v>
      </c>
      <c r="K105" s="195" t="s">
        <v>197</v>
      </c>
      <c r="L105" s="196"/>
      <c r="M105" s="88" t="s">
        <v>1</v>
      </c>
      <c r="N105" s="89" t="s">
        <v>41</v>
      </c>
      <c r="O105" s="89" t="s">
        <v>198</v>
      </c>
      <c r="P105" s="89" t="s">
        <v>199</v>
      </c>
      <c r="Q105" s="89" t="s">
        <v>200</v>
      </c>
      <c r="R105" s="89" t="s">
        <v>201</v>
      </c>
      <c r="S105" s="89" t="s">
        <v>202</v>
      </c>
      <c r="T105" s="90" t="s">
        <v>203</v>
      </c>
    </row>
    <row r="106" s="1" customFormat="1" ht="22.8" customHeight="1">
      <c r="B106" s="38"/>
      <c r="C106" s="95" t="s">
        <v>204</v>
      </c>
      <c r="D106" s="39"/>
      <c r="E106" s="39"/>
      <c r="F106" s="39"/>
      <c r="G106" s="39"/>
      <c r="H106" s="39"/>
      <c r="I106" s="143"/>
      <c r="J106" s="197">
        <f>BK106</f>
        <v>0</v>
      </c>
      <c r="K106" s="39"/>
      <c r="L106" s="43"/>
      <c r="M106" s="91"/>
      <c r="N106" s="92"/>
      <c r="O106" s="92"/>
      <c r="P106" s="198">
        <f>P107+P421</f>
        <v>0</v>
      </c>
      <c r="Q106" s="92"/>
      <c r="R106" s="198">
        <f>R107+R421</f>
        <v>258.47039074000003</v>
      </c>
      <c r="S106" s="92"/>
      <c r="T106" s="199">
        <f>T107+T421</f>
        <v>146.28555894000002</v>
      </c>
      <c r="AT106" s="17" t="s">
        <v>70</v>
      </c>
      <c r="AU106" s="17" t="s">
        <v>170</v>
      </c>
      <c r="BK106" s="200">
        <f>BK107+BK421</f>
        <v>0</v>
      </c>
    </row>
    <row r="107" s="11" customFormat="1" ht="25.92" customHeight="1">
      <c r="B107" s="201"/>
      <c r="C107" s="202"/>
      <c r="D107" s="203" t="s">
        <v>70</v>
      </c>
      <c r="E107" s="204" t="s">
        <v>205</v>
      </c>
      <c r="F107" s="204" t="s">
        <v>206</v>
      </c>
      <c r="G107" s="202"/>
      <c r="H107" s="202"/>
      <c r="I107" s="205"/>
      <c r="J107" s="206">
        <f>BK107</f>
        <v>0</v>
      </c>
      <c r="K107" s="202"/>
      <c r="L107" s="207"/>
      <c r="M107" s="208"/>
      <c r="N107" s="209"/>
      <c r="O107" s="209"/>
      <c r="P107" s="210">
        <f>P108+P150+P176+P204+P230+P318+P411+P419</f>
        <v>0</v>
      </c>
      <c r="Q107" s="209"/>
      <c r="R107" s="210">
        <f>R108+R150+R176+R204+R230+R318+R411+R419</f>
        <v>253.92146136000002</v>
      </c>
      <c r="S107" s="209"/>
      <c r="T107" s="211">
        <f>T108+T150+T176+T204+T230+T318+T411+T419</f>
        <v>144.82932000000002</v>
      </c>
      <c r="AR107" s="212" t="s">
        <v>78</v>
      </c>
      <c r="AT107" s="213" t="s">
        <v>70</v>
      </c>
      <c r="AU107" s="213" t="s">
        <v>71</v>
      </c>
      <c r="AY107" s="212" t="s">
        <v>207</v>
      </c>
      <c r="BK107" s="214">
        <f>BK108+BK150+BK176+BK204+BK230+BK318+BK411+BK419</f>
        <v>0</v>
      </c>
    </row>
    <row r="108" s="11" customFormat="1" ht="22.8" customHeight="1">
      <c r="B108" s="201"/>
      <c r="C108" s="202"/>
      <c r="D108" s="203" t="s">
        <v>70</v>
      </c>
      <c r="E108" s="215" t="s">
        <v>78</v>
      </c>
      <c r="F108" s="215" t="s">
        <v>208</v>
      </c>
      <c r="G108" s="202"/>
      <c r="H108" s="202"/>
      <c r="I108" s="205"/>
      <c r="J108" s="216">
        <f>BK108</f>
        <v>0</v>
      </c>
      <c r="K108" s="202"/>
      <c r="L108" s="207"/>
      <c r="M108" s="208"/>
      <c r="N108" s="209"/>
      <c r="O108" s="209"/>
      <c r="P108" s="210">
        <f>SUM(P109:P149)</f>
        <v>0</v>
      </c>
      <c r="Q108" s="209"/>
      <c r="R108" s="210">
        <f>SUM(R109:R149)</f>
        <v>164.88200000000001</v>
      </c>
      <c r="S108" s="209"/>
      <c r="T108" s="211">
        <f>SUM(T109:T149)</f>
        <v>0</v>
      </c>
      <c r="AR108" s="212" t="s">
        <v>78</v>
      </c>
      <c r="AT108" s="213" t="s">
        <v>70</v>
      </c>
      <c r="AU108" s="213" t="s">
        <v>78</v>
      </c>
      <c r="AY108" s="212" t="s">
        <v>207</v>
      </c>
      <c r="BK108" s="214">
        <f>SUM(BK109:BK149)</f>
        <v>0</v>
      </c>
    </row>
    <row r="109" s="1" customFormat="1" ht="22.5" customHeight="1">
      <c r="B109" s="38"/>
      <c r="C109" s="217" t="s">
        <v>78</v>
      </c>
      <c r="D109" s="217" t="s">
        <v>209</v>
      </c>
      <c r="E109" s="218" t="s">
        <v>210</v>
      </c>
      <c r="F109" s="219" t="s">
        <v>211</v>
      </c>
      <c r="G109" s="220" t="s">
        <v>212</v>
      </c>
      <c r="H109" s="221">
        <v>92.975999999999999</v>
      </c>
      <c r="I109" s="222"/>
      <c r="J109" s="223">
        <f>ROUND(I109*H109,2)</f>
        <v>0</v>
      </c>
      <c r="K109" s="219" t="s">
        <v>213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215</v>
      </c>
    </row>
    <row r="110" s="12" customFormat="1">
      <c r="B110" s="229"/>
      <c r="C110" s="230"/>
      <c r="D110" s="231" t="s">
        <v>216</v>
      </c>
      <c r="E110" s="232" t="s">
        <v>1</v>
      </c>
      <c r="F110" s="233" t="s">
        <v>217</v>
      </c>
      <c r="G110" s="230"/>
      <c r="H110" s="234">
        <v>24.024000000000001</v>
      </c>
      <c r="I110" s="235"/>
      <c r="J110" s="230"/>
      <c r="K110" s="230"/>
      <c r="L110" s="236"/>
      <c r="M110" s="237"/>
      <c r="N110" s="238"/>
      <c r="O110" s="238"/>
      <c r="P110" s="238"/>
      <c r="Q110" s="238"/>
      <c r="R110" s="238"/>
      <c r="S110" s="238"/>
      <c r="T110" s="239"/>
      <c r="AT110" s="240" t="s">
        <v>216</v>
      </c>
      <c r="AU110" s="240" t="s">
        <v>80</v>
      </c>
      <c r="AV110" s="12" t="s">
        <v>80</v>
      </c>
      <c r="AW110" s="12" t="s">
        <v>33</v>
      </c>
      <c r="AX110" s="12" t="s">
        <v>71</v>
      </c>
      <c r="AY110" s="240" t="s">
        <v>207</v>
      </c>
    </row>
    <row r="111" s="12" customFormat="1">
      <c r="B111" s="229"/>
      <c r="C111" s="230"/>
      <c r="D111" s="231" t="s">
        <v>216</v>
      </c>
      <c r="E111" s="232" t="s">
        <v>1</v>
      </c>
      <c r="F111" s="233" t="s">
        <v>218</v>
      </c>
      <c r="G111" s="230"/>
      <c r="H111" s="234">
        <v>14.352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216</v>
      </c>
      <c r="AU111" s="240" t="s">
        <v>80</v>
      </c>
      <c r="AV111" s="12" t="s">
        <v>80</v>
      </c>
      <c r="AW111" s="12" t="s">
        <v>33</v>
      </c>
      <c r="AX111" s="12" t="s">
        <v>71</v>
      </c>
      <c r="AY111" s="240" t="s">
        <v>207</v>
      </c>
    </row>
    <row r="112" s="12" customFormat="1">
      <c r="B112" s="229"/>
      <c r="C112" s="230"/>
      <c r="D112" s="231" t="s">
        <v>216</v>
      </c>
      <c r="E112" s="232" t="s">
        <v>1</v>
      </c>
      <c r="F112" s="233" t="s">
        <v>219</v>
      </c>
      <c r="G112" s="230"/>
      <c r="H112" s="234">
        <v>17.940000000000001</v>
      </c>
      <c r="I112" s="235"/>
      <c r="J112" s="230"/>
      <c r="K112" s="230"/>
      <c r="L112" s="236"/>
      <c r="M112" s="237"/>
      <c r="N112" s="238"/>
      <c r="O112" s="238"/>
      <c r="P112" s="238"/>
      <c r="Q112" s="238"/>
      <c r="R112" s="238"/>
      <c r="S112" s="238"/>
      <c r="T112" s="239"/>
      <c r="AT112" s="240" t="s">
        <v>216</v>
      </c>
      <c r="AU112" s="240" t="s">
        <v>80</v>
      </c>
      <c r="AV112" s="12" t="s">
        <v>80</v>
      </c>
      <c r="AW112" s="12" t="s">
        <v>33</v>
      </c>
      <c r="AX112" s="12" t="s">
        <v>71</v>
      </c>
      <c r="AY112" s="240" t="s">
        <v>207</v>
      </c>
    </row>
    <row r="113" s="12" customFormat="1">
      <c r="B113" s="229"/>
      <c r="C113" s="230"/>
      <c r="D113" s="231" t="s">
        <v>216</v>
      </c>
      <c r="E113" s="232" t="s">
        <v>1</v>
      </c>
      <c r="F113" s="233" t="s">
        <v>220</v>
      </c>
      <c r="G113" s="230"/>
      <c r="H113" s="234">
        <v>10.92</v>
      </c>
      <c r="I113" s="235"/>
      <c r="J113" s="230"/>
      <c r="K113" s="230"/>
      <c r="L113" s="236"/>
      <c r="M113" s="237"/>
      <c r="N113" s="238"/>
      <c r="O113" s="238"/>
      <c r="P113" s="238"/>
      <c r="Q113" s="238"/>
      <c r="R113" s="238"/>
      <c r="S113" s="238"/>
      <c r="T113" s="239"/>
      <c r="AT113" s="240" t="s">
        <v>216</v>
      </c>
      <c r="AU113" s="240" t="s">
        <v>80</v>
      </c>
      <c r="AV113" s="12" t="s">
        <v>80</v>
      </c>
      <c r="AW113" s="12" t="s">
        <v>33</v>
      </c>
      <c r="AX113" s="12" t="s">
        <v>71</v>
      </c>
      <c r="AY113" s="240" t="s">
        <v>207</v>
      </c>
    </row>
    <row r="114" s="12" customFormat="1">
      <c r="B114" s="229"/>
      <c r="C114" s="230"/>
      <c r="D114" s="231" t="s">
        <v>216</v>
      </c>
      <c r="E114" s="232" t="s">
        <v>1</v>
      </c>
      <c r="F114" s="233" t="s">
        <v>221</v>
      </c>
      <c r="G114" s="230"/>
      <c r="H114" s="234">
        <v>17.940000000000001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216</v>
      </c>
      <c r="AU114" s="240" t="s">
        <v>80</v>
      </c>
      <c r="AV114" s="12" t="s">
        <v>80</v>
      </c>
      <c r="AW114" s="12" t="s">
        <v>33</v>
      </c>
      <c r="AX114" s="12" t="s">
        <v>71</v>
      </c>
      <c r="AY114" s="240" t="s">
        <v>207</v>
      </c>
    </row>
    <row r="115" s="12" customFormat="1">
      <c r="B115" s="229"/>
      <c r="C115" s="230"/>
      <c r="D115" s="231" t="s">
        <v>216</v>
      </c>
      <c r="E115" s="232" t="s">
        <v>1</v>
      </c>
      <c r="F115" s="233" t="s">
        <v>222</v>
      </c>
      <c r="G115" s="230"/>
      <c r="H115" s="234">
        <v>7.7999999999999998</v>
      </c>
      <c r="I115" s="235"/>
      <c r="J115" s="230"/>
      <c r="K115" s="230"/>
      <c r="L115" s="236"/>
      <c r="M115" s="237"/>
      <c r="N115" s="238"/>
      <c r="O115" s="238"/>
      <c r="P115" s="238"/>
      <c r="Q115" s="238"/>
      <c r="R115" s="238"/>
      <c r="S115" s="238"/>
      <c r="T115" s="239"/>
      <c r="AT115" s="240" t="s">
        <v>216</v>
      </c>
      <c r="AU115" s="240" t="s">
        <v>80</v>
      </c>
      <c r="AV115" s="12" t="s">
        <v>80</v>
      </c>
      <c r="AW115" s="12" t="s">
        <v>33</v>
      </c>
      <c r="AX115" s="12" t="s">
        <v>71</v>
      </c>
      <c r="AY115" s="240" t="s">
        <v>207</v>
      </c>
    </row>
    <row r="116" s="13" customFormat="1">
      <c r="B116" s="241"/>
      <c r="C116" s="242"/>
      <c r="D116" s="231" t="s">
        <v>216</v>
      </c>
      <c r="E116" s="243" t="s">
        <v>1</v>
      </c>
      <c r="F116" s="244" t="s">
        <v>223</v>
      </c>
      <c r="G116" s="242"/>
      <c r="H116" s="245">
        <v>92.975999999999999</v>
      </c>
      <c r="I116" s="246"/>
      <c r="J116" s="242"/>
      <c r="K116" s="242"/>
      <c r="L116" s="247"/>
      <c r="M116" s="248"/>
      <c r="N116" s="249"/>
      <c r="O116" s="249"/>
      <c r="P116" s="249"/>
      <c r="Q116" s="249"/>
      <c r="R116" s="249"/>
      <c r="S116" s="249"/>
      <c r="T116" s="250"/>
      <c r="AT116" s="251" t="s">
        <v>216</v>
      </c>
      <c r="AU116" s="251" t="s">
        <v>80</v>
      </c>
      <c r="AV116" s="13" t="s">
        <v>214</v>
      </c>
      <c r="AW116" s="13" t="s">
        <v>33</v>
      </c>
      <c r="AX116" s="13" t="s">
        <v>78</v>
      </c>
      <c r="AY116" s="251" t="s">
        <v>207</v>
      </c>
    </row>
    <row r="117" s="1" customFormat="1" ht="22.5" customHeight="1">
      <c r="B117" s="38"/>
      <c r="C117" s="217" t="s">
        <v>80</v>
      </c>
      <c r="D117" s="217" t="s">
        <v>209</v>
      </c>
      <c r="E117" s="218" t="s">
        <v>224</v>
      </c>
      <c r="F117" s="219" t="s">
        <v>225</v>
      </c>
      <c r="G117" s="220" t="s">
        <v>212</v>
      </c>
      <c r="H117" s="221">
        <v>0.41599999999999998</v>
      </c>
      <c r="I117" s="222"/>
      <c r="J117" s="223">
        <f>ROUND(I117*H117,2)</f>
        <v>0</v>
      </c>
      <c r="K117" s="219" t="s">
        <v>213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80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226</v>
      </c>
    </row>
    <row r="118" s="12" customFormat="1">
      <c r="B118" s="229"/>
      <c r="C118" s="230"/>
      <c r="D118" s="231" t="s">
        <v>216</v>
      </c>
      <c r="E118" s="232" t="s">
        <v>1</v>
      </c>
      <c r="F118" s="233" t="s">
        <v>227</v>
      </c>
      <c r="G118" s="230"/>
      <c r="H118" s="234">
        <v>0.41599999999999998</v>
      </c>
      <c r="I118" s="235"/>
      <c r="J118" s="230"/>
      <c r="K118" s="230"/>
      <c r="L118" s="236"/>
      <c r="M118" s="237"/>
      <c r="N118" s="238"/>
      <c r="O118" s="238"/>
      <c r="P118" s="238"/>
      <c r="Q118" s="238"/>
      <c r="R118" s="238"/>
      <c r="S118" s="238"/>
      <c r="T118" s="239"/>
      <c r="AT118" s="240" t="s">
        <v>216</v>
      </c>
      <c r="AU118" s="240" t="s">
        <v>80</v>
      </c>
      <c r="AV118" s="12" t="s">
        <v>80</v>
      </c>
      <c r="AW118" s="12" t="s">
        <v>33</v>
      </c>
      <c r="AX118" s="12" t="s">
        <v>71</v>
      </c>
      <c r="AY118" s="240" t="s">
        <v>207</v>
      </c>
    </row>
    <row r="119" s="13" customFormat="1">
      <c r="B119" s="241"/>
      <c r="C119" s="242"/>
      <c r="D119" s="231" t="s">
        <v>216</v>
      </c>
      <c r="E119" s="243" t="s">
        <v>1</v>
      </c>
      <c r="F119" s="244" t="s">
        <v>223</v>
      </c>
      <c r="G119" s="242"/>
      <c r="H119" s="245">
        <v>0.41599999999999998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AT119" s="251" t="s">
        <v>216</v>
      </c>
      <c r="AU119" s="251" t="s">
        <v>80</v>
      </c>
      <c r="AV119" s="13" t="s">
        <v>214</v>
      </c>
      <c r="AW119" s="13" t="s">
        <v>33</v>
      </c>
      <c r="AX119" s="13" t="s">
        <v>78</v>
      </c>
      <c r="AY119" s="251" t="s">
        <v>207</v>
      </c>
    </row>
    <row r="120" s="1" customFormat="1" ht="16.5" customHeight="1">
      <c r="B120" s="38"/>
      <c r="C120" s="217" t="s">
        <v>228</v>
      </c>
      <c r="D120" s="217" t="s">
        <v>209</v>
      </c>
      <c r="E120" s="218" t="s">
        <v>229</v>
      </c>
      <c r="F120" s="219" t="s">
        <v>230</v>
      </c>
      <c r="G120" s="220" t="s">
        <v>212</v>
      </c>
      <c r="H120" s="221">
        <v>10.552</v>
      </c>
      <c r="I120" s="222"/>
      <c r="J120" s="223">
        <f>ROUND(I120*H120,2)</f>
        <v>0</v>
      </c>
      <c r="K120" s="219" t="s">
        <v>213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214</v>
      </c>
      <c r="AT120" s="17" t="s">
        <v>209</v>
      </c>
      <c r="AU120" s="17" t="s">
        <v>80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214</v>
      </c>
      <c r="BM120" s="17" t="s">
        <v>231</v>
      </c>
    </row>
    <row r="121" s="12" customFormat="1">
      <c r="B121" s="229"/>
      <c r="C121" s="230"/>
      <c r="D121" s="231" t="s">
        <v>216</v>
      </c>
      <c r="E121" s="232" t="s">
        <v>1</v>
      </c>
      <c r="F121" s="233" t="s">
        <v>232</v>
      </c>
      <c r="G121" s="230"/>
      <c r="H121" s="234">
        <v>73.609999999999999</v>
      </c>
      <c r="I121" s="235"/>
      <c r="J121" s="230"/>
      <c r="K121" s="230"/>
      <c r="L121" s="236"/>
      <c r="M121" s="237"/>
      <c r="N121" s="238"/>
      <c r="O121" s="238"/>
      <c r="P121" s="238"/>
      <c r="Q121" s="238"/>
      <c r="R121" s="238"/>
      <c r="S121" s="238"/>
      <c r="T121" s="239"/>
      <c r="AT121" s="240" t="s">
        <v>216</v>
      </c>
      <c r="AU121" s="240" t="s">
        <v>80</v>
      </c>
      <c r="AV121" s="12" t="s">
        <v>80</v>
      </c>
      <c r="AW121" s="12" t="s">
        <v>33</v>
      </c>
      <c r="AX121" s="12" t="s">
        <v>71</v>
      </c>
      <c r="AY121" s="240" t="s">
        <v>207</v>
      </c>
    </row>
    <row r="122" s="12" customFormat="1">
      <c r="B122" s="229"/>
      <c r="C122" s="230"/>
      <c r="D122" s="231" t="s">
        <v>216</v>
      </c>
      <c r="E122" s="232" t="s">
        <v>1</v>
      </c>
      <c r="F122" s="233" t="s">
        <v>233</v>
      </c>
      <c r="G122" s="230"/>
      <c r="H122" s="234">
        <v>-3.1749999999999998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216</v>
      </c>
      <c r="AU122" s="240" t="s">
        <v>80</v>
      </c>
      <c r="AV122" s="12" t="s">
        <v>80</v>
      </c>
      <c r="AW122" s="12" t="s">
        <v>33</v>
      </c>
      <c r="AX122" s="12" t="s">
        <v>71</v>
      </c>
      <c r="AY122" s="240" t="s">
        <v>207</v>
      </c>
    </row>
    <row r="123" s="14" customFormat="1">
      <c r="B123" s="252"/>
      <c r="C123" s="253"/>
      <c r="D123" s="231" t="s">
        <v>216</v>
      </c>
      <c r="E123" s="254" t="s">
        <v>1</v>
      </c>
      <c r="F123" s="255" t="s">
        <v>234</v>
      </c>
      <c r="G123" s="253"/>
      <c r="H123" s="256">
        <v>70.435000000000002</v>
      </c>
      <c r="I123" s="257"/>
      <c r="J123" s="253"/>
      <c r="K123" s="253"/>
      <c r="L123" s="258"/>
      <c r="M123" s="259"/>
      <c r="N123" s="260"/>
      <c r="O123" s="260"/>
      <c r="P123" s="260"/>
      <c r="Q123" s="260"/>
      <c r="R123" s="260"/>
      <c r="S123" s="260"/>
      <c r="T123" s="261"/>
      <c r="AT123" s="262" t="s">
        <v>216</v>
      </c>
      <c r="AU123" s="262" t="s">
        <v>80</v>
      </c>
      <c r="AV123" s="14" t="s">
        <v>228</v>
      </c>
      <c r="AW123" s="14" t="s">
        <v>33</v>
      </c>
      <c r="AX123" s="14" t="s">
        <v>71</v>
      </c>
      <c r="AY123" s="262" t="s">
        <v>207</v>
      </c>
    </row>
    <row r="124" s="12" customFormat="1">
      <c r="B124" s="229"/>
      <c r="C124" s="230"/>
      <c r="D124" s="231" t="s">
        <v>216</v>
      </c>
      <c r="E124" s="232" t="s">
        <v>1</v>
      </c>
      <c r="F124" s="233" t="s">
        <v>235</v>
      </c>
      <c r="G124" s="230"/>
      <c r="H124" s="234">
        <v>10.552</v>
      </c>
      <c r="I124" s="235"/>
      <c r="J124" s="230"/>
      <c r="K124" s="230"/>
      <c r="L124" s="236"/>
      <c r="M124" s="237"/>
      <c r="N124" s="238"/>
      <c r="O124" s="238"/>
      <c r="P124" s="238"/>
      <c r="Q124" s="238"/>
      <c r="R124" s="238"/>
      <c r="S124" s="238"/>
      <c r="T124" s="239"/>
      <c r="AT124" s="240" t="s">
        <v>216</v>
      </c>
      <c r="AU124" s="240" t="s">
        <v>80</v>
      </c>
      <c r="AV124" s="12" t="s">
        <v>80</v>
      </c>
      <c r="AW124" s="12" t="s">
        <v>33</v>
      </c>
      <c r="AX124" s="12" t="s">
        <v>78</v>
      </c>
      <c r="AY124" s="240" t="s">
        <v>207</v>
      </c>
    </row>
    <row r="125" s="1" customFormat="1" ht="22.5" customHeight="1">
      <c r="B125" s="38"/>
      <c r="C125" s="217" t="s">
        <v>214</v>
      </c>
      <c r="D125" s="217" t="s">
        <v>209</v>
      </c>
      <c r="E125" s="218" t="s">
        <v>236</v>
      </c>
      <c r="F125" s="219" t="s">
        <v>237</v>
      </c>
      <c r="G125" s="220" t="s">
        <v>212</v>
      </c>
      <c r="H125" s="221">
        <v>10.552</v>
      </c>
      <c r="I125" s="222"/>
      <c r="J125" s="223">
        <f>ROUND(I125*H125,2)</f>
        <v>0</v>
      </c>
      <c r="K125" s="219" t="s">
        <v>213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214</v>
      </c>
      <c r="AT125" s="17" t="s">
        <v>209</v>
      </c>
      <c r="AU125" s="17" t="s">
        <v>80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214</v>
      </c>
      <c r="BM125" s="17" t="s">
        <v>238</v>
      </c>
    </row>
    <row r="126" s="12" customFormat="1">
      <c r="B126" s="229"/>
      <c r="C126" s="230"/>
      <c r="D126" s="231" t="s">
        <v>216</v>
      </c>
      <c r="E126" s="232" t="s">
        <v>1</v>
      </c>
      <c r="F126" s="233" t="s">
        <v>239</v>
      </c>
      <c r="G126" s="230"/>
      <c r="H126" s="234">
        <v>10.552</v>
      </c>
      <c r="I126" s="235"/>
      <c r="J126" s="230"/>
      <c r="K126" s="230"/>
      <c r="L126" s="236"/>
      <c r="M126" s="237"/>
      <c r="N126" s="238"/>
      <c r="O126" s="238"/>
      <c r="P126" s="238"/>
      <c r="Q126" s="238"/>
      <c r="R126" s="238"/>
      <c r="S126" s="238"/>
      <c r="T126" s="239"/>
      <c r="AT126" s="240" t="s">
        <v>216</v>
      </c>
      <c r="AU126" s="240" t="s">
        <v>80</v>
      </c>
      <c r="AV126" s="12" t="s">
        <v>80</v>
      </c>
      <c r="AW126" s="12" t="s">
        <v>33</v>
      </c>
      <c r="AX126" s="12" t="s">
        <v>78</v>
      </c>
      <c r="AY126" s="240" t="s">
        <v>207</v>
      </c>
    </row>
    <row r="127" s="1" customFormat="1" ht="22.5" customHeight="1">
      <c r="B127" s="38"/>
      <c r="C127" s="217" t="s">
        <v>240</v>
      </c>
      <c r="D127" s="217" t="s">
        <v>209</v>
      </c>
      <c r="E127" s="218" t="s">
        <v>241</v>
      </c>
      <c r="F127" s="219" t="s">
        <v>242</v>
      </c>
      <c r="G127" s="220" t="s">
        <v>212</v>
      </c>
      <c r="H127" s="221">
        <v>10.552</v>
      </c>
      <c r="I127" s="222"/>
      <c r="J127" s="223">
        <f>ROUND(I127*H127,2)</f>
        <v>0</v>
      </c>
      <c r="K127" s="219" t="s">
        <v>213</v>
      </c>
      <c r="L127" s="43"/>
      <c r="M127" s="224" t="s">
        <v>1</v>
      </c>
      <c r="N127" s="225" t="s">
        <v>42</v>
      </c>
      <c r="O127" s="7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17" t="s">
        <v>214</v>
      </c>
      <c r="AT127" s="17" t="s">
        <v>209</v>
      </c>
      <c r="AU127" s="17" t="s">
        <v>80</v>
      </c>
      <c r="AY127" s="17" t="s">
        <v>207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78</v>
      </c>
      <c r="BK127" s="228">
        <f>ROUND(I127*H127,2)</f>
        <v>0</v>
      </c>
      <c r="BL127" s="17" t="s">
        <v>214</v>
      </c>
      <c r="BM127" s="17" t="s">
        <v>243</v>
      </c>
    </row>
    <row r="128" s="12" customFormat="1">
      <c r="B128" s="229"/>
      <c r="C128" s="230"/>
      <c r="D128" s="231" t="s">
        <v>216</v>
      </c>
      <c r="E128" s="232" t="s">
        <v>1</v>
      </c>
      <c r="F128" s="233" t="s">
        <v>239</v>
      </c>
      <c r="G128" s="230"/>
      <c r="H128" s="234">
        <v>10.552</v>
      </c>
      <c r="I128" s="235"/>
      <c r="J128" s="230"/>
      <c r="K128" s="230"/>
      <c r="L128" s="236"/>
      <c r="M128" s="237"/>
      <c r="N128" s="238"/>
      <c r="O128" s="238"/>
      <c r="P128" s="238"/>
      <c r="Q128" s="238"/>
      <c r="R128" s="238"/>
      <c r="S128" s="238"/>
      <c r="T128" s="239"/>
      <c r="AT128" s="240" t="s">
        <v>216</v>
      </c>
      <c r="AU128" s="240" t="s">
        <v>80</v>
      </c>
      <c r="AV128" s="12" t="s">
        <v>80</v>
      </c>
      <c r="AW128" s="12" t="s">
        <v>33</v>
      </c>
      <c r="AX128" s="12" t="s">
        <v>78</v>
      </c>
      <c r="AY128" s="240" t="s">
        <v>207</v>
      </c>
    </row>
    <row r="129" s="1" customFormat="1" ht="22.5" customHeight="1">
      <c r="B129" s="38"/>
      <c r="C129" s="217" t="s">
        <v>244</v>
      </c>
      <c r="D129" s="217" t="s">
        <v>209</v>
      </c>
      <c r="E129" s="218" t="s">
        <v>245</v>
      </c>
      <c r="F129" s="219" t="s">
        <v>246</v>
      </c>
      <c r="G129" s="220" t="s">
        <v>212</v>
      </c>
      <c r="H129" s="221">
        <v>88.197000000000003</v>
      </c>
      <c r="I129" s="222"/>
      <c r="J129" s="223">
        <f>ROUND(I129*H129,2)</f>
        <v>0</v>
      </c>
      <c r="K129" s="219" t="s">
        <v>213</v>
      </c>
      <c r="L129" s="43"/>
      <c r="M129" s="224" t="s">
        <v>1</v>
      </c>
      <c r="N129" s="225" t="s">
        <v>42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214</v>
      </c>
      <c r="AT129" s="17" t="s">
        <v>209</v>
      </c>
      <c r="AU129" s="17" t="s">
        <v>80</v>
      </c>
      <c r="AY129" s="17" t="s">
        <v>207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78</v>
      </c>
      <c r="BK129" s="228">
        <f>ROUND(I129*H129,2)</f>
        <v>0</v>
      </c>
      <c r="BL129" s="17" t="s">
        <v>214</v>
      </c>
      <c r="BM129" s="17" t="s">
        <v>247</v>
      </c>
    </row>
    <row r="130" s="12" customFormat="1">
      <c r="B130" s="229"/>
      <c r="C130" s="230"/>
      <c r="D130" s="231" t="s">
        <v>216</v>
      </c>
      <c r="E130" s="232" t="s">
        <v>1</v>
      </c>
      <c r="F130" s="233" t="s">
        <v>248</v>
      </c>
      <c r="G130" s="230"/>
      <c r="H130" s="234">
        <v>88.197000000000003</v>
      </c>
      <c r="I130" s="235"/>
      <c r="J130" s="230"/>
      <c r="K130" s="230"/>
      <c r="L130" s="236"/>
      <c r="M130" s="237"/>
      <c r="N130" s="238"/>
      <c r="O130" s="238"/>
      <c r="P130" s="238"/>
      <c r="Q130" s="238"/>
      <c r="R130" s="238"/>
      <c r="S130" s="238"/>
      <c r="T130" s="239"/>
      <c r="AT130" s="240" t="s">
        <v>216</v>
      </c>
      <c r="AU130" s="240" t="s">
        <v>80</v>
      </c>
      <c r="AV130" s="12" t="s">
        <v>80</v>
      </c>
      <c r="AW130" s="12" t="s">
        <v>33</v>
      </c>
      <c r="AX130" s="12" t="s">
        <v>78</v>
      </c>
      <c r="AY130" s="240" t="s">
        <v>207</v>
      </c>
    </row>
    <row r="131" s="1" customFormat="1" ht="16.5" customHeight="1">
      <c r="B131" s="38"/>
      <c r="C131" s="217" t="s">
        <v>249</v>
      </c>
      <c r="D131" s="217" t="s">
        <v>209</v>
      </c>
      <c r="E131" s="218" t="s">
        <v>250</v>
      </c>
      <c r="F131" s="219" t="s">
        <v>251</v>
      </c>
      <c r="G131" s="220" t="s">
        <v>212</v>
      </c>
      <c r="H131" s="221">
        <v>10.552</v>
      </c>
      <c r="I131" s="222"/>
      <c r="J131" s="223">
        <f>ROUND(I131*H131,2)</f>
        <v>0</v>
      </c>
      <c r="K131" s="219" t="s">
        <v>213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214</v>
      </c>
      <c r="AT131" s="17" t="s">
        <v>209</v>
      </c>
      <c r="AU131" s="17" t="s">
        <v>80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214</v>
      </c>
      <c r="BM131" s="17" t="s">
        <v>252</v>
      </c>
    </row>
    <row r="132" s="12" customFormat="1">
      <c r="B132" s="229"/>
      <c r="C132" s="230"/>
      <c r="D132" s="231" t="s">
        <v>216</v>
      </c>
      <c r="E132" s="232" t="s">
        <v>1</v>
      </c>
      <c r="F132" s="233" t="s">
        <v>239</v>
      </c>
      <c r="G132" s="230"/>
      <c r="H132" s="234">
        <v>10.552</v>
      </c>
      <c r="I132" s="235"/>
      <c r="J132" s="230"/>
      <c r="K132" s="230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216</v>
      </c>
      <c r="AU132" s="240" t="s">
        <v>80</v>
      </c>
      <c r="AV132" s="12" t="s">
        <v>80</v>
      </c>
      <c r="AW132" s="12" t="s">
        <v>33</v>
      </c>
      <c r="AX132" s="12" t="s">
        <v>78</v>
      </c>
      <c r="AY132" s="240" t="s">
        <v>207</v>
      </c>
    </row>
    <row r="133" s="1" customFormat="1" ht="33.75" customHeight="1">
      <c r="B133" s="38"/>
      <c r="C133" s="217" t="s">
        <v>253</v>
      </c>
      <c r="D133" s="217" t="s">
        <v>209</v>
      </c>
      <c r="E133" s="218" t="s">
        <v>254</v>
      </c>
      <c r="F133" s="219" t="s">
        <v>255</v>
      </c>
      <c r="G133" s="220" t="s">
        <v>212</v>
      </c>
      <c r="H133" s="221">
        <v>4.3879999999999999</v>
      </c>
      <c r="I133" s="222"/>
      <c r="J133" s="223">
        <f>ROUND(I133*H133,2)</f>
        <v>0</v>
      </c>
      <c r="K133" s="219" t="s">
        <v>213</v>
      </c>
      <c r="L133" s="43"/>
      <c r="M133" s="224" t="s">
        <v>1</v>
      </c>
      <c r="N133" s="225" t="s">
        <v>42</v>
      </c>
      <c r="O133" s="7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17" t="s">
        <v>214</v>
      </c>
      <c r="AT133" s="17" t="s">
        <v>209</v>
      </c>
      <c r="AU133" s="17" t="s">
        <v>80</v>
      </c>
      <c r="AY133" s="17" t="s">
        <v>207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78</v>
      </c>
      <c r="BK133" s="228">
        <f>ROUND(I133*H133,2)</f>
        <v>0</v>
      </c>
      <c r="BL133" s="17" t="s">
        <v>214</v>
      </c>
      <c r="BM133" s="17" t="s">
        <v>256</v>
      </c>
    </row>
    <row r="134" s="12" customFormat="1">
      <c r="B134" s="229"/>
      <c r="C134" s="230"/>
      <c r="D134" s="231" t="s">
        <v>216</v>
      </c>
      <c r="E134" s="232" t="s">
        <v>1</v>
      </c>
      <c r="F134" s="233" t="s">
        <v>257</v>
      </c>
      <c r="G134" s="230"/>
      <c r="H134" s="234">
        <v>4.3879999999999999</v>
      </c>
      <c r="I134" s="235"/>
      <c r="J134" s="230"/>
      <c r="K134" s="230"/>
      <c r="L134" s="236"/>
      <c r="M134" s="237"/>
      <c r="N134" s="238"/>
      <c r="O134" s="238"/>
      <c r="P134" s="238"/>
      <c r="Q134" s="238"/>
      <c r="R134" s="238"/>
      <c r="S134" s="238"/>
      <c r="T134" s="239"/>
      <c r="AT134" s="240" t="s">
        <v>216</v>
      </c>
      <c r="AU134" s="240" t="s">
        <v>80</v>
      </c>
      <c r="AV134" s="12" t="s">
        <v>80</v>
      </c>
      <c r="AW134" s="12" t="s">
        <v>33</v>
      </c>
      <c r="AX134" s="12" t="s">
        <v>78</v>
      </c>
      <c r="AY134" s="240" t="s">
        <v>207</v>
      </c>
    </row>
    <row r="135" s="1" customFormat="1" ht="16.5" customHeight="1">
      <c r="B135" s="38"/>
      <c r="C135" s="217" t="s">
        <v>258</v>
      </c>
      <c r="D135" s="217" t="s">
        <v>209</v>
      </c>
      <c r="E135" s="218" t="s">
        <v>259</v>
      </c>
      <c r="F135" s="219" t="s">
        <v>260</v>
      </c>
      <c r="G135" s="220" t="s">
        <v>212</v>
      </c>
      <c r="H135" s="221">
        <v>88.197000000000003</v>
      </c>
      <c r="I135" s="222"/>
      <c r="J135" s="223">
        <f>ROUND(I135*H135,2)</f>
        <v>0</v>
      </c>
      <c r="K135" s="219" t="s">
        <v>213</v>
      </c>
      <c r="L135" s="43"/>
      <c r="M135" s="224" t="s">
        <v>1</v>
      </c>
      <c r="N135" s="225" t="s">
        <v>42</v>
      </c>
      <c r="O135" s="79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AR135" s="17" t="s">
        <v>214</v>
      </c>
      <c r="AT135" s="17" t="s">
        <v>209</v>
      </c>
      <c r="AU135" s="17" t="s">
        <v>80</v>
      </c>
      <c r="AY135" s="17" t="s">
        <v>207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78</v>
      </c>
      <c r="BK135" s="228">
        <f>ROUND(I135*H135,2)</f>
        <v>0</v>
      </c>
      <c r="BL135" s="17" t="s">
        <v>214</v>
      </c>
      <c r="BM135" s="17" t="s">
        <v>261</v>
      </c>
    </row>
    <row r="136" s="12" customFormat="1">
      <c r="B136" s="229"/>
      <c r="C136" s="230"/>
      <c r="D136" s="231" t="s">
        <v>216</v>
      </c>
      <c r="E136" s="232" t="s">
        <v>1</v>
      </c>
      <c r="F136" s="233" t="s">
        <v>262</v>
      </c>
      <c r="G136" s="230"/>
      <c r="H136" s="234">
        <v>88.197000000000003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AT136" s="240" t="s">
        <v>216</v>
      </c>
      <c r="AU136" s="240" t="s">
        <v>80</v>
      </c>
      <c r="AV136" s="12" t="s">
        <v>80</v>
      </c>
      <c r="AW136" s="12" t="s">
        <v>33</v>
      </c>
      <c r="AX136" s="12" t="s">
        <v>78</v>
      </c>
      <c r="AY136" s="240" t="s">
        <v>207</v>
      </c>
    </row>
    <row r="137" s="1" customFormat="1" ht="16.5" customHeight="1">
      <c r="B137" s="38"/>
      <c r="C137" s="217" t="s">
        <v>263</v>
      </c>
      <c r="D137" s="217" t="s">
        <v>209</v>
      </c>
      <c r="E137" s="218" t="s">
        <v>264</v>
      </c>
      <c r="F137" s="219" t="s">
        <v>265</v>
      </c>
      <c r="G137" s="220" t="s">
        <v>266</v>
      </c>
      <c r="H137" s="221">
        <v>141.11500000000001</v>
      </c>
      <c r="I137" s="222"/>
      <c r="J137" s="223">
        <f>ROUND(I137*H137,2)</f>
        <v>0</v>
      </c>
      <c r="K137" s="219" t="s">
        <v>213</v>
      </c>
      <c r="L137" s="43"/>
      <c r="M137" s="224" t="s">
        <v>1</v>
      </c>
      <c r="N137" s="225" t="s">
        <v>42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214</v>
      </c>
      <c r="AT137" s="17" t="s">
        <v>209</v>
      </c>
      <c r="AU137" s="17" t="s">
        <v>80</v>
      </c>
      <c r="AY137" s="17" t="s">
        <v>207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78</v>
      </c>
      <c r="BK137" s="228">
        <f>ROUND(I137*H137,2)</f>
        <v>0</v>
      </c>
      <c r="BL137" s="17" t="s">
        <v>214</v>
      </c>
      <c r="BM137" s="17" t="s">
        <v>267</v>
      </c>
    </row>
    <row r="138" s="12" customFormat="1">
      <c r="B138" s="229"/>
      <c r="C138" s="230"/>
      <c r="D138" s="231" t="s">
        <v>216</v>
      </c>
      <c r="E138" s="232" t="s">
        <v>1</v>
      </c>
      <c r="F138" s="233" t="s">
        <v>268</v>
      </c>
      <c r="G138" s="230"/>
      <c r="H138" s="234">
        <v>141.11500000000001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AT138" s="240" t="s">
        <v>216</v>
      </c>
      <c r="AU138" s="240" t="s">
        <v>80</v>
      </c>
      <c r="AV138" s="12" t="s">
        <v>80</v>
      </c>
      <c r="AW138" s="12" t="s">
        <v>33</v>
      </c>
      <c r="AX138" s="12" t="s">
        <v>78</v>
      </c>
      <c r="AY138" s="240" t="s">
        <v>207</v>
      </c>
    </row>
    <row r="139" s="1" customFormat="1" ht="22.5" customHeight="1">
      <c r="B139" s="38"/>
      <c r="C139" s="217" t="s">
        <v>269</v>
      </c>
      <c r="D139" s="217" t="s">
        <v>209</v>
      </c>
      <c r="E139" s="218" t="s">
        <v>270</v>
      </c>
      <c r="F139" s="219" t="s">
        <v>271</v>
      </c>
      <c r="G139" s="220" t="s">
        <v>212</v>
      </c>
      <c r="H139" s="221">
        <v>78.052999999999997</v>
      </c>
      <c r="I139" s="222"/>
      <c r="J139" s="223">
        <f>ROUND(I139*H139,2)</f>
        <v>0</v>
      </c>
      <c r="K139" s="219" t="s">
        <v>213</v>
      </c>
      <c r="L139" s="43"/>
      <c r="M139" s="224" t="s">
        <v>1</v>
      </c>
      <c r="N139" s="225" t="s">
        <v>42</v>
      </c>
      <c r="O139" s="7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17" t="s">
        <v>214</v>
      </c>
      <c r="AT139" s="17" t="s">
        <v>209</v>
      </c>
      <c r="AU139" s="17" t="s">
        <v>80</v>
      </c>
      <c r="AY139" s="17" t="s">
        <v>207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78</v>
      </c>
      <c r="BK139" s="228">
        <f>ROUND(I139*H139,2)</f>
        <v>0</v>
      </c>
      <c r="BL139" s="17" t="s">
        <v>214</v>
      </c>
      <c r="BM139" s="17" t="s">
        <v>272</v>
      </c>
    </row>
    <row r="140" s="15" customFormat="1">
      <c r="B140" s="263"/>
      <c r="C140" s="264"/>
      <c r="D140" s="231" t="s">
        <v>216</v>
      </c>
      <c r="E140" s="265" t="s">
        <v>1</v>
      </c>
      <c r="F140" s="266" t="s">
        <v>273</v>
      </c>
      <c r="G140" s="264"/>
      <c r="H140" s="265" t="s">
        <v>1</v>
      </c>
      <c r="I140" s="267"/>
      <c r="J140" s="264"/>
      <c r="K140" s="264"/>
      <c r="L140" s="268"/>
      <c r="M140" s="269"/>
      <c r="N140" s="270"/>
      <c r="O140" s="270"/>
      <c r="P140" s="270"/>
      <c r="Q140" s="270"/>
      <c r="R140" s="270"/>
      <c r="S140" s="270"/>
      <c r="T140" s="271"/>
      <c r="AT140" s="272" t="s">
        <v>216</v>
      </c>
      <c r="AU140" s="272" t="s">
        <v>80</v>
      </c>
      <c r="AV140" s="15" t="s">
        <v>78</v>
      </c>
      <c r="AW140" s="15" t="s">
        <v>33</v>
      </c>
      <c r="AX140" s="15" t="s">
        <v>71</v>
      </c>
      <c r="AY140" s="272" t="s">
        <v>207</v>
      </c>
    </row>
    <row r="141" s="12" customFormat="1">
      <c r="B141" s="229"/>
      <c r="C141" s="230"/>
      <c r="D141" s="231" t="s">
        <v>216</v>
      </c>
      <c r="E141" s="232" t="s">
        <v>1</v>
      </c>
      <c r="F141" s="233" t="s">
        <v>274</v>
      </c>
      <c r="G141" s="230"/>
      <c r="H141" s="234">
        <v>24.024000000000001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216</v>
      </c>
      <c r="AU141" s="240" t="s">
        <v>80</v>
      </c>
      <c r="AV141" s="12" t="s">
        <v>80</v>
      </c>
      <c r="AW141" s="12" t="s">
        <v>33</v>
      </c>
      <c r="AX141" s="12" t="s">
        <v>71</v>
      </c>
      <c r="AY141" s="240" t="s">
        <v>207</v>
      </c>
    </row>
    <row r="142" s="12" customFormat="1">
      <c r="B142" s="229"/>
      <c r="C142" s="230"/>
      <c r="D142" s="231" t="s">
        <v>216</v>
      </c>
      <c r="E142" s="232" t="s">
        <v>1</v>
      </c>
      <c r="F142" s="233" t="s">
        <v>275</v>
      </c>
      <c r="G142" s="230"/>
      <c r="H142" s="234">
        <v>18.719999999999999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AT142" s="240" t="s">
        <v>216</v>
      </c>
      <c r="AU142" s="240" t="s">
        <v>80</v>
      </c>
      <c r="AV142" s="12" t="s">
        <v>80</v>
      </c>
      <c r="AW142" s="12" t="s">
        <v>33</v>
      </c>
      <c r="AX142" s="12" t="s">
        <v>71</v>
      </c>
      <c r="AY142" s="240" t="s">
        <v>207</v>
      </c>
    </row>
    <row r="143" s="12" customFormat="1">
      <c r="B143" s="229"/>
      <c r="C143" s="230"/>
      <c r="D143" s="231" t="s">
        <v>216</v>
      </c>
      <c r="E143" s="232" t="s">
        <v>1</v>
      </c>
      <c r="F143" s="233" t="s">
        <v>276</v>
      </c>
      <c r="G143" s="230"/>
      <c r="H143" s="234">
        <v>12.792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216</v>
      </c>
      <c r="AU143" s="240" t="s">
        <v>80</v>
      </c>
      <c r="AV143" s="12" t="s">
        <v>80</v>
      </c>
      <c r="AW143" s="12" t="s">
        <v>33</v>
      </c>
      <c r="AX143" s="12" t="s">
        <v>71</v>
      </c>
      <c r="AY143" s="240" t="s">
        <v>207</v>
      </c>
    </row>
    <row r="144" s="12" customFormat="1">
      <c r="B144" s="229"/>
      <c r="C144" s="230"/>
      <c r="D144" s="231" t="s">
        <v>216</v>
      </c>
      <c r="E144" s="232" t="s">
        <v>1</v>
      </c>
      <c r="F144" s="233" t="s">
        <v>277</v>
      </c>
      <c r="G144" s="230"/>
      <c r="H144" s="234">
        <v>18.742000000000001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AT144" s="240" t="s">
        <v>216</v>
      </c>
      <c r="AU144" s="240" t="s">
        <v>80</v>
      </c>
      <c r="AV144" s="12" t="s">
        <v>80</v>
      </c>
      <c r="AW144" s="12" t="s">
        <v>33</v>
      </c>
      <c r="AX144" s="12" t="s">
        <v>71</v>
      </c>
      <c r="AY144" s="240" t="s">
        <v>207</v>
      </c>
    </row>
    <row r="145" s="12" customFormat="1">
      <c r="B145" s="229"/>
      <c r="C145" s="230"/>
      <c r="D145" s="231" t="s">
        <v>216</v>
      </c>
      <c r="E145" s="232" t="s">
        <v>1</v>
      </c>
      <c r="F145" s="233" t="s">
        <v>278</v>
      </c>
      <c r="G145" s="230"/>
      <c r="H145" s="234">
        <v>1.4119999999999999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216</v>
      </c>
      <c r="AU145" s="240" t="s">
        <v>80</v>
      </c>
      <c r="AV145" s="12" t="s">
        <v>80</v>
      </c>
      <c r="AW145" s="12" t="s">
        <v>33</v>
      </c>
      <c r="AX145" s="12" t="s">
        <v>71</v>
      </c>
      <c r="AY145" s="240" t="s">
        <v>207</v>
      </c>
    </row>
    <row r="146" s="12" customFormat="1">
      <c r="B146" s="229"/>
      <c r="C146" s="230"/>
      <c r="D146" s="231" t="s">
        <v>216</v>
      </c>
      <c r="E146" s="232" t="s">
        <v>1</v>
      </c>
      <c r="F146" s="233" t="s">
        <v>279</v>
      </c>
      <c r="G146" s="230"/>
      <c r="H146" s="234">
        <v>2.363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AT146" s="240" t="s">
        <v>216</v>
      </c>
      <c r="AU146" s="240" t="s">
        <v>80</v>
      </c>
      <c r="AV146" s="12" t="s">
        <v>80</v>
      </c>
      <c r="AW146" s="12" t="s">
        <v>33</v>
      </c>
      <c r="AX146" s="12" t="s">
        <v>71</v>
      </c>
      <c r="AY146" s="240" t="s">
        <v>207</v>
      </c>
    </row>
    <row r="147" s="13" customFormat="1">
      <c r="B147" s="241"/>
      <c r="C147" s="242"/>
      <c r="D147" s="231" t="s">
        <v>216</v>
      </c>
      <c r="E147" s="243" t="s">
        <v>1</v>
      </c>
      <c r="F147" s="244" t="s">
        <v>223</v>
      </c>
      <c r="G147" s="242"/>
      <c r="H147" s="245">
        <v>78.052999999999997</v>
      </c>
      <c r="I147" s="246"/>
      <c r="J147" s="242"/>
      <c r="K147" s="242"/>
      <c r="L147" s="247"/>
      <c r="M147" s="248"/>
      <c r="N147" s="249"/>
      <c r="O147" s="249"/>
      <c r="P147" s="249"/>
      <c r="Q147" s="249"/>
      <c r="R147" s="249"/>
      <c r="S147" s="249"/>
      <c r="T147" s="250"/>
      <c r="AT147" s="251" t="s">
        <v>216</v>
      </c>
      <c r="AU147" s="251" t="s">
        <v>80</v>
      </c>
      <c r="AV147" s="13" t="s">
        <v>214</v>
      </c>
      <c r="AW147" s="13" t="s">
        <v>33</v>
      </c>
      <c r="AX147" s="13" t="s">
        <v>78</v>
      </c>
      <c r="AY147" s="251" t="s">
        <v>207</v>
      </c>
    </row>
    <row r="148" s="1" customFormat="1" ht="22.5" customHeight="1">
      <c r="B148" s="38"/>
      <c r="C148" s="273" t="s">
        <v>280</v>
      </c>
      <c r="D148" s="273" t="s">
        <v>281</v>
      </c>
      <c r="E148" s="274" t="s">
        <v>282</v>
      </c>
      <c r="F148" s="275" t="s">
        <v>283</v>
      </c>
      <c r="G148" s="276" t="s">
        <v>266</v>
      </c>
      <c r="H148" s="277">
        <v>164.88200000000001</v>
      </c>
      <c r="I148" s="278"/>
      <c r="J148" s="279">
        <f>ROUND(I148*H148,2)</f>
        <v>0</v>
      </c>
      <c r="K148" s="275" t="s">
        <v>213</v>
      </c>
      <c r="L148" s="280"/>
      <c r="M148" s="281" t="s">
        <v>1</v>
      </c>
      <c r="N148" s="282" t="s">
        <v>42</v>
      </c>
      <c r="O148" s="79"/>
      <c r="P148" s="226">
        <f>O148*H148</f>
        <v>0</v>
      </c>
      <c r="Q148" s="226">
        <v>1</v>
      </c>
      <c r="R148" s="226">
        <f>Q148*H148</f>
        <v>164.88200000000001</v>
      </c>
      <c r="S148" s="226">
        <v>0</v>
      </c>
      <c r="T148" s="227">
        <f>S148*H148</f>
        <v>0</v>
      </c>
      <c r="AR148" s="17" t="s">
        <v>253</v>
      </c>
      <c r="AT148" s="17" t="s">
        <v>281</v>
      </c>
      <c r="AU148" s="17" t="s">
        <v>80</v>
      </c>
      <c r="AY148" s="17" t="s">
        <v>207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78</v>
      </c>
      <c r="BK148" s="228">
        <f>ROUND(I148*H148,2)</f>
        <v>0</v>
      </c>
      <c r="BL148" s="17" t="s">
        <v>214</v>
      </c>
      <c r="BM148" s="17" t="s">
        <v>284</v>
      </c>
    </row>
    <row r="149" s="12" customFormat="1">
      <c r="B149" s="229"/>
      <c r="C149" s="230"/>
      <c r="D149" s="231" t="s">
        <v>216</v>
      </c>
      <c r="E149" s="232" t="s">
        <v>1</v>
      </c>
      <c r="F149" s="233" t="s">
        <v>285</v>
      </c>
      <c r="G149" s="230"/>
      <c r="H149" s="234">
        <v>164.88200000000001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216</v>
      </c>
      <c r="AU149" s="240" t="s">
        <v>80</v>
      </c>
      <c r="AV149" s="12" t="s">
        <v>80</v>
      </c>
      <c r="AW149" s="12" t="s">
        <v>33</v>
      </c>
      <c r="AX149" s="12" t="s">
        <v>78</v>
      </c>
      <c r="AY149" s="240" t="s">
        <v>207</v>
      </c>
    </row>
    <row r="150" s="11" customFormat="1" ht="22.8" customHeight="1">
      <c r="B150" s="201"/>
      <c r="C150" s="202"/>
      <c r="D150" s="203" t="s">
        <v>70</v>
      </c>
      <c r="E150" s="215" t="s">
        <v>80</v>
      </c>
      <c r="F150" s="215" t="s">
        <v>286</v>
      </c>
      <c r="G150" s="202"/>
      <c r="H150" s="202"/>
      <c r="I150" s="205"/>
      <c r="J150" s="216">
        <f>BK150</f>
        <v>0</v>
      </c>
      <c r="K150" s="202"/>
      <c r="L150" s="207"/>
      <c r="M150" s="208"/>
      <c r="N150" s="209"/>
      <c r="O150" s="209"/>
      <c r="P150" s="210">
        <f>SUM(P151:P175)</f>
        <v>0</v>
      </c>
      <c r="Q150" s="209"/>
      <c r="R150" s="210">
        <f>SUM(R151:R175)</f>
        <v>13.51541868</v>
      </c>
      <c r="S150" s="209"/>
      <c r="T150" s="211">
        <f>SUM(T151:T175)</f>
        <v>0</v>
      </c>
      <c r="AR150" s="212" t="s">
        <v>78</v>
      </c>
      <c r="AT150" s="213" t="s">
        <v>70</v>
      </c>
      <c r="AU150" s="213" t="s">
        <v>78</v>
      </c>
      <c r="AY150" s="212" t="s">
        <v>207</v>
      </c>
      <c r="BK150" s="214">
        <f>SUM(BK151:BK175)</f>
        <v>0</v>
      </c>
    </row>
    <row r="151" s="1" customFormat="1" ht="16.5" customHeight="1">
      <c r="B151" s="38"/>
      <c r="C151" s="217" t="s">
        <v>287</v>
      </c>
      <c r="D151" s="217" t="s">
        <v>209</v>
      </c>
      <c r="E151" s="218" t="s">
        <v>288</v>
      </c>
      <c r="F151" s="219" t="s">
        <v>289</v>
      </c>
      <c r="G151" s="220" t="s">
        <v>290</v>
      </c>
      <c r="H151" s="221">
        <v>53.5</v>
      </c>
      <c r="I151" s="222"/>
      <c r="J151" s="223">
        <f>ROUND(I151*H151,2)</f>
        <v>0</v>
      </c>
      <c r="K151" s="219" t="s">
        <v>213</v>
      </c>
      <c r="L151" s="43"/>
      <c r="M151" s="224" t="s">
        <v>1</v>
      </c>
      <c r="N151" s="225" t="s">
        <v>42</v>
      </c>
      <c r="O151" s="79"/>
      <c r="P151" s="226">
        <f>O151*H151</f>
        <v>0</v>
      </c>
      <c r="Q151" s="226">
        <v>0.00033</v>
      </c>
      <c r="R151" s="226">
        <f>Q151*H151</f>
        <v>0.017655000000000001</v>
      </c>
      <c r="S151" s="226">
        <v>0</v>
      </c>
      <c r="T151" s="227">
        <f>S151*H151</f>
        <v>0</v>
      </c>
      <c r="AR151" s="17" t="s">
        <v>214</v>
      </c>
      <c r="AT151" s="17" t="s">
        <v>209</v>
      </c>
      <c r="AU151" s="17" t="s">
        <v>80</v>
      </c>
      <c r="AY151" s="17" t="s">
        <v>207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78</v>
      </c>
      <c r="BK151" s="228">
        <f>ROUND(I151*H151,2)</f>
        <v>0</v>
      </c>
      <c r="BL151" s="17" t="s">
        <v>214</v>
      </c>
      <c r="BM151" s="17" t="s">
        <v>291</v>
      </c>
    </row>
    <row r="152" s="12" customFormat="1">
      <c r="B152" s="229"/>
      <c r="C152" s="230"/>
      <c r="D152" s="231" t="s">
        <v>216</v>
      </c>
      <c r="E152" s="232" t="s">
        <v>1</v>
      </c>
      <c r="F152" s="233" t="s">
        <v>292</v>
      </c>
      <c r="G152" s="230"/>
      <c r="H152" s="234">
        <v>53.5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216</v>
      </c>
      <c r="AU152" s="240" t="s">
        <v>80</v>
      </c>
      <c r="AV152" s="12" t="s">
        <v>80</v>
      </c>
      <c r="AW152" s="12" t="s">
        <v>33</v>
      </c>
      <c r="AX152" s="12" t="s">
        <v>78</v>
      </c>
      <c r="AY152" s="240" t="s">
        <v>207</v>
      </c>
    </row>
    <row r="153" s="1" customFormat="1" ht="22.5" customHeight="1">
      <c r="B153" s="38"/>
      <c r="C153" s="217" t="s">
        <v>293</v>
      </c>
      <c r="D153" s="217" t="s">
        <v>209</v>
      </c>
      <c r="E153" s="218" t="s">
        <v>294</v>
      </c>
      <c r="F153" s="219" t="s">
        <v>295</v>
      </c>
      <c r="G153" s="220" t="s">
        <v>296</v>
      </c>
      <c r="H153" s="221">
        <v>42.799999999999997</v>
      </c>
      <c r="I153" s="222"/>
      <c r="J153" s="223">
        <f>ROUND(I153*H153,2)</f>
        <v>0</v>
      </c>
      <c r="K153" s="219" t="s">
        <v>213</v>
      </c>
      <c r="L153" s="43"/>
      <c r="M153" s="224" t="s">
        <v>1</v>
      </c>
      <c r="N153" s="225" t="s">
        <v>42</v>
      </c>
      <c r="O153" s="79"/>
      <c r="P153" s="226">
        <f>O153*H153</f>
        <v>0</v>
      </c>
      <c r="Q153" s="226">
        <v>0.00010000000000000001</v>
      </c>
      <c r="R153" s="226">
        <f>Q153*H153</f>
        <v>0.00428</v>
      </c>
      <c r="S153" s="226">
        <v>0</v>
      </c>
      <c r="T153" s="227">
        <f>S153*H153</f>
        <v>0</v>
      </c>
      <c r="AR153" s="17" t="s">
        <v>214</v>
      </c>
      <c r="AT153" s="17" t="s">
        <v>209</v>
      </c>
      <c r="AU153" s="17" t="s">
        <v>80</v>
      </c>
      <c r="AY153" s="17" t="s">
        <v>207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78</v>
      </c>
      <c r="BK153" s="228">
        <f>ROUND(I153*H153,2)</f>
        <v>0</v>
      </c>
      <c r="BL153" s="17" t="s">
        <v>214</v>
      </c>
      <c r="BM153" s="17" t="s">
        <v>297</v>
      </c>
    </row>
    <row r="154" s="12" customFormat="1">
      <c r="B154" s="229"/>
      <c r="C154" s="230"/>
      <c r="D154" s="231" t="s">
        <v>216</v>
      </c>
      <c r="E154" s="232" t="s">
        <v>1</v>
      </c>
      <c r="F154" s="233" t="s">
        <v>298</v>
      </c>
      <c r="G154" s="230"/>
      <c r="H154" s="234">
        <v>42.799999999999997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AT154" s="240" t="s">
        <v>216</v>
      </c>
      <c r="AU154" s="240" t="s">
        <v>80</v>
      </c>
      <c r="AV154" s="12" t="s">
        <v>80</v>
      </c>
      <c r="AW154" s="12" t="s">
        <v>33</v>
      </c>
      <c r="AX154" s="12" t="s">
        <v>78</v>
      </c>
      <c r="AY154" s="240" t="s">
        <v>207</v>
      </c>
    </row>
    <row r="155" s="1" customFormat="1" ht="16.5" customHeight="1">
      <c r="B155" s="38"/>
      <c r="C155" s="273" t="s">
        <v>8</v>
      </c>
      <c r="D155" s="273" t="s">
        <v>281</v>
      </c>
      <c r="E155" s="274" t="s">
        <v>299</v>
      </c>
      <c r="F155" s="275" t="s">
        <v>300</v>
      </c>
      <c r="G155" s="276" t="s">
        <v>296</v>
      </c>
      <c r="H155" s="277">
        <v>49.219999999999999</v>
      </c>
      <c r="I155" s="278"/>
      <c r="J155" s="279">
        <f>ROUND(I155*H155,2)</f>
        <v>0</v>
      </c>
      <c r="K155" s="275" t="s">
        <v>213</v>
      </c>
      <c r="L155" s="280"/>
      <c r="M155" s="281" t="s">
        <v>1</v>
      </c>
      <c r="N155" s="282" t="s">
        <v>42</v>
      </c>
      <c r="O155" s="79"/>
      <c r="P155" s="226">
        <f>O155*H155</f>
        <v>0</v>
      </c>
      <c r="Q155" s="226">
        <v>0.00010000000000000001</v>
      </c>
      <c r="R155" s="226">
        <f>Q155*H155</f>
        <v>0.0049220000000000002</v>
      </c>
      <c r="S155" s="226">
        <v>0</v>
      </c>
      <c r="T155" s="227">
        <f>S155*H155</f>
        <v>0</v>
      </c>
      <c r="AR155" s="17" t="s">
        <v>253</v>
      </c>
      <c r="AT155" s="17" t="s">
        <v>281</v>
      </c>
      <c r="AU155" s="17" t="s">
        <v>80</v>
      </c>
      <c r="AY155" s="17" t="s">
        <v>207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78</v>
      </c>
      <c r="BK155" s="228">
        <f>ROUND(I155*H155,2)</f>
        <v>0</v>
      </c>
      <c r="BL155" s="17" t="s">
        <v>214</v>
      </c>
      <c r="BM155" s="17" t="s">
        <v>301</v>
      </c>
    </row>
    <row r="156" s="12" customFormat="1">
      <c r="B156" s="229"/>
      <c r="C156" s="230"/>
      <c r="D156" s="231" t="s">
        <v>216</v>
      </c>
      <c r="E156" s="232" t="s">
        <v>1</v>
      </c>
      <c r="F156" s="233" t="s">
        <v>302</v>
      </c>
      <c r="G156" s="230"/>
      <c r="H156" s="234">
        <v>49.219999999999999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AT156" s="240" t="s">
        <v>216</v>
      </c>
      <c r="AU156" s="240" t="s">
        <v>80</v>
      </c>
      <c r="AV156" s="12" t="s">
        <v>80</v>
      </c>
      <c r="AW156" s="12" t="s">
        <v>33</v>
      </c>
      <c r="AX156" s="12" t="s">
        <v>78</v>
      </c>
      <c r="AY156" s="240" t="s">
        <v>207</v>
      </c>
    </row>
    <row r="157" s="1" customFormat="1" ht="16.5" customHeight="1">
      <c r="B157" s="38"/>
      <c r="C157" s="217" t="s">
        <v>303</v>
      </c>
      <c r="D157" s="217" t="s">
        <v>209</v>
      </c>
      <c r="E157" s="218" t="s">
        <v>304</v>
      </c>
      <c r="F157" s="219" t="s">
        <v>305</v>
      </c>
      <c r="G157" s="220" t="s">
        <v>212</v>
      </c>
      <c r="H157" s="221">
        <v>2.5539999999999998</v>
      </c>
      <c r="I157" s="222"/>
      <c r="J157" s="223">
        <f>ROUND(I157*H157,2)</f>
        <v>0</v>
      </c>
      <c r="K157" s="219" t="s">
        <v>213</v>
      </c>
      <c r="L157" s="43"/>
      <c r="M157" s="224" t="s">
        <v>1</v>
      </c>
      <c r="N157" s="225" t="s">
        <v>42</v>
      </c>
      <c r="O157" s="79"/>
      <c r="P157" s="226">
        <f>O157*H157</f>
        <v>0</v>
      </c>
      <c r="Q157" s="226">
        <v>2.45329</v>
      </c>
      <c r="R157" s="226">
        <f>Q157*H157</f>
        <v>6.2657026599999996</v>
      </c>
      <c r="S157" s="226">
        <v>0</v>
      </c>
      <c r="T157" s="227">
        <f>S157*H157</f>
        <v>0</v>
      </c>
      <c r="AR157" s="17" t="s">
        <v>214</v>
      </c>
      <c r="AT157" s="17" t="s">
        <v>209</v>
      </c>
      <c r="AU157" s="17" t="s">
        <v>80</v>
      </c>
      <c r="AY157" s="17" t="s">
        <v>207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78</v>
      </c>
      <c r="BK157" s="228">
        <f>ROUND(I157*H157,2)</f>
        <v>0</v>
      </c>
      <c r="BL157" s="17" t="s">
        <v>214</v>
      </c>
      <c r="BM157" s="17" t="s">
        <v>306</v>
      </c>
    </row>
    <row r="158" s="12" customFormat="1">
      <c r="B158" s="229"/>
      <c r="C158" s="230"/>
      <c r="D158" s="231" t="s">
        <v>216</v>
      </c>
      <c r="E158" s="232" t="s">
        <v>1</v>
      </c>
      <c r="F158" s="233" t="s">
        <v>307</v>
      </c>
      <c r="G158" s="230"/>
      <c r="H158" s="234">
        <v>0.624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AT158" s="240" t="s">
        <v>216</v>
      </c>
      <c r="AU158" s="240" t="s">
        <v>80</v>
      </c>
      <c r="AV158" s="12" t="s">
        <v>80</v>
      </c>
      <c r="AW158" s="12" t="s">
        <v>33</v>
      </c>
      <c r="AX158" s="12" t="s">
        <v>71</v>
      </c>
      <c r="AY158" s="240" t="s">
        <v>207</v>
      </c>
    </row>
    <row r="159" s="12" customFormat="1">
      <c r="B159" s="229"/>
      <c r="C159" s="230"/>
      <c r="D159" s="231" t="s">
        <v>216</v>
      </c>
      <c r="E159" s="232" t="s">
        <v>1</v>
      </c>
      <c r="F159" s="233" t="s">
        <v>308</v>
      </c>
      <c r="G159" s="230"/>
      <c r="H159" s="234">
        <v>0.95999999999999996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216</v>
      </c>
      <c r="AU159" s="240" t="s">
        <v>80</v>
      </c>
      <c r="AV159" s="12" t="s">
        <v>80</v>
      </c>
      <c r="AW159" s="12" t="s">
        <v>33</v>
      </c>
      <c r="AX159" s="12" t="s">
        <v>71</v>
      </c>
      <c r="AY159" s="240" t="s">
        <v>207</v>
      </c>
    </row>
    <row r="160" s="12" customFormat="1">
      <c r="B160" s="229"/>
      <c r="C160" s="230"/>
      <c r="D160" s="231" t="s">
        <v>216</v>
      </c>
      <c r="E160" s="232" t="s">
        <v>1</v>
      </c>
      <c r="F160" s="233" t="s">
        <v>309</v>
      </c>
      <c r="G160" s="230"/>
      <c r="H160" s="234">
        <v>0.96999999999999997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AT160" s="240" t="s">
        <v>216</v>
      </c>
      <c r="AU160" s="240" t="s">
        <v>80</v>
      </c>
      <c r="AV160" s="12" t="s">
        <v>80</v>
      </c>
      <c r="AW160" s="12" t="s">
        <v>33</v>
      </c>
      <c r="AX160" s="12" t="s">
        <v>71</v>
      </c>
      <c r="AY160" s="240" t="s">
        <v>207</v>
      </c>
    </row>
    <row r="161" s="13" customFormat="1">
      <c r="B161" s="241"/>
      <c r="C161" s="242"/>
      <c r="D161" s="231" t="s">
        <v>216</v>
      </c>
      <c r="E161" s="243" t="s">
        <v>1</v>
      </c>
      <c r="F161" s="244" t="s">
        <v>223</v>
      </c>
      <c r="G161" s="242"/>
      <c r="H161" s="245">
        <v>2.5539999999999998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AT161" s="251" t="s">
        <v>216</v>
      </c>
      <c r="AU161" s="251" t="s">
        <v>80</v>
      </c>
      <c r="AV161" s="13" t="s">
        <v>214</v>
      </c>
      <c r="AW161" s="13" t="s">
        <v>33</v>
      </c>
      <c r="AX161" s="13" t="s">
        <v>78</v>
      </c>
      <c r="AY161" s="251" t="s">
        <v>207</v>
      </c>
    </row>
    <row r="162" s="1" customFormat="1" ht="22.5" customHeight="1">
      <c r="B162" s="38"/>
      <c r="C162" s="217" t="s">
        <v>310</v>
      </c>
      <c r="D162" s="217" t="s">
        <v>209</v>
      </c>
      <c r="E162" s="218" t="s">
        <v>311</v>
      </c>
      <c r="F162" s="219" t="s">
        <v>312</v>
      </c>
      <c r="G162" s="220" t="s">
        <v>296</v>
      </c>
      <c r="H162" s="221">
        <v>13.074999999999999</v>
      </c>
      <c r="I162" s="222"/>
      <c r="J162" s="223">
        <f>ROUND(I162*H162,2)</f>
        <v>0</v>
      </c>
      <c r="K162" s="219" t="s">
        <v>213</v>
      </c>
      <c r="L162" s="43"/>
      <c r="M162" s="224" t="s">
        <v>1</v>
      </c>
      <c r="N162" s="225" t="s">
        <v>42</v>
      </c>
      <c r="O162" s="79"/>
      <c r="P162" s="226">
        <f>O162*H162</f>
        <v>0</v>
      </c>
      <c r="Q162" s="226">
        <v>0.0010300000000000001</v>
      </c>
      <c r="R162" s="226">
        <f>Q162*H162</f>
        <v>0.01346725</v>
      </c>
      <c r="S162" s="226">
        <v>0</v>
      </c>
      <c r="T162" s="227">
        <f>S162*H162</f>
        <v>0</v>
      </c>
      <c r="AR162" s="17" t="s">
        <v>214</v>
      </c>
      <c r="AT162" s="17" t="s">
        <v>209</v>
      </c>
      <c r="AU162" s="17" t="s">
        <v>80</v>
      </c>
      <c r="AY162" s="17" t="s">
        <v>207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78</v>
      </c>
      <c r="BK162" s="228">
        <f>ROUND(I162*H162,2)</f>
        <v>0</v>
      </c>
      <c r="BL162" s="17" t="s">
        <v>214</v>
      </c>
      <c r="BM162" s="17" t="s">
        <v>313</v>
      </c>
    </row>
    <row r="163" s="12" customFormat="1">
      <c r="B163" s="229"/>
      <c r="C163" s="230"/>
      <c r="D163" s="231" t="s">
        <v>216</v>
      </c>
      <c r="E163" s="232" t="s">
        <v>1</v>
      </c>
      <c r="F163" s="233" t="s">
        <v>314</v>
      </c>
      <c r="G163" s="230"/>
      <c r="H163" s="234">
        <v>3.6400000000000001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216</v>
      </c>
      <c r="AU163" s="240" t="s">
        <v>80</v>
      </c>
      <c r="AV163" s="12" t="s">
        <v>80</v>
      </c>
      <c r="AW163" s="12" t="s">
        <v>33</v>
      </c>
      <c r="AX163" s="12" t="s">
        <v>71</v>
      </c>
      <c r="AY163" s="240" t="s">
        <v>207</v>
      </c>
    </row>
    <row r="164" s="12" customFormat="1">
      <c r="B164" s="229"/>
      <c r="C164" s="230"/>
      <c r="D164" s="231" t="s">
        <v>216</v>
      </c>
      <c r="E164" s="232" t="s">
        <v>1</v>
      </c>
      <c r="F164" s="233" t="s">
        <v>315</v>
      </c>
      <c r="G164" s="230"/>
      <c r="H164" s="234">
        <v>5.5999999999999996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AT164" s="240" t="s">
        <v>216</v>
      </c>
      <c r="AU164" s="240" t="s">
        <v>80</v>
      </c>
      <c r="AV164" s="12" t="s">
        <v>80</v>
      </c>
      <c r="AW164" s="12" t="s">
        <v>33</v>
      </c>
      <c r="AX164" s="12" t="s">
        <v>71</v>
      </c>
      <c r="AY164" s="240" t="s">
        <v>207</v>
      </c>
    </row>
    <row r="165" s="15" customFormat="1">
      <c r="B165" s="263"/>
      <c r="C165" s="264"/>
      <c r="D165" s="231" t="s">
        <v>216</v>
      </c>
      <c r="E165" s="265" t="s">
        <v>1</v>
      </c>
      <c r="F165" s="266" t="s">
        <v>316</v>
      </c>
      <c r="G165" s="264"/>
      <c r="H165" s="265" t="s">
        <v>1</v>
      </c>
      <c r="I165" s="267"/>
      <c r="J165" s="264"/>
      <c r="K165" s="264"/>
      <c r="L165" s="268"/>
      <c r="M165" s="269"/>
      <c r="N165" s="270"/>
      <c r="O165" s="270"/>
      <c r="P165" s="270"/>
      <c r="Q165" s="270"/>
      <c r="R165" s="270"/>
      <c r="S165" s="270"/>
      <c r="T165" s="271"/>
      <c r="AT165" s="272" t="s">
        <v>216</v>
      </c>
      <c r="AU165" s="272" t="s">
        <v>80</v>
      </c>
      <c r="AV165" s="15" t="s">
        <v>78</v>
      </c>
      <c r="AW165" s="15" t="s">
        <v>33</v>
      </c>
      <c r="AX165" s="15" t="s">
        <v>71</v>
      </c>
      <c r="AY165" s="272" t="s">
        <v>207</v>
      </c>
    </row>
    <row r="166" s="12" customFormat="1">
      <c r="B166" s="229"/>
      <c r="C166" s="230"/>
      <c r="D166" s="231" t="s">
        <v>216</v>
      </c>
      <c r="E166" s="232" t="s">
        <v>1</v>
      </c>
      <c r="F166" s="233" t="s">
        <v>317</v>
      </c>
      <c r="G166" s="230"/>
      <c r="H166" s="234">
        <v>3.835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216</v>
      </c>
      <c r="AU166" s="240" t="s">
        <v>80</v>
      </c>
      <c r="AV166" s="12" t="s">
        <v>80</v>
      </c>
      <c r="AW166" s="12" t="s">
        <v>33</v>
      </c>
      <c r="AX166" s="12" t="s">
        <v>71</v>
      </c>
      <c r="AY166" s="240" t="s">
        <v>207</v>
      </c>
    </row>
    <row r="167" s="13" customFormat="1">
      <c r="B167" s="241"/>
      <c r="C167" s="242"/>
      <c r="D167" s="231" t="s">
        <v>216</v>
      </c>
      <c r="E167" s="243" t="s">
        <v>1</v>
      </c>
      <c r="F167" s="244" t="s">
        <v>223</v>
      </c>
      <c r="G167" s="242"/>
      <c r="H167" s="245">
        <v>13.074999999999999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AT167" s="251" t="s">
        <v>216</v>
      </c>
      <c r="AU167" s="251" t="s">
        <v>80</v>
      </c>
      <c r="AV167" s="13" t="s">
        <v>214</v>
      </c>
      <c r="AW167" s="13" t="s">
        <v>33</v>
      </c>
      <c r="AX167" s="13" t="s">
        <v>78</v>
      </c>
      <c r="AY167" s="251" t="s">
        <v>207</v>
      </c>
    </row>
    <row r="168" s="1" customFormat="1" ht="22.5" customHeight="1">
      <c r="B168" s="38"/>
      <c r="C168" s="217" t="s">
        <v>318</v>
      </c>
      <c r="D168" s="217" t="s">
        <v>209</v>
      </c>
      <c r="E168" s="218" t="s">
        <v>319</v>
      </c>
      <c r="F168" s="219" t="s">
        <v>320</v>
      </c>
      <c r="G168" s="220" t="s">
        <v>296</v>
      </c>
      <c r="H168" s="221">
        <v>13.074999999999999</v>
      </c>
      <c r="I168" s="222"/>
      <c r="J168" s="223">
        <f>ROUND(I168*H168,2)</f>
        <v>0</v>
      </c>
      <c r="K168" s="219" t="s">
        <v>213</v>
      </c>
      <c r="L168" s="43"/>
      <c r="M168" s="224" t="s">
        <v>1</v>
      </c>
      <c r="N168" s="225" t="s">
        <v>42</v>
      </c>
      <c r="O168" s="7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17" t="s">
        <v>214</v>
      </c>
      <c r="AT168" s="17" t="s">
        <v>209</v>
      </c>
      <c r="AU168" s="17" t="s">
        <v>80</v>
      </c>
      <c r="AY168" s="17" t="s">
        <v>207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78</v>
      </c>
      <c r="BK168" s="228">
        <f>ROUND(I168*H168,2)</f>
        <v>0</v>
      </c>
      <c r="BL168" s="17" t="s">
        <v>214</v>
      </c>
      <c r="BM168" s="17" t="s">
        <v>321</v>
      </c>
    </row>
    <row r="169" s="12" customFormat="1">
      <c r="B169" s="229"/>
      <c r="C169" s="230"/>
      <c r="D169" s="231" t="s">
        <v>216</v>
      </c>
      <c r="E169" s="232" t="s">
        <v>1</v>
      </c>
      <c r="F169" s="233" t="s">
        <v>322</v>
      </c>
      <c r="G169" s="230"/>
      <c r="H169" s="234">
        <v>13.074999999999999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216</v>
      </c>
      <c r="AU169" s="240" t="s">
        <v>80</v>
      </c>
      <c r="AV169" s="12" t="s">
        <v>80</v>
      </c>
      <c r="AW169" s="12" t="s">
        <v>33</v>
      </c>
      <c r="AX169" s="12" t="s">
        <v>78</v>
      </c>
      <c r="AY169" s="240" t="s">
        <v>207</v>
      </c>
    </row>
    <row r="170" s="1" customFormat="1" ht="16.5" customHeight="1">
      <c r="B170" s="38"/>
      <c r="C170" s="217" t="s">
        <v>323</v>
      </c>
      <c r="D170" s="217" t="s">
        <v>209</v>
      </c>
      <c r="E170" s="218" t="s">
        <v>324</v>
      </c>
      <c r="F170" s="219" t="s">
        <v>325</v>
      </c>
      <c r="G170" s="220" t="s">
        <v>266</v>
      </c>
      <c r="H170" s="221">
        <v>0.085000000000000006</v>
      </c>
      <c r="I170" s="222"/>
      <c r="J170" s="223">
        <f>ROUND(I170*H170,2)</f>
        <v>0</v>
      </c>
      <c r="K170" s="219" t="s">
        <v>213</v>
      </c>
      <c r="L170" s="43"/>
      <c r="M170" s="224" t="s">
        <v>1</v>
      </c>
      <c r="N170" s="225" t="s">
        <v>42</v>
      </c>
      <c r="O170" s="79"/>
      <c r="P170" s="226">
        <f>O170*H170</f>
        <v>0</v>
      </c>
      <c r="Q170" s="226">
        <v>1.0601700000000001</v>
      </c>
      <c r="R170" s="226">
        <f>Q170*H170</f>
        <v>0.090114450000000013</v>
      </c>
      <c r="S170" s="226">
        <v>0</v>
      </c>
      <c r="T170" s="227">
        <f>S170*H170</f>
        <v>0</v>
      </c>
      <c r="AR170" s="17" t="s">
        <v>214</v>
      </c>
      <c r="AT170" s="17" t="s">
        <v>209</v>
      </c>
      <c r="AU170" s="17" t="s">
        <v>80</v>
      </c>
      <c r="AY170" s="17" t="s">
        <v>207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78</v>
      </c>
      <c r="BK170" s="228">
        <f>ROUND(I170*H170,2)</f>
        <v>0</v>
      </c>
      <c r="BL170" s="17" t="s">
        <v>214</v>
      </c>
      <c r="BM170" s="17" t="s">
        <v>326</v>
      </c>
    </row>
    <row r="171" s="12" customFormat="1">
      <c r="B171" s="229"/>
      <c r="C171" s="230"/>
      <c r="D171" s="231" t="s">
        <v>216</v>
      </c>
      <c r="E171" s="232" t="s">
        <v>1</v>
      </c>
      <c r="F171" s="233" t="s">
        <v>327</v>
      </c>
      <c r="G171" s="230"/>
      <c r="H171" s="234">
        <v>0.085000000000000006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216</v>
      </c>
      <c r="AU171" s="240" t="s">
        <v>80</v>
      </c>
      <c r="AV171" s="12" t="s">
        <v>80</v>
      </c>
      <c r="AW171" s="12" t="s">
        <v>33</v>
      </c>
      <c r="AX171" s="12" t="s">
        <v>78</v>
      </c>
      <c r="AY171" s="240" t="s">
        <v>207</v>
      </c>
    </row>
    <row r="172" s="1" customFormat="1" ht="22.5" customHeight="1">
      <c r="B172" s="38"/>
      <c r="C172" s="217" t="s">
        <v>328</v>
      </c>
      <c r="D172" s="217" t="s">
        <v>209</v>
      </c>
      <c r="E172" s="218" t="s">
        <v>329</v>
      </c>
      <c r="F172" s="219" t="s">
        <v>330</v>
      </c>
      <c r="G172" s="220" t="s">
        <v>296</v>
      </c>
      <c r="H172" s="221">
        <v>1.2869999999999999</v>
      </c>
      <c r="I172" s="222"/>
      <c r="J172" s="223">
        <f>ROUND(I172*H172,2)</f>
        <v>0</v>
      </c>
      <c r="K172" s="219" t="s">
        <v>213</v>
      </c>
      <c r="L172" s="43"/>
      <c r="M172" s="224" t="s">
        <v>1</v>
      </c>
      <c r="N172" s="225" t="s">
        <v>42</v>
      </c>
      <c r="O172" s="79"/>
      <c r="P172" s="226">
        <f>O172*H172</f>
        <v>0</v>
      </c>
      <c r="Q172" s="226">
        <v>0.42831999999999998</v>
      </c>
      <c r="R172" s="226">
        <f>Q172*H172</f>
        <v>0.55124783999999993</v>
      </c>
      <c r="S172" s="226">
        <v>0</v>
      </c>
      <c r="T172" s="227">
        <f>S172*H172</f>
        <v>0</v>
      </c>
      <c r="AR172" s="17" t="s">
        <v>214</v>
      </c>
      <c r="AT172" s="17" t="s">
        <v>209</v>
      </c>
      <c r="AU172" s="17" t="s">
        <v>80</v>
      </c>
      <c r="AY172" s="17" t="s">
        <v>207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78</v>
      </c>
      <c r="BK172" s="228">
        <f>ROUND(I172*H172,2)</f>
        <v>0</v>
      </c>
      <c r="BL172" s="17" t="s">
        <v>214</v>
      </c>
      <c r="BM172" s="17" t="s">
        <v>331</v>
      </c>
    </row>
    <row r="173" s="12" customFormat="1">
      <c r="B173" s="229"/>
      <c r="C173" s="230"/>
      <c r="D173" s="231" t="s">
        <v>216</v>
      </c>
      <c r="E173" s="232" t="s">
        <v>1</v>
      </c>
      <c r="F173" s="233" t="s">
        <v>332</v>
      </c>
      <c r="G173" s="230"/>
      <c r="H173" s="234">
        <v>1.2869999999999999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216</v>
      </c>
      <c r="AU173" s="240" t="s">
        <v>80</v>
      </c>
      <c r="AV173" s="12" t="s">
        <v>80</v>
      </c>
      <c r="AW173" s="12" t="s">
        <v>33</v>
      </c>
      <c r="AX173" s="12" t="s">
        <v>78</v>
      </c>
      <c r="AY173" s="240" t="s">
        <v>207</v>
      </c>
    </row>
    <row r="174" s="1" customFormat="1" ht="22.5" customHeight="1">
      <c r="B174" s="38"/>
      <c r="C174" s="217" t="s">
        <v>7</v>
      </c>
      <c r="D174" s="217" t="s">
        <v>209</v>
      </c>
      <c r="E174" s="218" t="s">
        <v>333</v>
      </c>
      <c r="F174" s="219" t="s">
        <v>334</v>
      </c>
      <c r="G174" s="220" t="s">
        <v>296</v>
      </c>
      <c r="H174" s="221">
        <v>9.7319999999999993</v>
      </c>
      <c r="I174" s="222"/>
      <c r="J174" s="223">
        <f>ROUND(I174*H174,2)</f>
        <v>0</v>
      </c>
      <c r="K174" s="219" t="s">
        <v>213</v>
      </c>
      <c r="L174" s="43"/>
      <c r="M174" s="224" t="s">
        <v>1</v>
      </c>
      <c r="N174" s="225" t="s">
        <v>42</v>
      </c>
      <c r="O174" s="79"/>
      <c r="P174" s="226">
        <f>O174*H174</f>
        <v>0</v>
      </c>
      <c r="Q174" s="226">
        <v>0.67488999999999999</v>
      </c>
      <c r="R174" s="226">
        <f>Q174*H174</f>
        <v>6.5680294799999999</v>
      </c>
      <c r="S174" s="226">
        <v>0</v>
      </c>
      <c r="T174" s="227">
        <f>S174*H174</f>
        <v>0</v>
      </c>
      <c r="AR174" s="17" t="s">
        <v>214</v>
      </c>
      <c r="AT174" s="17" t="s">
        <v>209</v>
      </c>
      <c r="AU174" s="17" t="s">
        <v>80</v>
      </c>
      <c r="AY174" s="17" t="s">
        <v>207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78</v>
      </c>
      <c r="BK174" s="228">
        <f>ROUND(I174*H174,2)</f>
        <v>0</v>
      </c>
      <c r="BL174" s="17" t="s">
        <v>214</v>
      </c>
      <c r="BM174" s="17" t="s">
        <v>335</v>
      </c>
    </row>
    <row r="175" s="12" customFormat="1">
      <c r="B175" s="229"/>
      <c r="C175" s="230"/>
      <c r="D175" s="231" t="s">
        <v>216</v>
      </c>
      <c r="E175" s="232" t="s">
        <v>1</v>
      </c>
      <c r="F175" s="233" t="s">
        <v>336</v>
      </c>
      <c r="G175" s="230"/>
      <c r="H175" s="234">
        <v>9.7319999999999993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216</v>
      </c>
      <c r="AU175" s="240" t="s">
        <v>80</v>
      </c>
      <c r="AV175" s="12" t="s">
        <v>80</v>
      </c>
      <c r="AW175" s="12" t="s">
        <v>33</v>
      </c>
      <c r="AX175" s="12" t="s">
        <v>78</v>
      </c>
      <c r="AY175" s="240" t="s">
        <v>207</v>
      </c>
    </row>
    <row r="176" s="11" customFormat="1" ht="22.8" customHeight="1">
      <c r="B176" s="201"/>
      <c r="C176" s="202"/>
      <c r="D176" s="203" t="s">
        <v>70</v>
      </c>
      <c r="E176" s="215" t="s">
        <v>228</v>
      </c>
      <c r="F176" s="215" t="s">
        <v>337</v>
      </c>
      <c r="G176" s="202"/>
      <c r="H176" s="202"/>
      <c r="I176" s="205"/>
      <c r="J176" s="216">
        <f>BK176</f>
        <v>0</v>
      </c>
      <c r="K176" s="202"/>
      <c r="L176" s="207"/>
      <c r="M176" s="208"/>
      <c r="N176" s="209"/>
      <c r="O176" s="209"/>
      <c r="P176" s="210">
        <f>SUM(P177:P203)</f>
        <v>0</v>
      </c>
      <c r="Q176" s="209"/>
      <c r="R176" s="210">
        <f>SUM(R177:R203)</f>
        <v>4.5520315600000005</v>
      </c>
      <c r="S176" s="209"/>
      <c r="T176" s="211">
        <f>SUM(T177:T203)</f>
        <v>0</v>
      </c>
      <c r="AR176" s="212" t="s">
        <v>78</v>
      </c>
      <c r="AT176" s="213" t="s">
        <v>70</v>
      </c>
      <c r="AU176" s="213" t="s">
        <v>78</v>
      </c>
      <c r="AY176" s="212" t="s">
        <v>207</v>
      </c>
      <c r="BK176" s="214">
        <f>SUM(BK177:BK203)</f>
        <v>0</v>
      </c>
    </row>
    <row r="177" s="1" customFormat="1" ht="16.5" customHeight="1">
      <c r="B177" s="38"/>
      <c r="C177" s="217" t="s">
        <v>338</v>
      </c>
      <c r="D177" s="217" t="s">
        <v>209</v>
      </c>
      <c r="E177" s="218" t="s">
        <v>339</v>
      </c>
      <c r="F177" s="219" t="s">
        <v>340</v>
      </c>
      <c r="G177" s="220" t="s">
        <v>212</v>
      </c>
      <c r="H177" s="221">
        <v>0.66500000000000004</v>
      </c>
      <c r="I177" s="222"/>
      <c r="J177" s="223">
        <f>ROUND(I177*H177,2)</f>
        <v>0</v>
      </c>
      <c r="K177" s="219" t="s">
        <v>213</v>
      </c>
      <c r="L177" s="43"/>
      <c r="M177" s="224" t="s">
        <v>1</v>
      </c>
      <c r="N177" s="225" t="s">
        <v>42</v>
      </c>
      <c r="O177" s="79"/>
      <c r="P177" s="226">
        <f>O177*H177</f>
        <v>0</v>
      </c>
      <c r="Q177" s="226">
        <v>1.8775</v>
      </c>
      <c r="R177" s="226">
        <f>Q177*H177</f>
        <v>1.2485375000000001</v>
      </c>
      <c r="S177" s="226">
        <v>0</v>
      </c>
      <c r="T177" s="227">
        <f>S177*H177</f>
        <v>0</v>
      </c>
      <c r="AR177" s="17" t="s">
        <v>214</v>
      </c>
      <c r="AT177" s="17" t="s">
        <v>209</v>
      </c>
      <c r="AU177" s="17" t="s">
        <v>80</v>
      </c>
      <c r="AY177" s="17" t="s">
        <v>207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78</v>
      </c>
      <c r="BK177" s="228">
        <f>ROUND(I177*H177,2)</f>
        <v>0</v>
      </c>
      <c r="BL177" s="17" t="s">
        <v>214</v>
      </c>
      <c r="BM177" s="17" t="s">
        <v>341</v>
      </c>
    </row>
    <row r="178" s="12" customFormat="1">
      <c r="B178" s="229"/>
      <c r="C178" s="230"/>
      <c r="D178" s="231" t="s">
        <v>216</v>
      </c>
      <c r="E178" s="232" t="s">
        <v>1</v>
      </c>
      <c r="F178" s="233" t="s">
        <v>342</v>
      </c>
      <c r="G178" s="230"/>
      <c r="H178" s="234">
        <v>0.35699999999999998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AT178" s="240" t="s">
        <v>216</v>
      </c>
      <c r="AU178" s="240" t="s">
        <v>80</v>
      </c>
      <c r="AV178" s="12" t="s">
        <v>80</v>
      </c>
      <c r="AW178" s="12" t="s">
        <v>33</v>
      </c>
      <c r="AX178" s="12" t="s">
        <v>71</v>
      </c>
      <c r="AY178" s="240" t="s">
        <v>207</v>
      </c>
    </row>
    <row r="179" s="12" customFormat="1">
      <c r="B179" s="229"/>
      <c r="C179" s="230"/>
      <c r="D179" s="231" t="s">
        <v>216</v>
      </c>
      <c r="E179" s="232" t="s">
        <v>1</v>
      </c>
      <c r="F179" s="233" t="s">
        <v>343</v>
      </c>
      <c r="G179" s="230"/>
      <c r="H179" s="234">
        <v>0.308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216</v>
      </c>
      <c r="AU179" s="240" t="s">
        <v>80</v>
      </c>
      <c r="AV179" s="12" t="s">
        <v>80</v>
      </c>
      <c r="AW179" s="12" t="s">
        <v>33</v>
      </c>
      <c r="AX179" s="12" t="s">
        <v>71</v>
      </c>
      <c r="AY179" s="240" t="s">
        <v>207</v>
      </c>
    </row>
    <row r="180" s="13" customFormat="1">
      <c r="B180" s="241"/>
      <c r="C180" s="242"/>
      <c r="D180" s="231" t="s">
        <v>216</v>
      </c>
      <c r="E180" s="243" t="s">
        <v>1</v>
      </c>
      <c r="F180" s="244" t="s">
        <v>223</v>
      </c>
      <c r="G180" s="242"/>
      <c r="H180" s="245">
        <v>0.66500000000000004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AT180" s="251" t="s">
        <v>216</v>
      </c>
      <c r="AU180" s="251" t="s">
        <v>80</v>
      </c>
      <c r="AV180" s="13" t="s">
        <v>214</v>
      </c>
      <c r="AW180" s="13" t="s">
        <v>33</v>
      </c>
      <c r="AX180" s="13" t="s">
        <v>78</v>
      </c>
      <c r="AY180" s="251" t="s">
        <v>207</v>
      </c>
    </row>
    <row r="181" s="1" customFormat="1" ht="16.5" customHeight="1">
      <c r="B181" s="38"/>
      <c r="C181" s="217" t="s">
        <v>344</v>
      </c>
      <c r="D181" s="217" t="s">
        <v>209</v>
      </c>
      <c r="E181" s="218" t="s">
        <v>345</v>
      </c>
      <c r="F181" s="219" t="s">
        <v>346</v>
      </c>
      <c r="G181" s="220" t="s">
        <v>212</v>
      </c>
      <c r="H181" s="221">
        <v>0.056000000000000001</v>
      </c>
      <c r="I181" s="222"/>
      <c r="J181" s="223">
        <f>ROUND(I181*H181,2)</f>
        <v>0</v>
      </c>
      <c r="K181" s="219" t="s">
        <v>213</v>
      </c>
      <c r="L181" s="43"/>
      <c r="M181" s="224" t="s">
        <v>1</v>
      </c>
      <c r="N181" s="225" t="s">
        <v>42</v>
      </c>
      <c r="O181" s="79"/>
      <c r="P181" s="226">
        <f>O181*H181</f>
        <v>0</v>
      </c>
      <c r="Q181" s="226">
        <v>1.94302</v>
      </c>
      <c r="R181" s="226">
        <f>Q181*H181</f>
        <v>0.10880912</v>
      </c>
      <c r="S181" s="226">
        <v>0</v>
      </c>
      <c r="T181" s="227">
        <f>S181*H181</f>
        <v>0</v>
      </c>
      <c r="AR181" s="17" t="s">
        <v>214</v>
      </c>
      <c r="AT181" s="17" t="s">
        <v>209</v>
      </c>
      <c r="AU181" s="17" t="s">
        <v>80</v>
      </c>
      <c r="AY181" s="17" t="s">
        <v>207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78</v>
      </c>
      <c r="BK181" s="228">
        <f>ROUND(I181*H181,2)</f>
        <v>0</v>
      </c>
      <c r="BL181" s="17" t="s">
        <v>214</v>
      </c>
      <c r="BM181" s="17" t="s">
        <v>347</v>
      </c>
    </row>
    <row r="182" s="12" customFormat="1">
      <c r="B182" s="229"/>
      <c r="C182" s="230"/>
      <c r="D182" s="231" t="s">
        <v>216</v>
      </c>
      <c r="E182" s="232" t="s">
        <v>1</v>
      </c>
      <c r="F182" s="233" t="s">
        <v>348</v>
      </c>
      <c r="G182" s="230"/>
      <c r="H182" s="234">
        <v>0.056000000000000001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AT182" s="240" t="s">
        <v>216</v>
      </c>
      <c r="AU182" s="240" t="s">
        <v>80</v>
      </c>
      <c r="AV182" s="12" t="s">
        <v>80</v>
      </c>
      <c r="AW182" s="12" t="s">
        <v>33</v>
      </c>
      <c r="AX182" s="12" t="s">
        <v>78</v>
      </c>
      <c r="AY182" s="240" t="s">
        <v>207</v>
      </c>
    </row>
    <row r="183" s="1" customFormat="1" ht="16.5" customHeight="1">
      <c r="B183" s="38"/>
      <c r="C183" s="217" t="s">
        <v>349</v>
      </c>
      <c r="D183" s="217" t="s">
        <v>209</v>
      </c>
      <c r="E183" s="218" t="s">
        <v>350</v>
      </c>
      <c r="F183" s="219" t="s">
        <v>351</v>
      </c>
      <c r="G183" s="220" t="s">
        <v>266</v>
      </c>
      <c r="H183" s="221">
        <v>0.053999999999999999</v>
      </c>
      <c r="I183" s="222"/>
      <c r="J183" s="223">
        <f>ROUND(I183*H183,2)</f>
        <v>0</v>
      </c>
      <c r="K183" s="219" t="s">
        <v>213</v>
      </c>
      <c r="L183" s="43"/>
      <c r="M183" s="224" t="s">
        <v>1</v>
      </c>
      <c r="N183" s="225" t="s">
        <v>42</v>
      </c>
      <c r="O183" s="79"/>
      <c r="P183" s="226">
        <f>O183*H183</f>
        <v>0</v>
      </c>
      <c r="Q183" s="226">
        <v>1.0900000000000001</v>
      </c>
      <c r="R183" s="226">
        <f>Q183*H183</f>
        <v>0.058860000000000003</v>
      </c>
      <c r="S183" s="226">
        <v>0</v>
      </c>
      <c r="T183" s="227">
        <f>S183*H183</f>
        <v>0</v>
      </c>
      <c r="AR183" s="17" t="s">
        <v>214</v>
      </c>
      <c r="AT183" s="17" t="s">
        <v>209</v>
      </c>
      <c r="AU183" s="17" t="s">
        <v>80</v>
      </c>
      <c r="AY183" s="17" t="s">
        <v>207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78</v>
      </c>
      <c r="BK183" s="228">
        <f>ROUND(I183*H183,2)</f>
        <v>0</v>
      </c>
      <c r="BL183" s="17" t="s">
        <v>214</v>
      </c>
      <c r="BM183" s="17" t="s">
        <v>352</v>
      </c>
    </row>
    <row r="184" s="12" customFormat="1">
      <c r="B184" s="229"/>
      <c r="C184" s="230"/>
      <c r="D184" s="231" t="s">
        <v>216</v>
      </c>
      <c r="E184" s="232" t="s">
        <v>1</v>
      </c>
      <c r="F184" s="233" t="s">
        <v>353</v>
      </c>
      <c r="G184" s="230"/>
      <c r="H184" s="234">
        <v>0.053999999999999999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AT184" s="240" t="s">
        <v>216</v>
      </c>
      <c r="AU184" s="240" t="s">
        <v>80</v>
      </c>
      <c r="AV184" s="12" t="s">
        <v>80</v>
      </c>
      <c r="AW184" s="12" t="s">
        <v>33</v>
      </c>
      <c r="AX184" s="12" t="s">
        <v>78</v>
      </c>
      <c r="AY184" s="240" t="s">
        <v>207</v>
      </c>
    </row>
    <row r="185" s="1" customFormat="1" ht="16.5" customHeight="1">
      <c r="B185" s="38"/>
      <c r="C185" s="217" t="s">
        <v>354</v>
      </c>
      <c r="D185" s="217" t="s">
        <v>209</v>
      </c>
      <c r="E185" s="218" t="s">
        <v>355</v>
      </c>
      <c r="F185" s="219" t="s">
        <v>356</v>
      </c>
      <c r="G185" s="220" t="s">
        <v>296</v>
      </c>
      <c r="H185" s="221">
        <v>32.390000000000001</v>
      </c>
      <c r="I185" s="222"/>
      <c r="J185" s="223">
        <f>ROUND(I185*H185,2)</f>
        <v>0</v>
      </c>
      <c r="K185" s="219" t="s">
        <v>213</v>
      </c>
      <c r="L185" s="43"/>
      <c r="M185" s="224" t="s">
        <v>1</v>
      </c>
      <c r="N185" s="225" t="s">
        <v>42</v>
      </c>
      <c r="O185" s="79"/>
      <c r="P185" s="226">
        <f>O185*H185</f>
        <v>0</v>
      </c>
      <c r="Q185" s="226">
        <v>0.02496</v>
      </c>
      <c r="R185" s="226">
        <f>Q185*H185</f>
        <v>0.80845440000000002</v>
      </c>
      <c r="S185" s="226">
        <v>0</v>
      </c>
      <c r="T185" s="227">
        <f>S185*H185</f>
        <v>0</v>
      </c>
      <c r="AR185" s="17" t="s">
        <v>214</v>
      </c>
      <c r="AT185" s="17" t="s">
        <v>209</v>
      </c>
      <c r="AU185" s="17" t="s">
        <v>80</v>
      </c>
      <c r="AY185" s="17" t="s">
        <v>207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78</v>
      </c>
      <c r="BK185" s="228">
        <f>ROUND(I185*H185,2)</f>
        <v>0</v>
      </c>
      <c r="BL185" s="17" t="s">
        <v>214</v>
      </c>
      <c r="BM185" s="17" t="s">
        <v>357</v>
      </c>
    </row>
    <row r="186" s="15" customFormat="1">
      <c r="B186" s="263"/>
      <c r="C186" s="264"/>
      <c r="D186" s="231" t="s">
        <v>216</v>
      </c>
      <c r="E186" s="265" t="s">
        <v>1</v>
      </c>
      <c r="F186" s="266" t="s">
        <v>358</v>
      </c>
      <c r="G186" s="264"/>
      <c r="H186" s="265" t="s">
        <v>1</v>
      </c>
      <c r="I186" s="267"/>
      <c r="J186" s="264"/>
      <c r="K186" s="264"/>
      <c r="L186" s="268"/>
      <c r="M186" s="269"/>
      <c r="N186" s="270"/>
      <c r="O186" s="270"/>
      <c r="P186" s="270"/>
      <c r="Q186" s="270"/>
      <c r="R186" s="270"/>
      <c r="S186" s="270"/>
      <c r="T186" s="271"/>
      <c r="AT186" s="272" t="s">
        <v>216</v>
      </c>
      <c r="AU186" s="272" t="s">
        <v>80</v>
      </c>
      <c r="AV186" s="15" t="s">
        <v>78</v>
      </c>
      <c r="AW186" s="15" t="s">
        <v>33</v>
      </c>
      <c r="AX186" s="15" t="s">
        <v>71</v>
      </c>
      <c r="AY186" s="272" t="s">
        <v>207</v>
      </c>
    </row>
    <row r="187" s="12" customFormat="1">
      <c r="B187" s="229"/>
      <c r="C187" s="230"/>
      <c r="D187" s="231" t="s">
        <v>216</v>
      </c>
      <c r="E187" s="232" t="s">
        <v>1</v>
      </c>
      <c r="F187" s="233" t="s">
        <v>359</v>
      </c>
      <c r="G187" s="230"/>
      <c r="H187" s="234">
        <v>6.2809999999999997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216</v>
      </c>
      <c r="AU187" s="240" t="s">
        <v>80</v>
      </c>
      <c r="AV187" s="12" t="s">
        <v>80</v>
      </c>
      <c r="AW187" s="12" t="s">
        <v>33</v>
      </c>
      <c r="AX187" s="12" t="s">
        <v>71</v>
      </c>
      <c r="AY187" s="240" t="s">
        <v>207</v>
      </c>
    </row>
    <row r="188" s="12" customFormat="1">
      <c r="B188" s="229"/>
      <c r="C188" s="230"/>
      <c r="D188" s="231" t="s">
        <v>216</v>
      </c>
      <c r="E188" s="232" t="s">
        <v>1</v>
      </c>
      <c r="F188" s="233" t="s">
        <v>360</v>
      </c>
      <c r="G188" s="230"/>
      <c r="H188" s="234">
        <v>17.914999999999999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216</v>
      </c>
      <c r="AU188" s="240" t="s">
        <v>80</v>
      </c>
      <c r="AV188" s="12" t="s">
        <v>80</v>
      </c>
      <c r="AW188" s="12" t="s">
        <v>33</v>
      </c>
      <c r="AX188" s="12" t="s">
        <v>71</v>
      </c>
      <c r="AY188" s="240" t="s">
        <v>207</v>
      </c>
    </row>
    <row r="189" s="14" customFormat="1">
      <c r="B189" s="252"/>
      <c r="C189" s="253"/>
      <c r="D189" s="231" t="s">
        <v>216</v>
      </c>
      <c r="E189" s="254" t="s">
        <v>1</v>
      </c>
      <c r="F189" s="255" t="s">
        <v>234</v>
      </c>
      <c r="G189" s="253"/>
      <c r="H189" s="256">
        <v>24.195999999999998</v>
      </c>
      <c r="I189" s="257"/>
      <c r="J189" s="253"/>
      <c r="K189" s="253"/>
      <c r="L189" s="258"/>
      <c r="M189" s="259"/>
      <c r="N189" s="260"/>
      <c r="O189" s="260"/>
      <c r="P189" s="260"/>
      <c r="Q189" s="260"/>
      <c r="R189" s="260"/>
      <c r="S189" s="260"/>
      <c r="T189" s="261"/>
      <c r="AT189" s="262" t="s">
        <v>216</v>
      </c>
      <c r="AU189" s="262" t="s">
        <v>80</v>
      </c>
      <c r="AV189" s="14" t="s">
        <v>228</v>
      </c>
      <c r="AW189" s="14" t="s">
        <v>33</v>
      </c>
      <c r="AX189" s="14" t="s">
        <v>71</v>
      </c>
      <c r="AY189" s="262" t="s">
        <v>207</v>
      </c>
    </row>
    <row r="190" s="12" customFormat="1">
      <c r="B190" s="229"/>
      <c r="C190" s="230"/>
      <c r="D190" s="231" t="s">
        <v>216</v>
      </c>
      <c r="E190" s="232" t="s">
        <v>1</v>
      </c>
      <c r="F190" s="233" t="s">
        <v>361</v>
      </c>
      <c r="G190" s="230"/>
      <c r="H190" s="234">
        <v>7.3849999999999998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216</v>
      </c>
      <c r="AU190" s="240" t="s">
        <v>80</v>
      </c>
      <c r="AV190" s="12" t="s">
        <v>80</v>
      </c>
      <c r="AW190" s="12" t="s">
        <v>33</v>
      </c>
      <c r="AX190" s="12" t="s">
        <v>71</v>
      </c>
      <c r="AY190" s="240" t="s">
        <v>207</v>
      </c>
    </row>
    <row r="191" s="12" customFormat="1">
      <c r="B191" s="229"/>
      <c r="C191" s="230"/>
      <c r="D191" s="231" t="s">
        <v>216</v>
      </c>
      <c r="E191" s="232" t="s">
        <v>1</v>
      </c>
      <c r="F191" s="233" t="s">
        <v>362</v>
      </c>
      <c r="G191" s="230"/>
      <c r="H191" s="234">
        <v>0.80900000000000005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AT191" s="240" t="s">
        <v>216</v>
      </c>
      <c r="AU191" s="240" t="s">
        <v>80</v>
      </c>
      <c r="AV191" s="12" t="s">
        <v>80</v>
      </c>
      <c r="AW191" s="12" t="s">
        <v>33</v>
      </c>
      <c r="AX191" s="12" t="s">
        <v>71</v>
      </c>
      <c r="AY191" s="240" t="s">
        <v>207</v>
      </c>
    </row>
    <row r="192" s="14" customFormat="1">
      <c r="B192" s="252"/>
      <c r="C192" s="253"/>
      <c r="D192" s="231" t="s">
        <v>216</v>
      </c>
      <c r="E192" s="254" t="s">
        <v>1</v>
      </c>
      <c r="F192" s="255" t="s">
        <v>234</v>
      </c>
      <c r="G192" s="253"/>
      <c r="H192" s="256">
        <v>8.1939999999999991</v>
      </c>
      <c r="I192" s="257"/>
      <c r="J192" s="253"/>
      <c r="K192" s="253"/>
      <c r="L192" s="258"/>
      <c r="M192" s="259"/>
      <c r="N192" s="260"/>
      <c r="O192" s="260"/>
      <c r="P192" s="260"/>
      <c r="Q192" s="260"/>
      <c r="R192" s="260"/>
      <c r="S192" s="260"/>
      <c r="T192" s="261"/>
      <c r="AT192" s="262" t="s">
        <v>216</v>
      </c>
      <c r="AU192" s="262" t="s">
        <v>80</v>
      </c>
      <c r="AV192" s="14" t="s">
        <v>228</v>
      </c>
      <c r="AW192" s="14" t="s">
        <v>33</v>
      </c>
      <c r="AX192" s="14" t="s">
        <v>71</v>
      </c>
      <c r="AY192" s="262" t="s">
        <v>207</v>
      </c>
    </row>
    <row r="193" s="13" customFormat="1">
      <c r="B193" s="241"/>
      <c r="C193" s="242"/>
      <c r="D193" s="231" t="s">
        <v>216</v>
      </c>
      <c r="E193" s="243" t="s">
        <v>1</v>
      </c>
      <c r="F193" s="244" t="s">
        <v>223</v>
      </c>
      <c r="G193" s="242"/>
      <c r="H193" s="245">
        <v>32.389999999999993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AT193" s="251" t="s">
        <v>216</v>
      </c>
      <c r="AU193" s="251" t="s">
        <v>80</v>
      </c>
      <c r="AV193" s="13" t="s">
        <v>214</v>
      </c>
      <c r="AW193" s="13" t="s">
        <v>33</v>
      </c>
      <c r="AX193" s="13" t="s">
        <v>78</v>
      </c>
      <c r="AY193" s="251" t="s">
        <v>207</v>
      </c>
    </row>
    <row r="194" s="1" customFormat="1" ht="22.5" customHeight="1">
      <c r="B194" s="38"/>
      <c r="C194" s="217" t="s">
        <v>363</v>
      </c>
      <c r="D194" s="217" t="s">
        <v>209</v>
      </c>
      <c r="E194" s="218" t="s">
        <v>364</v>
      </c>
      <c r="F194" s="219" t="s">
        <v>365</v>
      </c>
      <c r="G194" s="220" t="s">
        <v>212</v>
      </c>
      <c r="H194" s="221">
        <v>0.22500000000000001</v>
      </c>
      <c r="I194" s="222"/>
      <c r="J194" s="223">
        <f>ROUND(I194*H194,2)</f>
        <v>0</v>
      </c>
      <c r="K194" s="219" t="s">
        <v>213</v>
      </c>
      <c r="L194" s="43"/>
      <c r="M194" s="224" t="s">
        <v>1</v>
      </c>
      <c r="N194" s="225" t="s">
        <v>42</v>
      </c>
      <c r="O194" s="79"/>
      <c r="P194" s="226">
        <f>O194*H194</f>
        <v>0</v>
      </c>
      <c r="Q194" s="226">
        <v>1.79172</v>
      </c>
      <c r="R194" s="226">
        <f>Q194*H194</f>
        <v>0.40313700000000002</v>
      </c>
      <c r="S194" s="226">
        <v>0</v>
      </c>
      <c r="T194" s="227">
        <f>S194*H194</f>
        <v>0</v>
      </c>
      <c r="AR194" s="17" t="s">
        <v>214</v>
      </c>
      <c r="AT194" s="17" t="s">
        <v>209</v>
      </c>
      <c r="AU194" s="17" t="s">
        <v>80</v>
      </c>
      <c r="AY194" s="17" t="s">
        <v>207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78</v>
      </c>
      <c r="BK194" s="228">
        <f>ROUND(I194*H194,2)</f>
        <v>0</v>
      </c>
      <c r="BL194" s="17" t="s">
        <v>214</v>
      </c>
      <c r="BM194" s="17" t="s">
        <v>366</v>
      </c>
    </row>
    <row r="195" s="12" customFormat="1">
      <c r="B195" s="229"/>
      <c r="C195" s="230"/>
      <c r="D195" s="231" t="s">
        <v>216</v>
      </c>
      <c r="E195" s="232" t="s">
        <v>1</v>
      </c>
      <c r="F195" s="233" t="s">
        <v>367</v>
      </c>
      <c r="G195" s="230"/>
      <c r="H195" s="234">
        <v>0.22500000000000001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AT195" s="240" t="s">
        <v>216</v>
      </c>
      <c r="AU195" s="240" t="s">
        <v>80</v>
      </c>
      <c r="AV195" s="12" t="s">
        <v>80</v>
      </c>
      <c r="AW195" s="12" t="s">
        <v>33</v>
      </c>
      <c r="AX195" s="12" t="s">
        <v>78</v>
      </c>
      <c r="AY195" s="240" t="s">
        <v>207</v>
      </c>
    </row>
    <row r="196" s="1" customFormat="1" ht="22.5" customHeight="1">
      <c r="B196" s="38"/>
      <c r="C196" s="217" t="s">
        <v>368</v>
      </c>
      <c r="D196" s="217" t="s">
        <v>209</v>
      </c>
      <c r="E196" s="218" t="s">
        <v>369</v>
      </c>
      <c r="F196" s="219" t="s">
        <v>370</v>
      </c>
      <c r="G196" s="220" t="s">
        <v>296</v>
      </c>
      <c r="H196" s="221">
        <v>28.183</v>
      </c>
      <c r="I196" s="222"/>
      <c r="J196" s="223">
        <f>ROUND(I196*H196,2)</f>
        <v>0</v>
      </c>
      <c r="K196" s="219" t="s">
        <v>213</v>
      </c>
      <c r="L196" s="43"/>
      <c r="M196" s="224" t="s">
        <v>1</v>
      </c>
      <c r="N196" s="225" t="s">
        <v>42</v>
      </c>
      <c r="O196" s="79"/>
      <c r="P196" s="226">
        <f>O196*H196</f>
        <v>0</v>
      </c>
      <c r="Q196" s="226">
        <v>0.066379999999999995</v>
      </c>
      <c r="R196" s="226">
        <f>Q196*H196</f>
        <v>1.8707875399999998</v>
      </c>
      <c r="S196" s="226">
        <v>0</v>
      </c>
      <c r="T196" s="227">
        <f>S196*H196</f>
        <v>0</v>
      </c>
      <c r="AR196" s="17" t="s">
        <v>214</v>
      </c>
      <c r="AT196" s="17" t="s">
        <v>209</v>
      </c>
      <c r="AU196" s="17" t="s">
        <v>80</v>
      </c>
      <c r="AY196" s="17" t="s">
        <v>207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78</v>
      </c>
      <c r="BK196" s="228">
        <f>ROUND(I196*H196,2)</f>
        <v>0</v>
      </c>
      <c r="BL196" s="17" t="s">
        <v>214</v>
      </c>
      <c r="BM196" s="17" t="s">
        <v>371</v>
      </c>
    </row>
    <row r="197" s="12" customFormat="1">
      <c r="B197" s="229"/>
      <c r="C197" s="230"/>
      <c r="D197" s="231" t="s">
        <v>216</v>
      </c>
      <c r="E197" s="232" t="s">
        <v>1</v>
      </c>
      <c r="F197" s="233" t="s">
        <v>372</v>
      </c>
      <c r="G197" s="230"/>
      <c r="H197" s="234">
        <v>4.9720000000000004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216</v>
      </c>
      <c r="AU197" s="240" t="s">
        <v>80</v>
      </c>
      <c r="AV197" s="12" t="s">
        <v>80</v>
      </c>
      <c r="AW197" s="12" t="s">
        <v>33</v>
      </c>
      <c r="AX197" s="12" t="s">
        <v>71</v>
      </c>
      <c r="AY197" s="240" t="s">
        <v>207</v>
      </c>
    </row>
    <row r="198" s="12" customFormat="1">
      <c r="B198" s="229"/>
      <c r="C198" s="230"/>
      <c r="D198" s="231" t="s">
        <v>216</v>
      </c>
      <c r="E198" s="232" t="s">
        <v>1</v>
      </c>
      <c r="F198" s="233" t="s">
        <v>373</v>
      </c>
      <c r="G198" s="230"/>
      <c r="H198" s="234">
        <v>9.6850000000000005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216</v>
      </c>
      <c r="AU198" s="240" t="s">
        <v>80</v>
      </c>
      <c r="AV198" s="12" t="s">
        <v>80</v>
      </c>
      <c r="AW198" s="12" t="s">
        <v>33</v>
      </c>
      <c r="AX198" s="12" t="s">
        <v>71</v>
      </c>
      <c r="AY198" s="240" t="s">
        <v>207</v>
      </c>
    </row>
    <row r="199" s="12" customFormat="1">
      <c r="B199" s="229"/>
      <c r="C199" s="230"/>
      <c r="D199" s="231" t="s">
        <v>216</v>
      </c>
      <c r="E199" s="232" t="s">
        <v>1</v>
      </c>
      <c r="F199" s="233" t="s">
        <v>374</v>
      </c>
      <c r="G199" s="230"/>
      <c r="H199" s="234">
        <v>5.1459999999999999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216</v>
      </c>
      <c r="AU199" s="240" t="s">
        <v>80</v>
      </c>
      <c r="AV199" s="12" t="s">
        <v>80</v>
      </c>
      <c r="AW199" s="12" t="s">
        <v>33</v>
      </c>
      <c r="AX199" s="12" t="s">
        <v>71</v>
      </c>
      <c r="AY199" s="240" t="s">
        <v>207</v>
      </c>
    </row>
    <row r="200" s="12" customFormat="1">
      <c r="B200" s="229"/>
      <c r="C200" s="230"/>
      <c r="D200" s="231" t="s">
        <v>216</v>
      </c>
      <c r="E200" s="232" t="s">
        <v>1</v>
      </c>
      <c r="F200" s="233" t="s">
        <v>375</v>
      </c>
      <c r="G200" s="230"/>
      <c r="H200" s="234">
        <v>8.3800000000000008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AT200" s="240" t="s">
        <v>216</v>
      </c>
      <c r="AU200" s="240" t="s">
        <v>80</v>
      </c>
      <c r="AV200" s="12" t="s">
        <v>80</v>
      </c>
      <c r="AW200" s="12" t="s">
        <v>33</v>
      </c>
      <c r="AX200" s="12" t="s">
        <v>71</v>
      </c>
      <c r="AY200" s="240" t="s">
        <v>207</v>
      </c>
    </row>
    <row r="201" s="13" customFormat="1">
      <c r="B201" s="241"/>
      <c r="C201" s="242"/>
      <c r="D201" s="231" t="s">
        <v>216</v>
      </c>
      <c r="E201" s="243" t="s">
        <v>1</v>
      </c>
      <c r="F201" s="244" t="s">
        <v>223</v>
      </c>
      <c r="G201" s="242"/>
      <c r="H201" s="245">
        <v>28.183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AT201" s="251" t="s">
        <v>216</v>
      </c>
      <c r="AU201" s="251" t="s">
        <v>80</v>
      </c>
      <c r="AV201" s="13" t="s">
        <v>214</v>
      </c>
      <c r="AW201" s="13" t="s">
        <v>33</v>
      </c>
      <c r="AX201" s="13" t="s">
        <v>78</v>
      </c>
      <c r="AY201" s="251" t="s">
        <v>207</v>
      </c>
    </row>
    <row r="202" s="1" customFormat="1" ht="16.5" customHeight="1">
      <c r="B202" s="38"/>
      <c r="C202" s="217" t="s">
        <v>376</v>
      </c>
      <c r="D202" s="217" t="s">
        <v>209</v>
      </c>
      <c r="E202" s="218" t="s">
        <v>377</v>
      </c>
      <c r="F202" s="219" t="s">
        <v>378</v>
      </c>
      <c r="G202" s="220" t="s">
        <v>296</v>
      </c>
      <c r="H202" s="221">
        <v>0.20000000000000001</v>
      </c>
      <c r="I202" s="222"/>
      <c r="J202" s="223">
        <f>ROUND(I202*H202,2)</f>
        <v>0</v>
      </c>
      <c r="K202" s="219" t="s">
        <v>213</v>
      </c>
      <c r="L202" s="43"/>
      <c r="M202" s="224" t="s">
        <v>1</v>
      </c>
      <c r="N202" s="225" t="s">
        <v>42</v>
      </c>
      <c r="O202" s="79"/>
      <c r="P202" s="226">
        <f>O202*H202</f>
        <v>0</v>
      </c>
      <c r="Q202" s="226">
        <v>0.26723000000000002</v>
      </c>
      <c r="R202" s="226">
        <f>Q202*H202</f>
        <v>0.053446000000000007</v>
      </c>
      <c r="S202" s="226">
        <v>0</v>
      </c>
      <c r="T202" s="227">
        <f>S202*H202</f>
        <v>0</v>
      </c>
      <c r="AR202" s="17" t="s">
        <v>214</v>
      </c>
      <c r="AT202" s="17" t="s">
        <v>209</v>
      </c>
      <c r="AU202" s="17" t="s">
        <v>80</v>
      </c>
      <c r="AY202" s="17" t="s">
        <v>207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78</v>
      </c>
      <c r="BK202" s="228">
        <f>ROUND(I202*H202,2)</f>
        <v>0</v>
      </c>
      <c r="BL202" s="17" t="s">
        <v>214</v>
      </c>
      <c r="BM202" s="17" t="s">
        <v>379</v>
      </c>
    </row>
    <row r="203" s="12" customFormat="1">
      <c r="B203" s="229"/>
      <c r="C203" s="230"/>
      <c r="D203" s="231" t="s">
        <v>216</v>
      </c>
      <c r="E203" s="232" t="s">
        <v>1</v>
      </c>
      <c r="F203" s="233" t="s">
        <v>380</v>
      </c>
      <c r="G203" s="230"/>
      <c r="H203" s="234">
        <v>0.20000000000000001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AT203" s="240" t="s">
        <v>216</v>
      </c>
      <c r="AU203" s="240" t="s">
        <v>80</v>
      </c>
      <c r="AV203" s="12" t="s">
        <v>80</v>
      </c>
      <c r="AW203" s="12" t="s">
        <v>33</v>
      </c>
      <c r="AX203" s="12" t="s">
        <v>78</v>
      </c>
      <c r="AY203" s="240" t="s">
        <v>207</v>
      </c>
    </row>
    <row r="204" s="11" customFormat="1" ht="22.8" customHeight="1">
      <c r="B204" s="201"/>
      <c r="C204" s="202"/>
      <c r="D204" s="203" t="s">
        <v>70</v>
      </c>
      <c r="E204" s="215" t="s">
        <v>214</v>
      </c>
      <c r="F204" s="215" t="s">
        <v>381</v>
      </c>
      <c r="G204" s="202"/>
      <c r="H204" s="202"/>
      <c r="I204" s="205"/>
      <c r="J204" s="216">
        <f>BK204</f>
        <v>0</v>
      </c>
      <c r="K204" s="202"/>
      <c r="L204" s="207"/>
      <c r="M204" s="208"/>
      <c r="N204" s="209"/>
      <c r="O204" s="209"/>
      <c r="P204" s="210">
        <f>SUM(P205:P229)</f>
        <v>0</v>
      </c>
      <c r="Q204" s="209"/>
      <c r="R204" s="210">
        <f>SUM(R205:R229)</f>
        <v>9.9973685899999989</v>
      </c>
      <c r="S204" s="209"/>
      <c r="T204" s="211">
        <f>SUM(T205:T229)</f>
        <v>0</v>
      </c>
      <c r="AR204" s="212" t="s">
        <v>78</v>
      </c>
      <c r="AT204" s="213" t="s">
        <v>70</v>
      </c>
      <c r="AU204" s="213" t="s">
        <v>78</v>
      </c>
      <c r="AY204" s="212" t="s">
        <v>207</v>
      </c>
      <c r="BK204" s="214">
        <f>SUM(BK205:BK229)</f>
        <v>0</v>
      </c>
    </row>
    <row r="205" s="1" customFormat="1" ht="22.5" customHeight="1">
      <c r="B205" s="38"/>
      <c r="C205" s="217" t="s">
        <v>382</v>
      </c>
      <c r="D205" s="217" t="s">
        <v>209</v>
      </c>
      <c r="E205" s="218" t="s">
        <v>383</v>
      </c>
      <c r="F205" s="219" t="s">
        <v>384</v>
      </c>
      <c r="G205" s="220" t="s">
        <v>212</v>
      </c>
      <c r="H205" s="221">
        <v>2.1309999999999998</v>
      </c>
      <c r="I205" s="222"/>
      <c r="J205" s="223">
        <f>ROUND(I205*H205,2)</f>
        <v>0</v>
      </c>
      <c r="K205" s="219" t="s">
        <v>213</v>
      </c>
      <c r="L205" s="43"/>
      <c r="M205" s="224" t="s">
        <v>1</v>
      </c>
      <c r="N205" s="225" t="s">
        <v>42</v>
      </c>
      <c r="O205" s="79"/>
      <c r="P205" s="226">
        <f>O205*H205</f>
        <v>0</v>
      </c>
      <c r="Q205" s="226">
        <v>2.45343</v>
      </c>
      <c r="R205" s="226">
        <f>Q205*H205</f>
        <v>5.2282593299999993</v>
      </c>
      <c r="S205" s="226">
        <v>0</v>
      </c>
      <c r="T205" s="227">
        <f>S205*H205</f>
        <v>0</v>
      </c>
      <c r="AR205" s="17" t="s">
        <v>214</v>
      </c>
      <c r="AT205" s="17" t="s">
        <v>209</v>
      </c>
      <c r="AU205" s="17" t="s">
        <v>80</v>
      </c>
      <c r="AY205" s="17" t="s">
        <v>207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78</v>
      </c>
      <c r="BK205" s="228">
        <f>ROUND(I205*H205,2)</f>
        <v>0</v>
      </c>
      <c r="BL205" s="17" t="s">
        <v>214</v>
      </c>
      <c r="BM205" s="17" t="s">
        <v>385</v>
      </c>
    </row>
    <row r="206" s="12" customFormat="1">
      <c r="B206" s="229"/>
      <c r="C206" s="230"/>
      <c r="D206" s="231" t="s">
        <v>216</v>
      </c>
      <c r="E206" s="232" t="s">
        <v>1</v>
      </c>
      <c r="F206" s="233" t="s">
        <v>386</v>
      </c>
      <c r="G206" s="230"/>
      <c r="H206" s="234">
        <v>2.1309999999999998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216</v>
      </c>
      <c r="AU206" s="240" t="s">
        <v>80</v>
      </c>
      <c r="AV206" s="12" t="s">
        <v>80</v>
      </c>
      <c r="AW206" s="12" t="s">
        <v>33</v>
      </c>
      <c r="AX206" s="12" t="s">
        <v>78</v>
      </c>
      <c r="AY206" s="240" t="s">
        <v>207</v>
      </c>
    </row>
    <row r="207" s="1" customFormat="1" ht="22.5" customHeight="1">
      <c r="B207" s="38"/>
      <c r="C207" s="217" t="s">
        <v>387</v>
      </c>
      <c r="D207" s="217" t="s">
        <v>209</v>
      </c>
      <c r="E207" s="218" t="s">
        <v>388</v>
      </c>
      <c r="F207" s="219" t="s">
        <v>389</v>
      </c>
      <c r="G207" s="220" t="s">
        <v>296</v>
      </c>
      <c r="H207" s="221">
        <v>12.182</v>
      </c>
      <c r="I207" s="222"/>
      <c r="J207" s="223">
        <f>ROUND(I207*H207,2)</f>
        <v>0</v>
      </c>
      <c r="K207" s="219" t="s">
        <v>213</v>
      </c>
      <c r="L207" s="43"/>
      <c r="M207" s="224" t="s">
        <v>1</v>
      </c>
      <c r="N207" s="225" t="s">
        <v>42</v>
      </c>
      <c r="O207" s="79"/>
      <c r="P207" s="226">
        <f>O207*H207</f>
        <v>0</v>
      </c>
      <c r="Q207" s="226">
        <v>0.00215</v>
      </c>
      <c r="R207" s="226">
        <f>Q207*H207</f>
        <v>0.026191300000000001</v>
      </c>
      <c r="S207" s="226">
        <v>0</v>
      </c>
      <c r="T207" s="227">
        <f>S207*H207</f>
        <v>0</v>
      </c>
      <c r="AR207" s="17" t="s">
        <v>214</v>
      </c>
      <c r="AT207" s="17" t="s">
        <v>209</v>
      </c>
      <c r="AU207" s="17" t="s">
        <v>80</v>
      </c>
      <c r="AY207" s="17" t="s">
        <v>207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78</v>
      </c>
      <c r="BK207" s="228">
        <f>ROUND(I207*H207,2)</f>
        <v>0</v>
      </c>
      <c r="BL207" s="17" t="s">
        <v>214</v>
      </c>
      <c r="BM207" s="17" t="s">
        <v>390</v>
      </c>
    </row>
    <row r="208" s="12" customFormat="1">
      <c r="B208" s="229"/>
      <c r="C208" s="230"/>
      <c r="D208" s="231" t="s">
        <v>216</v>
      </c>
      <c r="E208" s="232" t="s">
        <v>1</v>
      </c>
      <c r="F208" s="233" t="s">
        <v>391</v>
      </c>
      <c r="G208" s="230"/>
      <c r="H208" s="234">
        <v>12.182</v>
      </c>
      <c r="I208" s="235"/>
      <c r="J208" s="230"/>
      <c r="K208" s="230"/>
      <c r="L208" s="236"/>
      <c r="M208" s="237"/>
      <c r="N208" s="238"/>
      <c r="O208" s="238"/>
      <c r="P208" s="238"/>
      <c r="Q208" s="238"/>
      <c r="R208" s="238"/>
      <c r="S208" s="238"/>
      <c r="T208" s="239"/>
      <c r="AT208" s="240" t="s">
        <v>216</v>
      </c>
      <c r="AU208" s="240" t="s">
        <v>80</v>
      </c>
      <c r="AV208" s="12" t="s">
        <v>80</v>
      </c>
      <c r="AW208" s="12" t="s">
        <v>33</v>
      </c>
      <c r="AX208" s="12" t="s">
        <v>78</v>
      </c>
      <c r="AY208" s="240" t="s">
        <v>207</v>
      </c>
    </row>
    <row r="209" s="1" customFormat="1" ht="22.5" customHeight="1">
      <c r="B209" s="38"/>
      <c r="C209" s="217" t="s">
        <v>392</v>
      </c>
      <c r="D209" s="217" t="s">
        <v>209</v>
      </c>
      <c r="E209" s="218" t="s">
        <v>393</v>
      </c>
      <c r="F209" s="219" t="s">
        <v>394</v>
      </c>
      <c r="G209" s="220" t="s">
        <v>296</v>
      </c>
      <c r="H209" s="221">
        <v>12.182</v>
      </c>
      <c r="I209" s="222"/>
      <c r="J209" s="223">
        <f>ROUND(I209*H209,2)</f>
        <v>0</v>
      </c>
      <c r="K209" s="219" t="s">
        <v>213</v>
      </c>
      <c r="L209" s="43"/>
      <c r="M209" s="224" t="s">
        <v>1</v>
      </c>
      <c r="N209" s="225" t="s">
        <v>42</v>
      </c>
      <c r="O209" s="79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AR209" s="17" t="s">
        <v>214</v>
      </c>
      <c r="AT209" s="17" t="s">
        <v>209</v>
      </c>
      <c r="AU209" s="17" t="s">
        <v>80</v>
      </c>
      <c r="AY209" s="17" t="s">
        <v>207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78</v>
      </c>
      <c r="BK209" s="228">
        <f>ROUND(I209*H209,2)</f>
        <v>0</v>
      </c>
      <c r="BL209" s="17" t="s">
        <v>214</v>
      </c>
      <c r="BM209" s="17" t="s">
        <v>395</v>
      </c>
    </row>
    <row r="210" s="12" customFormat="1">
      <c r="B210" s="229"/>
      <c r="C210" s="230"/>
      <c r="D210" s="231" t="s">
        <v>216</v>
      </c>
      <c r="E210" s="232" t="s">
        <v>1</v>
      </c>
      <c r="F210" s="233" t="s">
        <v>396</v>
      </c>
      <c r="G210" s="230"/>
      <c r="H210" s="234">
        <v>12.182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216</v>
      </c>
      <c r="AU210" s="240" t="s">
        <v>80</v>
      </c>
      <c r="AV210" s="12" t="s">
        <v>80</v>
      </c>
      <c r="AW210" s="12" t="s">
        <v>33</v>
      </c>
      <c r="AX210" s="12" t="s">
        <v>78</v>
      </c>
      <c r="AY210" s="240" t="s">
        <v>207</v>
      </c>
    </row>
    <row r="211" s="1" customFormat="1" ht="22.5" customHeight="1">
      <c r="B211" s="38"/>
      <c r="C211" s="217" t="s">
        <v>397</v>
      </c>
      <c r="D211" s="217" t="s">
        <v>209</v>
      </c>
      <c r="E211" s="218" t="s">
        <v>398</v>
      </c>
      <c r="F211" s="219" t="s">
        <v>399</v>
      </c>
      <c r="G211" s="220" t="s">
        <v>296</v>
      </c>
      <c r="H211" s="221">
        <v>9.2300000000000004</v>
      </c>
      <c r="I211" s="222"/>
      <c r="J211" s="223">
        <f>ROUND(I211*H211,2)</f>
        <v>0</v>
      </c>
      <c r="K211" s="219" t="s">
        <v>213</v>
      </c>
      <c r="L211" s="43"/>
      <c r="M211" s="224" t="s">
        <v>1</v>
      </c>
      <c r="N211" s="225" t="s">
        <v>42</v>
      </c>
      <c r="O211" s="79"/>
      <c r="P211" s="226">
        <f>O211*H211</f>
        <v>0</v>
      </c>
      <c r="Q211" s="226">
        <v>0.01017</v>
      </c>
      <c r="R211" s="226">
        <f>Q211*H211</f>
        <v>0.093869100000000011</v>
      </c>
      <c r="S211" s="226">
        <v>0</v>
      </c>
      <c r="T211" s="227">
        <f>S211*H211</f>
        <v>0</v>
      </c>
      <c r="AR211" s="17" t="s">
        <v>214</v>
      </c>
      <c r="AT211" s="17" t="s">
        <v>209</v>
      </c>
      <c r="AU211" s="17" t="s">
        <v>80</v>
      </c>
      <c r="AY211" s="17" t="s">
        <v>207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78</v>
      </c>
      <c r="BK211" s="228">
        <f>ROUND(I211*H211,2)</f>
        <v>0</v>
      </c>
      <c r="BL211" s="17" t="s">
        <v>214</v>
      </c>
      <c r="BM211" s="17" t="s">
        <v>400</v>
      </c>
    </row>
    <row r="212" s="12" customFormat="1">
      <c r="B212" s="229"/>
      <c r="C212" s="230"/>
      <c r="D212" s="231" t="s">
        <v>216</v>
      </c>
      <c r="E212" s="232" t="s">
        <v>1</v>
      </c>
      <c r="F212" s="233" t="s">
        <v>401</v>
      </c>
      <c r="G212" s="230"/>
      <c r="H212" s="234">
        <v>9.2300000000000004</v>
      </c>
      <c r="I212" s="235"/>
      <c r="J212" s="230"/>
      <c r="K212" s="230"/>
      <c r="L212" s="236"/>
      <c r="M212" s="237"/>
      <c r="N212" s="238"/>
      <c r="O212" s="238"/>
      <c r="P212" s="238"/>
      <c r="Q212" s="238"/>
      <c r="R212" s="238"/>
      <c r="S212" s="238"/>
      <c r="T212" s="239"/>
      <c r="AT212" s="240" t="s">
        <v>216</v>
      </c>
      <c r="AU212" s="240" t="s">
        <v>80</v>
      </c>
      <c r="AV212" s="12" t="s">
        <v>80</v>
      </c>
      <c r="AW212" s="12" t="s">
        <v>33</v>
      </c>
      <c r="AX212" s="12" t="s">
        <v>78</v>
      </c>
      <c r="AY212" s="240" t="s">
        <v>207</v>
      </c>
    </row>
    <row r="213" s="1" customFormat="1" ht="22.5" customHeight="1">
      <c r="B213" s="38"/>
      <c r="C213" s="217" t="s">
        <v>402</v>
      </c>
      <c r="D213" s="217" t="s">
        <v>209</v>
      </c>
      <c r="E213" s="218" t="s">
        <v>403</v>
      </c>
      <c r="F213" s="219" t="s">
        <v>404</v>
      </c>
      <c r="G213" s="220" t="s">
        <v>296</v>
      </c>
      <c r="H213" s="221">
        <v>9.2300000000000004</v>
      </c>
      <c r="I213" s="222"/>
      <c r="J213" s="223">
        <f>ROUND(I213*H213,2)</f>
        <v>0</v>
      </c>
      <c r="K213" s="219" t="s">
        <v>213</v>
      </c>
      <c r="L213" s="43"/>
      <c r="M213" s="224" t="s">
        <v>1</v>
      </c>
      <c r="N213" s="225" t="s">
        <v>42</v>
      </c>
      <c r="O213" s="79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AR213" s="17" t="s">
        <v>214</v>
      </c>
      <c r="AT213" s="17" t="s">
        <v>209</v>
      </c>
      <c r="AU213" s="17" t="s">
        <v>80</v>
      </c>
      <c r="AY213" s="17" t="s">
        <v>207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78</v>
      </c>
      <c r="BK213" s="228">
        <f>ROUND(I213*H213,2)</f>
        <v>0</v>
      </c>
      <c r="BL213" s="17" t="s">
        <v>214</v>
      </c>
      <c r="BM213" s="17" t="s">
        <v>405</v>
      </c>
    </row>
    <row r="214" s="1" customFormat="1" ht="33.75" customHeight="1">
      <c r="B214" s="38"/>
      <c r="C214" s="217" t="s">
        <v>406</v>
      </c>
      <c r="D214" s="217" t="s">
        <v>209</v>
      </c>
      <c r="E214" s="218" t="s">
        <v>407</v>
      </c>
      <c r="F214" s="219" t="s">
        <v>408</v>
      </c>
      <c r="G214" s="220" t="s">
        <v>266</v>
      </c>
      <c r="H214" s="221">
        <v>0.20000000000000001</v>
      </c>
      <c r="I214" s="222"/>
      <c r="J214" s="223">
        <f>ROUND(I214*H214,2)</f>
        <v>0</v>
      </c>
      <c r="K214" s="219" t="s">
        <v>213</v>
      </c>
      <c r="L214" s="43"/>
      <c r="M214" s="224" t="s">
        <v>1</v>
      </c>
      <c r="N214" s="225" t="s">
        <v>42</v>
      </c>
      <c r="O214" s="79"/>
      <c r="P214" s="226">
        <f>O214*H214</f>
        <v>0</v>
      </c>
      <c r="Q214" s="226">
        <v>1.0551600000000001</v>
      </c>
      <c r="R214" s="226">
        <f>Q214*H214</f>
        <v>0.21103200000000003</v>
      </c>
      <c r="S214" s="226">
        <v>0</v>
      </c>
      <c r="T214" s="227">
        <f>S214*H214</f>
        <v>0</v>
      </c>
      <c r="AR214" s="17" t="s">
        <v>214</v>
      </c>
      <c r="AT214" s="17" t="s">
        <v>209</v>
      </c>
      <c r="AU214" s="17" t="s">
        <v>80</v>
      </c>
      <c r="AY214" s="17" t="s">
        <v>207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78</v>
      </c>
      <c r="BK214" s="228">
        <f>ROUND(I214*H214,2)</f>
        <v>0</v>
      </c>
      <c r="BL214" s="17" t="s">
        <v>214</v>
      </c>
      <c r="BM214" s="17" t="s">
        <v>409</v>
      </c>
    </row>
    <row r="215" s="1" customFormat="1" ht="33.75" customHeight="1">
      <c r="B215" s="38"/>
      <c r="C215" s="217" t="s">
        <v>410</v>
      </c>
      <c r="D215" s="217" t="s">
        <v>209</v>
      </c>
      <c r="E215" s="218" t="s">
        <v>411</v>
      </c>
      <c r="F215" s="219" t="s">
        <v>412</v>
      </c>
      <c r="G215" s="220" t="s">
        <v>266</v>
      </c>
      <c r="H215" s="221">
        <v>0.048000000000000001</v>
      </c>
      <c r="I215" s="222"/>
      <c r="J215" s="223">
        <f>ROUND(I215*H215,2)</f>
        <v>0</v>
      </c>
      <c r="K215" s="219" t="s">
        <v>213</v>
      </c>
      <c r="L215" s="43"/>
      <c r="M215" s="224" t="s">
        <v>1</v>
      </c>
      <c r="N215" s="225" t="s">
        <v>42</v>
      </c>
      <c r="O215" s="79"/>
      <c r="P215" s="226">
        <f>O215*H215</f>
        <v>0</v>
      </c>
      <c r="Q215" s="226">
        <v>1.0530600000000001</v>
      </c>
      <c r="R215" s="226">
        <f>Q215*H215</f>
        <v>0.050546880000000009</v>
      </c>
      <c r="S215" s="226">
        <v>0</v>
      </c>
      <c r="T215" s="227">
        <f>S215*H215</f>
        <v>0</v>
      </c>
      <c r="AR215" s="17" t="s">
        <v>214</v>
      </c>
      <c r="AT215" s="17" t="s">
        <v>209</v>
      </c>
      <c r="AU215" s="17" t="s">
        <v>80</v>
      </c>
      <c r="AY215" s="17" t="s">
        <v>207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78</v>
      </c>
      <c r="BK215" s="228">
        <f>ROUND(I215*H215,2)</f>
        <v>0</v>
      </c>
      <c r="BL215" s="17" t="s">
        <v>214</v>
      </c>
      <c r="BM215" s="17" t="s">
        <v>413</v>
      </c>
    </row>
    <row r="216" s="12" customFormat="1">
      <c r="B216" s="229"/>
      <c r="C216" s="230"/>
      <c r="D216" s="231" t="s">
        <v>216</v>
      </c>
      <c r="E216" s="232" t="s">
        <v>1</v>
      </c>
      <c r="F216" s="233" t="s">
        <v>414</v>
      </c>
      <c r="G216" s="230"/>
      <c r="H216" s="234">
        <v>0.048000000000000001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216</v>
      </c>
      <c r="AU216" s="240" t="s">
        <v>80</v>
      </c>
      <c r="AV216" s="12" t="s">
        <v>80</v>
      </c>
      <c r="AW216" s="12" t="s">
        <v>33</v>
      </c>
      <c r="AX216" s="12" t="s">
        <v>78</v>
      </c>
      <c r="AY216" s="240" t="s">
        <v>207</v>
      </c>
    </row>
    <row r="217" s="1" customFormat="1" ht="16.5" customHeight="1">
      <c r="B217" s="38"/>
      <c r="C217" s="217" t="s">
        <v>415</v>
      </c>
      <c r="D217" s="217" t="s">
        <v>209</v>
      </c>
      <c r="E217" s="218" t="s">
        <v>416</v>
      </c>
      <c r="F217" s="219" t="s">
        <v>417</v>
      </c>
      <c r="G217" s="220" t="s">
        <v>418</v>
      </c>
      <c r="H217" s="221">
        <v>6</v>
      </c>
      <c r="I217" s="222"/>
      <c r="J217" s="223">
        <f>ROUND(I217*H217,2)</f>
        <v>0</v>
      </c>
      <c r="K217" s="219" t="s">
        <v>213</v>
      </c>
      <c r="L217" s="43"/>
      <c r="M217" s="224" t="s">
        <v>1</v>
      </c>
      <c r="N217" s="225" t="s">
        <v>42</v>
      </c>
      <c r="O217" s="79"/>
      <c r="P217" s="226">
        <f>O217*H217</f>
        <v>0</v>
      </c>
      <c r="Q217" s="226">
        <v>0.022780000000000002</v>
      </c>
      <c r="R217" s="226">
        <f>Q217*H217</f>
        <v>0.13668000000000002</v>
      </c>
      <c r="S217" s="226">
        <v>0</v>
      </c>
      <c r="T217" s="227">
        <f>S217*H217</f>
        <v>0</v>
      </c>
      <c r="AR217" s="17" t="s">
        <v>214</v>
      </c>
      <c r="AT217" s="17" t="s">
        <v>209</v>
      </c>
      <c r="AU217" s="17" t="s">
        <v>80</v>
      </c>
      <c r="AY217" s="17" t="s">
        <v>207</v>
      </c>
      <c r="BE217" s="228">
        <f>IF(N217="základní",J217,0)</f>
        <v>0</v>
      </c>
      <c r="BF217" s="228">
        <f>IF(N217="snížená",J217,0)</f>
        <v>0</v>
      </c>
      <c r="BG217" s="228">
        <f>IF(N217="zákl. přenesená",J217,0)</f>
        <v>0</v>
      </c>
      <c r="BH217" s="228">
        <f>IF(N217="sníž. přenesená",J217,0)</f>
        <v>0</v>
      </c>
      <c r="BI217" s="228">
        <f>IF(N217="nulová",J217,0)</f>
        <v>0</v>
      </c>
      <c r="BJ217" s="17" t="s">
        <v>78</v>
      </c>
      <c r="BK217" s="228">
        <f>ROUND(I217*H217,2)</f>
        <v>0</v>
      </c>
      <c r="BL217" s="17" t="s">
        <v>214</v>
      </c>
      <c r="BM217" s="17" t="s">
        <v>419</v>
      </c>
    </row>
    <row r="218" s="1" customFormat="1" ht="22.5" customHeight="1">
      <c r="B218" s="38"/>
      <c r="C218" s="217" t="s">
        <v>420</v>
      </c>
      <c r="D218" s="217" t="s">
        <v>209</v>
      </c>
      <c r="E218" s="218" t="s">
        <v>421</v>
      </c>
      <c r="F218" s="219" t="s">
        <v>422</v>
      </c>
      <c r="G218" s="220" t="s">
        <v>212</v>
      </c>
      <c r="H218" s="221">
        <v>0.878</v>
      </c>
      <c r="I218" s="222"/>
      <c r="J218" s="223">
        <f>ROUND(I218*H218,2)</f>
        <v>0</v>
      </c>
      <c r="K218" s="219" t="s">
        <v>213</v>
      </c>
      <c r="L218" s="43"/>
      <c r="M218" s="224" t="s">
        <v>1</v>
      </c>
      <c r="N218" s="225" t="s">
        <v>42</v>
      </c>
      <c r="O218" s="79"/>
      <c r="P218" s="226">
        <f>O218*H218</f>
        <v>0</v>
      </c>
      <c r="Q218" s="226">
        <v>2.4533700000000001</v>
      </c>
      <c r="R218" s="226">
        <f>Q218*H218</f>
        <v>2.1540588600000001</v>
      </c>
      <c r="S218" s="226">
        <v>0</v>
      </c>
      <c r="T218" s="227">
        <f>S218*H218</f>
        <v>0</v>
      </c>
      <c r="AR218" s="17" t="s">
        <v>214</v>
      </c>
      <c r="AT218" s="17" t="s">
        <v>209</v>
      </c>
      <c r="AU218" s="17" t="s">
        <v>80</v>
      </c>
      <c r="AY218" s="17" t="s">
        <v>207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78</v>
      </c>
      <c r="BK218" s="228">
        <f>ROUND(I218*H218,2)</f>
        <v>0</v>
      </c>
      <c r="BL218" s="17" t="s">
        <v>214</v>
      </c>
      <c r="BM218" s="17" t="s">
        <v>423</v>
      </c>
    </row>
    <row r="219" s="12" customFormat="1">
      <c r="B219" s="229"/>
      <c r="C219" s="230"/>
      <c r="D219" s="231" t="s">
        <v>216</v>
      </c>
      <c r="E219" s="232" t="s">
        <v>1</v>
      </c>
      <c r="F219" s="233" t="s">
        <v>424</v>
      </c>
      <c r="G219" s="230"/>
      <c r="H219" s="234">
        <v>0.878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216</v>
      </c>
      <c r="AU219" s="240" t="s">
        <v>80</v>
      </c>
      <c r="AV219" s="12" t="s">
        <v>80</v>
      </c>
      <c r="AW219" s="12" t="s">
        <v>33</v>
      </c>
      <c r="AX219" s="12" t="s">
        <v>78</v>
      </c>
      <c r="AY219" s="240" t="s">
        <v>207</v>
      </c>
    </row>
    <row r="220" s="1" customFormat="1" ht="22.5" customHeight="1">
      <c r="B220" s="38"/>
      <c r="C220" s="217" t="s">
        <v>425</v>
      </c>
      <c r="D220" s="217" t="s">
        <v>209</v>
      </c>
      <c r="E220" s="218" t="s">
        <v>426</v>
      </c>
      <c r="F220" s="219" t="s">
        <v>427</v>
      </c>
      <c r="G220" s="220" t="s">
        <v>266</v>
      </c>
      <c r="H220" s="221">
        <v>0.089999999999999997</v>
      </c>
      <c r="I220" s="222"/>
      <c r="J220" s="223">
        <f>ROUND(I220*H220,2)</f>
        <v>0</v>
      </c>
      <c r="K220" s="219" t="s">
        <v>213</v>
      </c>
      <c r="L220" s="43"/>
      <c r="M220" s="224" t="s">
        <v>1</v>
      </c>
      <c r="N220" s="225" t="s">
        <v>42</v>
      </c>
      <c r="O220" s="79"/>
      <c r="P220" s="226">
        <f>O220*H220</f>
        <v>0</v>
      </c>
      <c r="Q220" s="226">
        <v>1.04887</v>
      </c>
      <c r="R220" s="226">
        <f>Q220*H220</f>
        <v>0.094398299999999991</v>
      </c>
      <c r="S220" s="226">
        <v>0</v>
      </c>
      <c r="T220" s="227">
        <f>S220*H220</f>
        <v>0</v>
      </c>
      <c r="AR220" s="17" t="s">
        <v>214</v>
      </c>
      <c r="AT220" s="17" t="s">
        <v>209</v>
      </c>
      <c r="AU220" s="17" t="s">
        <v>80</v>
      </c>
      <c r="AY220" s="17" t="s">
        <v>207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78</v>
      </c>
      <c r="BK220" s="228">
        <f>ROUND(I220*H220,2)</f>
        <v>0</v>
      </c>
      <c r="BL220" s="17" t="s">
        <v>214</v>
      </c>
      <c r="BM220" s="17" t="s">
        <v>428</v>
      </c>
    </row>
    <row r="221" s="12" customFormat="1">
      <c r="B221" s="229"/>
      <c r="C221" s="230"/>
      <c r="D221" s="231" t="s">
        <v>216</v>
      </c>
      <c r="E221" s="232" t="s">
        <v>1</v>
      </c>
      <c r="F221" s="233" t="s">
        <v>429</v>
      </c>
      <c r="G221" s="230"/>
      <c r="H221" s="234">
        <v>0.089999999999999997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216</v>
      </c>
      <c r="AU221" s="240" t="s">
        <v>80</v>
      </c>
      <c r="AV221" s="12" t="s">
        <v>80</v>
      </c>
      <c r="AW221" s="12" t="s">
        <v>33</v>
      </c>
      <c r="AX221" s="12" t="s">
        <v>78</v>
      </c>
      <c r="AY221" s="240" t="s">
        <v>207</v>
      </c>
    </row>
    <row r="222" s="1" customFormat="1" ht="16.5" customHeight="1">
      <c r="B222" s="38"/>
      <c r="C222" s="217" t="s">
        <v>430</v>
      </c>
      <c r="D222" s="217" t="s">
        <v>209</v>
      </c>
      <c r="E222" s="218" t="s">
        <v>431</v>
      </c>
      <c r="F222" s="219" t="s">
        <v>432</v>
      </c>
      <c r="G222" s="220" t="s">
        <v>296</v>
      </c>
      <c r="H222" s="221">
        <v>5.9400000000000004</v>
      </c>
      <c r="I222" s="222"/>
      <c r="J222" s="223">
        <f>ROUND(I222*H222,2)</f>
        <v>0</v>
      </c>
      <c r="K222" s="219" t="s">
        <v>213</v>
      </c>
      <c r="L222" s="43"/>
      <c r="M222" s="224" t="s">
        <v>1</v>
      </c>
      <c r="N222" s="225" t="s">
        <v>42</v>
      </c>
      <c r="O222" s="79"/>
      <c r="P222" s="226">
        <f>O222*H222</f>
        <v>0</v>
      </c>
      <c r="Q222" s="226">
        <v>0.01282</v>
      </c>
      <c r="R222" s="226">
        <f>Q222*H222</f>
        <v>0.076150800000000005</v>
      </c>
      <c r="S222" s="226">
        <v>0</v>
      </c>
      <c r="T222" s="227">
        <f>S222*H222</f>
        <v>0</v>
      </c>
      <c r="AR222" s="17" t="s">
        <v>214</v>
      </c>
      <c r="AT222" s="17" t="s">
        <v>209</v>
      </c>
      <c r="AU222" s="17" t="s">
        <v>80</v>
      </c>
      <c r="AY222" s="17" t="s">
        <v>207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78</v>
      </c>
      <c r="BK222" s="228">
        <f>ROUND(I222*H222,2)</f>
        <v>0</v>
      </c>
      <c r="BL222" s="17" t="s">
        <v>214</v>
      </c>
      <c r="BM222" s="17" t="s">
        <v>433</v>
      </c>
    </row>
    <row r="223" s="12" customFormat="1">
      <c r="B223" s="229"/>
      <c r="C223" s="230"/>
      <c r="D223" s="231" t="s">
        <v>216</v>
      </c>
      <c r="E223" s="232" t="s">
        <v>1</v>
      </c>
      <c r="F223" s="233" t="s">
        <v>434</v>
      </c>
      <c r="G223" s="230"/>
      <c r="H223" s="234">
        <v>5.9400000000000004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216</v>
      </c>
      <c r="AU223" s="240" t="s">
        <v>80</v>
      </c>
      <c r="AV223" s="12" t="s">
        <v>80</v>
      </c>
      <c r="AW223" s="12" t="s">
        <v>33</v>
      </c>
      <c r="AX223" s="12" t="s">
        <v>78</v>
      </c>
      <c r="AY223" s="240" t="s">
        <v>207</v>
      </c>
    </row>
    <row r="224" s="1" customFormat="1" ht="22.5" customHeight="1">
      <c r="B224" s="38"/>
      <c r="C224" s="217" t="s">
        <v>435</v>
      </c>
      <c r="D224" s="217" t="s">
        <v>209</v>
      </c>
      <c r="E224" s="218" t="s">
        <v>436</v>
      </c>
      <c r="F224" s="219" t="s">
        <v>437</v>
      </c>
      <c r="G224" s="220" t="s">
        <v>296</v>
      </c>
      <c r="H224" s="221">
        <v>5.9400000000000004</v>
      </c>
      <c r="I224" s="222"/>
      <c r="J224" s="223">
        <f>ROUND(I224*H224,2)</f>
        <v>0</v>
      </c>
      <c r="K224" s="219" t="s">
        <v>213</v>
      </c>
      <c r="L224" s="43"/>
      <c r="M224" s="224" t="s">
        <v>1</v>
      </c>
      <c r="N224" s="225" t="s">
        <v>42</v>
      </c>
      <c r="O224" s="79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AR224" s="17" t="s">
        <v>214</v>
      </c>
      <c r="AT224" s="17" t="s">
        <v>209</v>
      </c>
      <c r="AU224" s="17" t="s">
        <v>80</v>
      </c>
      <c r="AY224" s="17" t="s">
        <v>207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78</v>
      </c>
      <c r="BK224" s="228">
        <f>ROUND(I224*H224,2)</f>
        <v>0</v>
      </c>
      <c r="BL224" s="17" t="s">
        <v>214</v>
      </c>
      <c r="BM224" s="17" t="s">
        <v>438</v>
      </c>
    </row>
    <row r="225" s="1" customFormat="1" ht="22.5" customHeight="1">
      <c r="B225" s="38"/>
      <c r="C225" s="217" t="s">
        <v>439</v>
      </c>
      <c r="D225" s="217" t="s">
        <v>209</v>
      </c>
      <c r="E225" s="218" t="s">
        <v>440</v>
      </c>
      <c r="F225" s="219" t="s">
        <v>441</v>
      </c>
      <c r="G225" s="220" t="s">
        <v>290</v>
      </c>
      <c r="H225" s="221">
        <v>18.41</v>
      </c>
      <c r="I225" s="222"/>
      <c r="J225" s="223">
        <f>ROUND(I225*H225,2)</f>
        <v>0</v>
      </c>
      <c r="K225" s="219" t="s">
        <v>213</v>
      </c>
      <c r="L225" s="43"/>
      <c r="M225" s="224" t="s">
        <v>1</v>
      </c>
      <c r="N225" s="225" t="s">
        <v>42</v>
      </c>
      <c r="O225" s="79"/>
      <c r="P225" s="226">
        <f>O225*H225</f>
        <v>0</v>
      </c>
      <c r="Q225" s="226">
        <v>0.1016</v>
      </c>
      <c r="R225" s="226">
        <f>Q225*H225</f>
        <v>1.8704559999999999</v>
      </c>
      <c r="S225" s="226">
        <v>0</v>
      </c>
      <c r="T225" s="227">
        <f>S225*H225</f>
        <v>0</v>
      </c>
      <c r="AR225" s="17" t="s">
        <v>214</v>
      </c>
      <c r="AT225" s="17" t="s">
        <v>209</v>
      </c>
      <c r="AU225" s="17" t="s">
        <v>80</v>
      </c>
      <c r="AY225" s="17" t="s">
        <v>207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78</v>
      </c>
      <c r="BK225" s="228">
        <f>ROUND(I225*H225,2)</f>
        <v>0</v>
      </c>
      <c r="BL225" s="17" t="s">
        <v>214</v>
      </c>
      <c r="BM225" s="17" t="s">
        <v>442</v>
      </c>
    </row>
    <row r="226" s="12" customFormat="1">
      <c r="B226" s="229"/>
      <c r="C226" s="230"/>
      <c r="D226" s="231" t="s">
        <v>216</v>
      </c>
      <c r="E226" s="232" t="s">
        <v>1</v>
      </c>
      <c r="F226" s="233" t="s">
        <v>443</v>
      </c>
      <c r="G226" s="230"/>
      <c r="H226" s="234">
        <v>18.41</v>
      </c>
      <c r="I226" s="235"/>
      <c r="J226" s="230"/>
      <c r="K226" s="230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216</v>
      </c>
      <c r="AU226" s="240" t="s">
        <v>80</v>
      </c>
      <c r="AV226" s="12" t="s">
        <v>80</v>
      </c>
      <c r="AW226" s="12" t="s">
        <v>33</v>
      </c>
      <c r="AX226" s="12" t="s">
        <v>78</v>
      </c>
      <c r="AY226" s="240" t="s">
        <v>207</v>
      </c>
    </row>
    <row r="227" s="1" customFormat="1" ht="16.5" customHeight="1">
      <c r="B227" s="38"/>
      <c r="C227" s="217" t="s">
        <v>444</v>
      </c>
      <c r="D227" s="217" t="s">
        <v>209</v>
      </c>
      <c r="E227" s="218" t="s">
        <v>445</v>
      </c>
      <c r="F227" s="219" t="s">
        <v>446</v>
      </c>
      <c r="G227" s="220" t="s">
        <v>296</v>
      </c>
      <c r="H227" s="221">
        <v>8.4689999999999994</v>
      </c>
      <c r="I227" s="222"/>
      <c r="J227" s="223">
        <f>ROUND(I227*H227,2)</f>
        <v>0</v>
      </c>
      <c r="K227" s="219" t="s">
        <v>213</v>
      </c>
      <c r="L227" s="43"/>
      <c r="M227" s="224" t="s">
        <v>1</v>
      </c>
      <c r="N227" s="225" t="s">
        <v>42</v>
      </c>
      <c r="O227" s="79"/>
      <c r="P227" s="226">
        <f>O227*H227</f>
        <v>0</v>
      </c>
      <c r="Q227" s="226">
        <v>0.0065799999999999999</v>
      </c>
      <c r="R227" s="226">
        <f>Q227*H227</f>
        <v>0.055726019999999994</v>
      </c>
      <c r="S227" s="226">
        <v>0</v>
      </c>
      <c r="T227" s="227">
        <f>S227*H227</f>
        <v>0</v>
      </c>
      <c r="AR227" s="17" t="s">
        <v>214</v>
      </c>
      <c r="AT227" s="17" t="s">
        <v>209</v>
      </c>
      <c r="AU227" s="17" t="s">
        <v>80</v>
      </c>
      <c r="AY227" s="17" t="s">
        <v>207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78</v>
      </c>
      <c r="BK227" s="228">
        <f>ROUND(I227*H227,2)</f>
        <v>0</v>
      </c>
      <c r="BL227" s="17" t="s">
        <v>214</v>
      </c>
      <c r="BM227" s="17" t="s">
        <v>447</v>
      </c>
    </row>
    <row r="228" s="12" customFormat="1">
      <c r="B228" s="229"/>
      <c r="C228" s="230"/>
      <c r="D228" s="231" t="s">
        <v>216</v>
      </c>
      <c r="E228" s="232" t="s">
        <v>1</v>
      </c>
      <c r="F228" s="233" t="s">
        <v>448</v>
      </c>
      <c r="G228" s="230"/>
      <c r="H228" s="234">
        <v>8.4689999999999994</v>
      </c>
      <c r="I228" s="235"/>
      <c r="J228" s="230"/>
      <c r="K228" s="230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216</v>
      </c>
      <c r="AU228" s="240" t="s">
        <v>80</v>
      </c>
      <c r="AV228" s="12" t="s">
        <v>80</v>
      </c>
      <c r="AW228" s="12" t="s">
        <v>33</v>
      </c>
      <c r="AX228" s="12" t="s">
        <v>78</v>
      </c>
      <c r="AY228" s="240" t="s">
        <v>207</v>
      </c>
    </row>
    <row r="229" s="1" customFormat="1" ht="16.5" customHeight="1">
      <c r="B229" s="38"/>
      <c r="C229" s="217" t="s">
        <v>449</v>
      </c>
      <c r="D229" s="217" t="s">
        <v>209</v>
      </c>
      <c r="E229" s="218" t="s">
        <v>450</v>
      </c>
      <c r="F229" s="219" t="s">
        <v>451</v>
      </c>
      <c r="G229" s="220" t="s">
        <v>296</v>
      </c>
      <c r="H229" s="221">
        <v>8.4689999999999994</v>
      </c>
      <c r="I229" s="222"/>
      <c r="J229" s="223">
        <f>ROUND(I229*H229,2)</f>
        <v>0</v>
      </c>
      <c r="K229" s="219" t="s">
        <v>213</v>
      </c>
      <c r="L229" s="43"/>
      <c r="M229" s="224" t="s">
        <v>1</v>
      </c>
      <c r="N229" s="225" t="s">
        <v>42</v>
      </c>
      <c r="O229" s="79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AR229" s="17" t="s">
        <v>214</v>
      </c>
      <c r="AT229" s="17" t="s">
        <v>209</v>
      </c>
      <c r="AU229" s="17" t="s">
        <v>80</v>
      </c>
      <c r="AY229" s="17" t="s">
        <v>207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78</v>
      </c>
      <c r="BK229" s="228">
        <f>ROUND(I229*H229,2)</f>
        <v>0</v>
      </c>
      <c r="BL229" s="17" t="s">
        <v>214</v>
      </c>
      <c r="BM229" s="17" t="s">
        <v>452</v>
      </c>
    </row>
    <row r="230" s="11" customFormat="1" ht="22.8" customHeight="1">
      <c r="B230" s="201"/>
      <c r="C230" s="202"/>
      <c r="D230" s="203" t="s">
        <v>70</v>
      </c>
      <c r="E230" s="215" t="s">
        <v>244</v>
      </c>
      <c r="F230" s="215" t="s">
        <v>453</v>
      </c>
      <c r="G230" s="202"/>
      <c r="H230" s="202"/>
      <c r="I230" s="205"/>
      <c r="J230" s="216">
        <f>BK230</f>
        <v>0</v>
      </c>
      <c r="K230" s="202"/>
      <c r="L230" s="207"/>
      <c r="M230" s="208"/>
      <c r="N230" s="209"/>
      <c r="O230" s="209"/>
      <c r="P230" s="210">
        <f>SUM(P231:P317)</f>
        <v>0</v>
      </c>
      <c r="Q230" s="209"/>
      <c r="R230" s="210">
        <f>SUM(R231:R317)</f>
        <v>60.322453530000011</v>
      </c>
      <c r="S230" s="209"/>
      <c r="T230" s="211">
        <f>SUM(T231:T317)</f>
        <v>0</v>
      </c>
      <c r="AR230" s="212" t="s">
        <v>78</v>
      </c>
      <c r="AT230" s="213" t="s">
        <v>70</v>
      </c>
      <c r="AU230" s="213" t="s">
        <v>78</v>
      </c>
      <c r="AY230" s="212" t="s">
        <v>207</v>
      </c>
      <c r="BK230" s="214">
        <f>SUM(BK231:BK317)</f>
        <v>0</v>
      </c>
    </row>
    <row r="231" s="1" customFormat="1" ht="22.5" customHeight="1">
      <c r="B231" s="38"/>
      <c r="C231" s="217" t="s">
        <v>454</v>
      </c>
      <c r="D231" s="217" t="s">
        <v>209</v>
      </c>
      <c r="E231" s="218" t="s">
        <v>455</v>
      </c>
      <c r="F231" s="219" t="s">
        <v>456</v>
      </c>
      <c r="G231" s="220" t="s">
        <v>296</v>
      </c>
      <c r="H231" s="221">
        <v>77.400000000000006</v>
      </c>
      <c r="I231" s="222"/>
      <c r="J231" s="223">
        <f>ROUND(I231*H231,2)</f>
        <v>0</v>
      </c>
      <c r="K231" s="219" t="s">
        <v>213</v>
      </c>
      <c r="L231" s="43"/>
      <c r="M231" s="224" t="s">
        <v>1</v>
      </c>
      <c r="N231" s="225" t="s">
        <v>42</v>
      </c>
      <c r="O231" s="79"/>
      <c r="P231" s="226">
        <f>O231*H231</f>
        <v>0</v>
      </c>
      <c r="Q231" s="226">
        <v>0.017330000000000002</v>
      </c>
      <c r="R231" s="226">
        <f>Q231*H231</f>
        <v>1.3413420000000003</v>
      </c>
      <c r="S231" s="226">
        <v>0</v>
      </c>
      <c r="T231" s="227">
        <f>S231*H231</f>
        <v>0</v>
      </c>
      <c r="AR231" s="17" t="s">
        <v>214</v>
      </c>
      <c r="AT231" s="17" t="s">
        <v>209</v>
      </c>
      <c r="AU231" s="17" t="s">
        <v>80</v>
      </c>
      <c r="AY231" s="17" t="s">
        <v>207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78</v>
      </c>
      <c r="BK231" s="228">
        <f>ROUND(I231*H231,2)</f>
        <v>0</v>
      </c>
      <c r="BL231" s="17" t="s">
        <v>214</v>
      </c>
      <c r="BM231" s="17" t="s">
        <v>457</v>
      </c>
    </row>
    <row r="232" s="12" customFormat="1">
      <c r="B232" s="229"/>
      <c r="C232" s="230"/>
      <c r="D232" s="231" t="s">
        <v>216</v>
      </c>
      <c r="E232" s="232" t="s">
        <v>1</v>
      </c>
      <c r="F232" s="233" t="s">
        <v>458</v>
      </c>
      <c r="G232" s="230"/>
      <c r="H232" s="234">
        <v>9.8499999999999996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AT232" s="240" t="s">
        <v>216</v>
      </c>
      <c r="AU232" s="240" t="s">
        <v>80</v>
      </c>
      <c r="AV232" s="12" t="s">
        <v>80</v>
      </c>
      <c r="AW232" s="12" t="s">
        <v>33</v>
      </c>
      <c r="AX232" s="12" t="s">
        <v>71</v>
      </c>
      <c r="AY232" s="240" t="s">
        <v>207</v>
      </c>
    </row>
    <row r="233" s="12" customFormat="1">
      <c r="B233" s="229"/>
      <c r="C233" s="230"/>
      <c r="D233" s="231" t="s">
        <v>216</v>
      </c>
      <c r="E233" s="232" t="s">
        <v>1</v>
      </c>
      <c r="F233" s="233" t="s">
        <v>459</v>
      </c>
      <c r="G233" s="230"/>
      <c r="H233" s="234">
        <v>7.75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216</v>
      </c>
      <c r="AU233" s="240" t="s">
        <v>80</v>
      </c>
      <c r="AV233" s="12" t="s">
        <v>80</v>
      </c>
      <c r="AW233" s="12" t="s">
        <v>33</v>
      </c>
      <c r="AX233" s="12" t="s">
        <v>71</v>
      </c>
      <c r="AY233" s="240" t="s">
        <v>207</v>
      </c>
    </row>
    <row r="234" s="12" customFormat="1">
      <c r="B234" s="229"/>
      <c r="C234" s="230"/>
      <c r="D234" s="231" t="s">
        <v>216</v>
      </c>
      <c r="E234" s="232" t="s">
        <v>1</v>
      </c>
      <c r="F234" s="233" t="s">
        <v>460</v>
      </c>
      <c r="G234" s="230"/>
      <c r="H234" s="234">
        <v>26.5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AT234" s="240" t="s">
        <v>216</v>
      </c>
      <c r="AU234" s="240" t="s">
        <v>80</v>
      </c>
      <c r="AV234" s="12" t="s">
        <v>80</v>
      </c>
      <c r="AW234" s="12" t="s">
        <v>33</v>
      </c>
      <c r="AX234" s="12" t="s">
        <v>71</v>
      </c>
      <c r="AY234" s="240" t="s">
        <v>207</v>
      </c>
    </row>
    <row r="235" s="12" customFormat="1">
      <c r="B235" s="229"/>
      <c r="C235" s="230"/>
      <c r="D235" s="231" t="s">
        <v>216</v>
      </c>
      <c r="E235" s="232" t="s">
        <v>1</v>
      </c>
      <c r="F235" s="233" t="s">
        <v>461</v>
      </c>
      <c r="G235" s="230"/>
      <c r="H235" s="234">
        <v>10.199999999999999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216</v>
      </c>
      <c r="AU235" s="240" t="s">
        <v>80</v>
      </c>
      <c r="AV235" s="12" t="s">
        <v>80</v>
      </c>
      <c r="AW235" s="12" t="s">
        <v>33</v>
      </c>
      <c r="AX235" s="12" t="s">
        <v>71</v>
      </c>
      <c r="AY235" s="240" t="s">
        <v>207</v>
      </c>
    </row>
    <row r="236" s="12" customFormat="1">
      <c r="B236" s="229"/>
      <c r="C236" s="230"/>
      <c r="D236" s="231" t="s">
        <v>216</v>
      </c>
      <c r="E236" s="232" t="s">
        <v>1</v>
      </c>
      <c r="F236" s="233" t="s">
        <v>462</v>
      </c>
      <c r="G236" s="230"/>
      <c r="H236" s="234">
        <v>8.25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AT236" s="240" t="s">
        <v>216</v>
      </c>
      <c r="AU236" s="240" t="s">
        <v>80</v>
      </c>
      <c r="AV236" s="12" t="s">
        <v>80</v>
      </c>
      <c r="AW236" s="12" t="s">
        <v>33</v>
      </c>
      <c r="AX236" s="12" t="s">
        <v>71</v>
      </c>
      <c r="AY236" s="240" t="s">
        <v>207</v>
      </c>
    </row>
    <row r="237" s="12" customFormat="1">
      <c r="B237" s="229"/>
      <c r="C237" s="230"/>
      <c r="D237" s="231" t="s">
        <v>216</v>
      </c>
      <c r="E237" s="232" t="s">
        <v>1</v>
      </c>
      <c r="F237" s="233" t="s">
        <v>463</v>
      </c>
      <c r="G237" s="230"/>
      <c r="H237" s="234">
        <v>4.2000000000000002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216</v>
      </c>
      <c r="AU237" s="240" t="s">
        <v>80</v>
      </c>
      <c r="AV237" s="12" t="s">
        <v>80</v>
      </c>
      <c r="AW237" s="12" t="s">
        <v>33</v>
      </c>
      <c r="AX237" s="12" t="s">
        <v>71</v>
      </c>
      <c r="AY237" s="240" t="s">
        <v>207</v>
      </c>
    </row>
    <row r="238" s="12" customFormat="1">
      <c r="B238" s="229"/>
      <c r="C238" s="230"/>
      <c r="D238" s="231" t="s">
        <v>216</v>
      </c>
      <c r="E238" s="232" t="s">
        <v>1</v>
      </c>
      <c r="F238" s="233" t="s">
        <v>464</v>
      </c>
      <c r="G238" s="230"/>
      <c r="H238" s="234">
        <v>5.0999999999999996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AT238" s="240" t="s">
        <v>216</v>
      </c>
      <c r="AU238" s="240" t="s">
        <v>80</v>
      </c>
      <c r="AV238" s="12" t="s">
        <v>80</v>
      </c>
      <c r="AW238" s="12" t="s">
        <v>33</v>
      </c>
      <c r="AX238" s="12" t="s">
        <v>71</v>
      </c>
      <c r="AY238" s="240" t="s">
        <v>207</v>
      </c>
    </row>
    <row r="239" s="12" customFormat="1">
      <c r="B239" s="229"/>
      <c r="C239" s="230"/>
      <c r="D239" s="231" t="s">
        <v>216</v>
      </c>
      <c r="E239" s="232" t="s">
        <v>1</v>
      </c>
      <c r="F239" s="233" t="s">
        <v>465</v>
      </c>
      <c r="G239" s="230"/>
      <c r="H239" s="234">
        <v>3.5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216</v>
      </c>
      <c r="AU239" s="240" t="s">
        <v>80</v>
      </c>
      <c r="AV239" s="12" t="s">
        <v>80</v>
      </c>
      <c r="AW239" s="12" t="s">
        <v>33</v>
      </c>
      <c r="AX239" s="12" t="s">
        <v>71</v>
      </c>
      <c r="AY239" s="240" t="s">
        <v>207</v>
      </c>
    </row>
    <row r="240" s="12" customFormat="1">
      <c r="B240" s="229"/>
      <c r="C240" s="230"/>
      <c r="D240" s="231" t="s">
        <v>216</v>
      </c>
      <c r="E240" s="232" t="s">
        <v>1</v>
      </c>
      <c r="F240" s="233" t="s">
        <v>466</v>
      </c>
      <c r="G240" s="230"/>
      <c r="H240" s="234">
        <v>2.0499999999999998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AT240" s="240" t="s">
        <v>216</v>
      </c>
      <c r="AU240" s="240" t="s">
        <v>80</v>
      </c>
      <c r="AV240" s="12" t="s">
        <v>80</v>
      </c>
      <c r="AW240" s="12" t="s">
        <v>33</v>
      </c>
      <c r="AX240" s="12" t="s">
        <v>71</v>
      </c>
      <c r="AY240" s="240" t="s">
        <v>207</v>
      </c>
    </row>
    <row r="241" s="13" customFormat="1">
      <c r="B241" s="241"/>
      <c r="C241" s="242"/>
      <c r="D241" s="231" t="s">
        <v>216</v>
      </c>
      <c r="E241" s="243" t="s">
        <v>1</v>
      </c>
      <c r="F241" s="244" t="s">
        <v>223</v>
      </c>
      <c r="G241" s="242"/>
      <c r="H241" s="245">
        <v>77.400000000000006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AT241" s="251" t="s">
        <v>216</v>
      </c>
      <c r="AU241" s="251" t="s">
        <v>80</v>
      </c>
      <c r="AV241" s="13" t="s">
        <v>214</v>
      </c>
      <c r="AW241" s="13" t="s">
        <v>33</v>
      </c>
      <c r="AX241" s="13" t="s">
        <v>78</v>
      </c>
      <c r="AY241" s="251" t="s">
        <v>207</v>
      </c>
    </row>
    <row r="242" s="1" customFormat="1" ht="22.5" customHeight="1">
      <c r="B242" s="38"/>
      <c r="C242" s="217" t="s">
        <v>467</v>
      </c>
      <c r="D242" s="217" t="s">
        <v>209</v>
      </c>
      <c r="E242" s="218" t="s">
        <v>468</v>
      </c>
      <c r="F242" s="219" t="s">
        <v>469</v>
      </c>
      <c r="G242" s="220" t="s">
        <v>296</v>
      </c>
      <c r="H242" s="221">
        <v>183.97</v>
      </c>
      <c r="I242" s="222"/>
      <c r="J242" s="223">
        <f>ROUND(I242*H242,2)</f>
        <v>0</v>
      </c>
      <c r="K242" s="219" t="s">
        <v>213</v>
      </c>
      <c r="L242" s="43"/>
      <c r="M242" s="224" t="s">
        <v>1</v>
      </c>
      <c r="N242" s="225" t="s">
        <v>42</v>
      </c>
      <c r="O242" s="79"/>
      <c r="P242" s="226">
        <f>O242*H242</f>
        <v>0</v>
      </c>
      <c r="Q242" s="226">
        <v>0.017330000000000002</v>
      </c>
      <c r="R242" s="226">
        <f>Q242*H242</f>
        <v>3.1882001000000004</v>
      </c>
      <c r="S242" s="226">
        <v>0</v>
      </c>
      <c r="T242" s="227">
        <f>S242*H242</f>
        <v>0</v>
      </c>
      <c r="AR242" s="17" t="s">
        <v>214</v>
      </c>
      <c r="AT242" s="17" t="s">
        <v>209</v>
      </c>
      <c r="AU242" s="17" t="s">
        <v>80</v>
      </c>
      <c r="AY242" s="17" t="s">
        <v>207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78</v>
      </c>
      <c r="BK242" s="228">
        <f>ROUND(I242*H242,2)</f>
        <v>0</v>
      </c>
      <c r="BL242" s="17" t="s">
        <v>214</v>
      </c>
      <c r="BM242" s="17" t="s">
        <v>470</v>
      </c>
    </row>
    <row r="243" s="12" customFormat="1">
      <c r="B243" s="229"/>
      <c r="C243" s="230"/>
      <c r="D243" s="231" t="s">
        <v>216</v>
      </c>
      <c r="E243" s="232" t="s">
        <v>1</v>
      </c>
      <c r="F243" s="233" t="s">
        <v>471</v>
      </c>
      <c r="G243" s="230"/>
      <c r="H243" s="234">
        <v>31.786000000000001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216</v>
      </c>
      <c r="AU243" s="240" t="s">
        <v>80</v>
      </c>
      <c r="AV243" s="12" t="s">
        <v>80</v>
      </c>
      <c r="AW243" s="12" t="s">
        <v>33</v>
      </c>
      <c r="AX243" s="12" t="s">
        <v>71</v>
      </c>
      <c r="AY243" s="240" t="s">
        <v>207</v>
      </c>
    </row>
    <row r="244" s="12" customFormat="1">
      <c r="B244" s="229"/>
      <c r="C244" s="230"/>
      <c r="D244" s="231" t="s">
        <v>216</v>
      </c>
      <c r="E244" s="232" t="s">
        <v>1</v>
      </c>
      <c r="F244" s="233" t="s">
        <v>472</v>
      </c>
      <c r="G244" s="230"/>
      <c r="H244" s="234">
        <v>30.448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216</v>
      </c>
      <c r="AU244" s="240" t="s">
        <v>80</v>
      </c>
      <c r="AV244" s="12" t="s">
        <v>80</v>
      </c>
      <c r="AW244" s="12" t="s">
        <v>33</v>
      </c>
      <c r="AX244" s="12" t="s">
        <v>71</v>
      </c>
      <c r="AY244" s="240" t="s">
        <v>207</v>
      </c>
    </row>
    <row r="245" s="12" customFormat="1">
      <c r="B245" s="229"/>
      <c r="C245" s="230"/>
      <c r="D245" s="231" t="s">
        <v>216</v>
      </c>
      <c r="E245" s="232" t="s">
        <v>1</v>
      </c>
      <c r="F245" s="233" t="s">
        <v>473</v>
      </c>
      <c r="G245" s="230"/>
      <c r="H245" s="234">
        <v>47.079999999999998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216</v>
      </c>
      <c r="AU245" s="240" t="s">
        <v>80</v>
      </c>
      <c r="AV245" s="12" t="s">
        <v>80</v>
      </c>
      <c r="AW245" s="12" t="s">
        <v>33</v>
      </c>
      <c r="AX245" s="12" t="s">
        <v>71</v>
      </c>
      <c r="AY245" s="240" t="s">
        <v>207</v>
      </c>
    </row>
    <row r="246" s="12" customFormat="1">
      <c r="B246" s="229"/>
      <c r="C246" s="230"/>
      <c r="D246" s="231" t="s">
        <v>216</v>
      </c>
      <c r="E246" s="232" t="s">
        <v>1</v>
      </c>
      <c r="F246" s="233" t="s">
        <v>474</v>
      </c>
      <c r="G246" s="230"/>
      <c r="H246" s="234">
        <v>27.719999999999999</v>
      </c>
      <c r="I246" s="235"/>
      <c r="J246" s="230"/>
      <c r="K246" s="230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216</v>
      </c>
      <c r="AU246" s="240" t="s">
        <v>80</v>
      </c>
      <c r="AV246" s="12" t="s">
        <v>80</v>
      </c>
      <c r="AW246" s="12" t="s">
        <v>33</v>
      </c>
      <c r="AX246" s="12" t="s">
        <v>71</v>
      </c>
      <c r="AY246" s="240" t="s">
        <v>207</v>
      </c>
    </row>
    <row r="247" s="12" customFormat="1">
      <c r="B247" s="229"/>
      <c r="C247" s="230"/>
      <c r="D247" s="231" t="s">
        <v>216</v>
      </c>
      <c r="E247" s="232" t="s">
        <v>1</v>
      </c>
      <c r="F247" s="233" t="s">
        <v>475</v>
      </c>
      <c r="G247" s="230"/>
      <c r="H247" s="234">
        <v>28.379999999999999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216</v>
      </c>
      <c r="AU247" s="240" t="s">
        <v>80</v>
      </c>
      <c r="AV247" s="12" t="s">
        <v>80</v>
      </c>
      <c r="AW247" s="12" t="s">
        <v>33</v>
      </c>
      <c r="AX247" s="12" t="s">
        <v>71</v>
      </c>
      <c r="AY247" s="240" t="s">
        <v>207</v>
      </c>
    </row>
    <row r="248" s="12" customFormat="1">
      <c r="B248" s="229"/>
      <c r="C248" s="230"/>
      <c r="D248" s="231" t="s">
        <v>216</v>
      </c>
      <c r="E248" s="232" t="s">
        <v>1</v>
      </c>
      <c r="F248" s="233" t="s">
        <v>476</v>
      </c>
      <c r="G248" s="230"/>
      <c r="H248" s="234">
        <v>22.440000000000001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AT248" s="240" t="s">
        <v>216</v>
      </c>
      <c r="AU248" s="240" t="s">
        <v>80</v>
      </c>
      <c r="AV248" s="12" t="s">
        <v>80</v>
      </c>
      <c r="AW248" s="12" t="s">
        <v>33</v>
      </c>
      <c r="AX248" s="12" t="s">
        <v>71</v>
      </c>
      <c r="AY248" s="240" t="s">
        <v>207</v>
      </c>
    </row>
    <row r="249" s="12" customFormat="1">
      <c r="B249" s="229"/>
      <c r="C249" s="230"/>
      <c r="D249" s="231" t="s">
        <v>216</v>
      </c>
      <c r="E249" s="232" t="s">
        <v>1</v>
      </c>
      <c r="F249" s="233" t="s">
        <v>477</v>
      </c>
      <c r="G249" s="230"/>
      <c r="H249" s="234">
        <v>18.920000000000002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216</v>
      </c>
      <c r="AU249" s="240" t="s">
        <v>80</v>
      </c>
      <c r="AV249" s="12" t="s">
        <v>80</v>
      </c>
      <c r="AW249" s="12" t="s">
        <v>33</v>
      </c>
      <c r="AX249" s="12" t="s">
        <v>71</v>
      </c>
      <c r="AY249" s="240" t="s">
        <v>207</v>
      </c>
    </row>
    <row r="250" s="12" customFormat="1">
      <c r="B250" s="229"/>
      <c r="C250" s="230"/>
      <c r="D250" s="231" t="s">
        <v>216</v>
      </c>
      <c r="E250" s="232" t="s">
        <v>1</v>
      </c>
      <c r="F250" s="233" t="s">
        <v>478</v>
      </c>
      <c r="G250" s="230"/>
      <c r="H250" s="234">
        <v>12.1</v>
      </c>
      <c r="I250" s="235"/>
      <c r="J250" s="230"/>
      <c r="K250" s="230"/>
      <c r="L250" s="236"/>
      <c r="M250" s="237"/>
      <c r="N250" s="238"/>
      <c r="O250" s="238"/>
      <c r="P250" s="238"/>
      <c r="Q250" s="238"/>
      <c r="R250" s="238"/>
      <c r="S250" s="238"/>
      <c r="T250" s="239"/>
      <c r="AT250" s="240" t="s">
        <v>216</v>
      </c>
      <c r="AU250" s="240" t="s">
        <v>80</v>
      </c>
      <c r="AV250" s="12" t="s">
        <v>80</v>
      </c>
      <c r="AW250" s="12" t="s">
        <v>33</v>
      </c>
      <c r="AX250" s="12" t="s">
        <v>71</v>
      </c>
      <c r="AY250" s="240" t="s">
        <v>207</v>
      </c>
    </row>
    <row r="251" s="14" customFormat="1">
      <c r="B251" s="252"/>
      <c r="C251" s="253"/>
      <c r="D251" s="231" t="s">
        <v>216</v>
      </c>
      <c r="E251" s="254" t="s">
        <v>1</v>
      </c>
      <c r="F251" s="255" t="s">
        <v>234</v>
      </c>
      <c r="G251" s="253"/>
      <c r="H251" s="256">
        <v>218.874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AT251" s="262" t="s">
        <v>216</v>
      </c>
      <c r="AU251" s="262" t="s">
        <v>80</v>
      </c>
      <c r="AV251" s="14" t="s">
        <v>228</v>
      </c>
      <c r="AW251" s="14" t="s">
        <v>33</v>
      </c>
      <c r="AX251" s="14" t="s">
        <v>71</v>
      </c>
      <c r="AY251" s="262" t="s">
        <v>207</v>
      </c>
    </row>
    <row r="252" s="12" customFormat="1">
      <c r="B252" s="229"/>
      <c r="C252" s="230"/>
      <c r="D252" s="231" t="s">
        <v>216</v>
      </c>
      <c r="E252" s="232" t="s">
        <v>1</v>
      </c>
      <c r="F252" s="233" t="s">
        <v>479</v>
      </c>
      <c r="G252" s="230"/>
      <c r="H252" s="234">
        <v>-32.308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AT252" s="240" t="s">
        <v>216</v>
      </c>
      <c r="AU252" s="240" t="s">
        <v>80</v>
      </c>
      <c r="AV252" s="12" t="s">
        <v>80</v>
      </c>
      <c r="AW252" s="12" t="s">
        <v>33</v>
      </c>
      <c r="AX252" s="12" t="s">
        <v>71</v>
      </c>
      <c r="AY252" s="240" t="s">
        <v>207</v>
      </c>
    </row>
    <row r="253" s="12" customFormat="1">
      <c r="B253" s="229"/>
      <c r="C253" s="230"/>
      <c r="D253" s="231" t="s">
        <v>216</v>
      </c>
      <c r="E253" s="232" t="s">
        <v>1</v>
      </c>
      <c r="F253" s="233" t="s">
        <v>480</v>
      </c>
      <c r="G253" s="230"/>
      <c r="H253" s="234">
        <v>-2.5960000000000001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216</v>
      </c>
      <c r="AU253" s="240" t="s">
        <v>80</v>
      </c>
      <c r="AV253" s="12" t="s">
        <v>80</v>
      </c>
      <c r="AW253" s="12" t="s">
        <v>33</v>
      </c>
      <c r="AX253" s="12" t="s">
        <v>71</v>
      </c>
      <c r="AY253" s="240" t="s">
        <v>207</v>
      </c>
    </row>
    <row r="254" s="14" customFormat="1">
      <c r="B254" s="252"/>
      <c r="C254" s="253"/>
      <c r="D254" s="231" t="s">
        <v>216</v>
      </c>
      <c r="E254" s="254" t="s">
        <v>1</v>
      </c>
      <c r="F254" s="255" t="s">
        <v>234</v>
      </c>
      <c r="G254" s="253"/>
      <c r="H254" s="256">
        <v>-34.904000000000003</v>
      </c>
      <c r="I254" s="257"/>
      <c r="J254" s="253"/>
      <c r="K254" s="253"/>
      <c r="L254" s="258"/>
      <c r="M254" s="259"/>
      <c r="N254" s="260"/>
      <c r="O254" s="260"/>
      <c r="P254" s="260"/>
      <c r="Q254" s="260"/>
      <c r="R254" s="260"/>
      <c r="S254" s="260"/>
      <c r="T254" s="261"/>
      <c r="AT254" s="262" t="s">
        <v>216</v>
      </c>
      <c r="AU254" s="262" t="s">
        <v>80</v>
      </c>
      <c r="AV254" s="14" t="s">
        <v>228</v>
      </c>
      <c r="AW254" s="14" t="s">
        <v>33</v>
      </c>
      <c r="AX254" s="14" t="s">
        <v>71</v>
      </c>
      <c r="AY254" s="262" t="s">
        <v>207</v>
      </c>
    </row>
    <row r="255" s="13" customFormat="1">
      <c r="B255" s="241"/>
      <c r="C255" s="242"/>
      <c r="D255" s="231" t="s">
        <v>216</v>
      </c>
      <c r="E255" s="243" t="s">
        <v>1</v>
      </c>
      <c r="F255" s="244" t="s">
        <v>223</v>
      </c>
      <c r="G255" s="242"/>
      <c r="H255" s="245">
        <v>183.97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AT255" s="251" t="s">
        <v>216</v>
      </c>
      <c r="AU255" s="251" t="s">
        <v>80</v>
      </c>
      <c r="AV255" s="13" t="s">
        <v>214</v>
      </c>
      <c r="AW255" s="13" t="s">
        <v>33</v>
      </c>
      <c r="AX255" s="13" t="s">
        <v>78</v>
      </c>
      <c r="AY255" s="251" t="s">
        <v>207</v>
      </c>
    </row>
    <row r="256" s="1" customFormat="1" ht="16.5" customHeight="1">
      <c r="B256" s="38"/>
      <c r="C256" s="217" t="s">
        <v>481</v>
      </c>
      <c r="D256" s="217" t="s">
        <v>209</v>
      </c>
      <c r="E256" s="218" t="s">
        <v>482</v>
      </c>
      <c r="F256" s="219" t="s">
        <v>483</v>
      </c>
      <c r="G256" s="220" t="s">
        <v>296</v>
      </c>
      <c r="H256" s="221">
        <v>8.4000000000000004</v>
      </c>
      <c r="I256" s="222"/>
      <c r="J256" s="223">
        <f>ROUND(I256*H256,2)</f>
        <v>0</v>
      </c>
      <c r="K256" s="219" t="s">
        <v>213</v>
      </c>
      <c r="L256" s="43"/>
      <c r="M256" s="224" t="s">
        <v>1</v>
      </c>
      <c r="N256" s="225" t="s">
        <v>42</v>
      </c>
      <c r="O256" s="79"/>
      <c r="P256" s="226">
        <f>O256*H256</f>
        <v>0</v>
      </c>
      <c r="Q256" s="226">
        <v>0.033579999999999999</v>
      </c>
      <c r="R256" s="226">
        <f>Q256*H256</f>
        <v>0.28207199999999999</v>
      </c>
      <c r="S256" s="226">
        <v>0</v>
      </c>
      <c r="T256" s="227">
        <f>S256*H256</f>
        <v>0</v>
      </c>
      <c r="AR256" s="17" t="s">
        <v>214</v>
      </c>
      <c r="AT256" s="17" t="s">
        <v>209</v>
      </c>
      <c r="AU256" s="17" t="s">
        <v>80</v>
      </c>
      <c r="AY256" s="17" t="s">
        <v>207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78</v>
      </c>
      <c r="BK256" s="228">
        <f>ROUND(I256*H256,2)</f>
        <v>0</v>
      </c>
      <c r="BL256" s="17" t="s">
        <v>214</v>
      </c>
      <c r="BM256" s="17" t="s">
        <v>484</v>
      </c>
    </row>
    <row r="257" s="12" customFormat="1">
      <c r="B257" s="229"/>
      <c r="C257" s="230"/>
      <c r="D257" s="231" t="s">
        <v>216</v>
      </c>
      <c r="E257" s="232" t="s">
        <v>1</v>
      </c>
      <c r="F257" s="233" t="s">
        <v>485</v>
      </c>
      <c r="G257" s="230"/>
      <c r="H257" s="234">
        <v>2.2799999999999998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216</v>
      </c>
      <c r="AU257" s="240" t="s">
        <v>80</v>
      </c>
      <c r="AV257" s="12" t="s">
        <v>80</v>
      </c>
      <c r="AW257" s="12" t="s">
        <v>33</v>
      </c>
      <c r="AX257" s="12" t="s">
        <v>71</v>
      </c>
      <c r="AY257" s="240" t="s">
        <v>207</v>
      </c>
    </row>
    <row r="258" s="12" customFormat="1">
      <c r="B258" s="229"/>
      <c r="C258" s="230"/>
      <c r="D258" s="231" t="s">
        <v>216</v>
      </c>
      <c r="E258" s="232" t="s">
        <v>1</v>
      </c>
      <c r="F258" s="233" t="s">
        <v>486</v>
      </c>
      <c r="G258" s="230"/>
      <c r="H258" s="234">
        <v>6.1200000000000001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216</v>
      </c>
      <c r="AU258" s="240" t="s">
        <v>80</v>
      </c>
      <c r="AV258" s="12" t="s">
        <v>80</v>
      </c>
      <c r="AW258" s="12" t="s">
        <v>33</v>
      </c>
      <c r="AX258" s="12" t="s">
        <v>71</v>
      </c>
      <c r="AY258" s="240" t="s">
        <v>207</v>
      </c>
    </row>
    <row r="259" s="13" customFormat="1">
      <c r="B259" s="241"/>
      <c r="C259" s="242"/>
      <c r="D259" s="231" t="s">
        <v>216</v>
      </c>
      <c r="E259" s="243" t="s">
        <v>1</v>
      </c>
      <c r="F259" s="244" t="s">
        <v>223</v>
      </c>
      <c r="G259" s="242"/>
      <c r="H259" s="245">
        <v>8.4000000000000004</v>
      </c>
      <c r="I259" s="246"/>
      <c r="J259" s="242"/>
      <c r="K259" s="242"/>
      <c r="L259" s="247"/>
      <c r="M259" s="248"/>
      <c r="N259" s="249"/>
      <c r="O259" s="249"/>
      <c r="P259" s="249"/>
      <c r="Q259" s="249"/>
      <c r="R259" s="249"/>
      <c r="S259" s="249"/>
      <c r="T259" s="250"/>
      <c r="AT259" s="251" t="s">
        <v>216</v>
      </c>
      <c r="AU259" s="251" t="s">
        <v>80</v>
      </c>
      <c r="AV259" s="13" t="s">
        <v>214</v>
      </c>
      <c r="AW259" s="13" t="s">
        <v>33</v>
      </c>
      <c r="AX259" s="13" t="s">
        <v>78</v>
      </c>
      <c r="AY259" s="251" t="s">
        <v>207</v>
      </c>
    </row>
    <row r="260" s="1" customFormat="1" ht="16.5" customHeight="1">
      <c r="B260" s="38"/>
      <c r="C260" s="217" t="s">
        <v>487</v>
      </c>
      <c r="D260" s="217" t="s">
        <v>209</v>
      </c>
      <c r="E260" s="218" t="s">
        <v>488</v>
      </c>
      <c r="F260" s="219" t="s">
        <v>489</v>
      </c>
      <c r="G260" s="220" t="s">
        <v>296</v>
      </c>
      <c r="H260" s="221">
        <v>111.093</v>
      </c>
      <c r="I260" s="222"/>
      <c r="J260" s="223">
        <f>ROUND(I260*H260,2)</f>
        <v>0</v>
      </c>
      <c r="K260" s="219" t="s">
        <v>213</v>
      </c>
      <c r="L260" s="43"/>
      <c r="M260" s="224" t="s">
        <v>1</v>
      </c>
      <c r="N260" s="225" t="s">
        <v>42</v>
      </c>
      <c r="O260" s="79"/>
      <c r="P260" s="226">
        <f>O260*H260</f>
        <v>0</v>
      </c>
      <c r="Q260" s="226">
        <v>0.0048900000000000002</v>
      </c>
      <c r="R260" s="226">
        <f>Q260*H260</f>
        <v>0.54324477000000004</v>
      </c>
      <c r="S260" s="226">
        <v>0</v>
      </c>
      <c r="T260" s="227">
        <f>S260*H260</f>
        <v>0</v>
      </c>
      <c r="AR260" s="17" t="s">
        <v>214</v>
      </c>
      <c r="AT260" s="17" t="s">
        <v>209</v>
      </c>
      <c r="AU260" s="17" t="s">
        <v>80</v>
      </c>
      <c r="AY260" s="17" t="s">
        <v>207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78</v>
      </c>
      <c r="BK260" s="228">
        <f>ROUND(I260*H260,2)</f>
        <v>0</v>
      </c>
      <c r="BL260" s="17" t="s">
        <v>214</v>
      </c>
      <c r="BM260" s="17" t="s">
        <v>490</v>
      </c>
    </row>
    <row r="261" s="12" customFormat="1">
      <c r="B261" s="229"/>
      <c r="C261" s="230"/>
      <c r="D261" s="231" t="s">
        <v>216</v>
      </c>
      <c r="E261" s="232" t="s">
        <v>1</v>
      </c>
      <c r="F261" s="233" t="s">
        <v>491</v>
      </c>
      <c r="G261" s="230"/>
      <c r="H261" s="234">
        <v>109.122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AT261" s="240" t="s">
        <v>216</v>
      </c>
      <c r="AU261" s="240" t="s">
        <v>80</v>
      </c>
      <c r="AV261" s="12" t="s">
        <v>80</v>
      </c>
      <c r="AW261" s="12" t="s">
        <v>33</v>
      </c>
      <c r="AX261" s="12" t="s">
        <v>71</v>
      </c>
      <c r="AY261" s="240" t="s">
        <v>207</v>
      </c>
    </row>
    <row r="262" s="12" customFormat="1">
      <c r="B262" s="229"/>
      <c r="C262" s="230"/>
      <c r="D262" s="231" t="s">
        <v>216</v>
      </c>
      <c r="E262" s="232" t="s">
        <v>1</v>
      </c>
      <c r="F262" s="233" t="s">
        <v>492</v>
      </c>
      <c r="G262" s="230"/>
      <c r="H262" s="234">
        <v>4.5670000000000002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216</v>
      </c>
      <c r="AU262" s="240" t="s">
        <v>80</v>
      </c>
      <c r="AV262" s="12" t="s">
        <v>80</v>
      </c>
      <c r="AW262" s="12" t="s">
        <v>33</v>
      </c>
      <c r="AX262" s="12" t="s">
        <v>71</v>
      </c>
      <c r="AY262" s="240" t="s">
        <v>207</v>
      </c>
    </row>
    <row r="263" s="12" customFormat="1">
      <c r="B263" s="229"/>
      <c r="C263" s="230"/>
      <c r="D263" s="231" t="s">
        <v>216</v>
      </c>
      <c r="E263" s="232" t="s">
        <v>1</v>
      </c>
      <c r="F263" s="233" t="s">
        <v>493</v>
      </c>
      <c r="G263" s="230"/>
      <c r="H263" s="234">
        <v>-2.5960000000000001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AT263" s="240" t="s">
        <v>216</v>
      </c>
      <c r="AU263" s="240" t="s">
        <v>80</v>
      </c>
      <c r="AV263" s="12" t="s">
        <v>80</v>
      </c>
      <c r="AW263" s="12" t="s">
        <v>33</v>
      </c>
      <c r="AX263" s="12" t="s">
        <v>71</v>
      </c>
      <c r="AY263" s="240" t="s">
        <v>207</v>
      </c>
    </row>
    <row r="264" s="13" customFormat="1">
      <c r="B264" s="241"/>
      <c r="C264" s="242"/>
      <c r="D264" s="231" t="s">
        <v>216</v>
      </c>
      <c r="E264" s="243" t="s">
        <v>1</v>
      </c>
      <c r="F264" s="244" t="s">
        <v>223</v>
      </c>
      <c r="G264" s="242"/>
      <c r="H264" s="245">
        <v>111.093</v>
      </c>
      <c r="I264" s="246"/>
      <c r="J264" s="242"/>
      <c r="K264" s="242"/>
      <c r="L264" s="247"/>
      <c r="M264" s="248"/>
      <c r="N264" s="249"/>
      <c r="O264" s="249"/>
      <c r="P264" s="249"/>
      <c r="Q264" s="249"/>
      <c r="R264" s="249"/>
      <c r="S264" s="249"/>
      <c r="T264" s="250"/>
      <c r="AT264" s="251" t="s">
        <v>216</v>
      </c>
      <c r="AU264" s="251" t="s">
        <v>80</v>
      </c>
      <c r="AV264" s="13" t="s">
        <v>214</v>
      </c>
      <c r="AW264" s="13" t="s">
        <v>33</v>
      </c>
      <c r="AX264" s="13" t="s">
        <v>78</v>
      </c>
      <c r="AY264" s="251" t="s">
        <v>207</v>
      </c>
    </row>
    <row r="265" s="1" customFormat="1" ht="22.5" customHeight="1">
      <c r="B265" s="38"/>
      <c r="C265" s="217" t="s">
        <v>494</v>
      </c>
      <c r="D265" s="217" t="s">
        <v>209</v>
      </c>
      <c r="E265" s="218" t="s">
        <v>495</v>
      </c>
      <c r="F265" s="219" t="s">
        <v>496</v>
      </c>
      <c r="G265" s="220" t="s">
        <v>296</v>
      </c>
      <c r="H265" s="221">
        <v>3.46</v>
      </c>
      <c r="I265" s="222"/>
      <c r="J265" s="223">
        <f>ROUND(I265*H265,2)</f>
        <v>0</v>
      </c>
      <c r="K265" s="219" t="s">
        <v>213</v>
      </c>
      <c r="L265" s="43"/>
      <c r="M265" s="224" t="s">
        <v>1</v>
      </c>
      <c r="N265" s="225" t="s">
        <v>42</v>
      </c>
      <c r="O265" s="79"/>
      <c r="P265" s="226">
        <f>O265*H265</f>
        <v>0</v>
      </c>
      <c r="Q265" s="226">
        <v>0.0082500000000000004</v>
      </c>
      <c r="R265" s="226">
        <f>Q265*H265</f>
        <v>0.028545000000000001</v>
      </c>
      <c r="S265" s="226">
        <v>0</v>
      </c>
      <c r="T265" s="227">
        <f>S265*H265</f>
        <v>0</v>
      </c>
      <c r="AR265" s="17" t="s">
        <v>214</v>
      </c>
      <c r="AT265" s="17" t="s">
        <v>209</v>
      </c>
      <c r="AU265" s="17" t="s">
        <v>80</v>
      </c>
      <c r="AY265" s="17" t="s">
        <v>207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78</v>
      </c>
      <c r="BK265" s="228">
        <f>ROUND(I265*H265,2)</f>
        <v>0</v>
      </c>
      <c r="BL265" s="17" t="s">
        <v>214</v>
      </c>
      <c r="BM265" s="17" t="s">
        <v>497</v>
      </c>
    </row>
    <row r="266" s="12" customFormat="1">
      <c r="B266" s="229"/>
      <c r="C266" s="230"/>
      <c r="D266" s="231" t="s">
        <v>216</v>
      </c>
      <c r="E266" s="232" t="s">
        <v>1</v>
      </c>
      <c r="F266" s="233" t="s">
        <v>498</v>
      </c>
      <c r="G266" s="230"/>
      <c r="H266" s="234">
        <v>3.46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216</v>
      </c>
      <c r="AU266" s="240" t="s">
        <v>80</v>
      </c>
      <c r="AV266" s="12" t="s">
        <v>80</v>
      </c>
      <c r="AW266" s="12" t="s">
        <v>33</v>
      </c>
      <c r="AX266" s="12" t="s">
        <v>78</v>
      </c>
      <c r="AY266" s="240" t="s">
        <v>207</v>
      </c>
    </row>
    <row r="267" s="1" customFormat="1" ht="22.5" customHeight="1">
      <c r="B267" s="38"/>
      <c r="C267" s="273" t="s">
        <v>499</v>
      </c>
      <c r="D267" s="273" t="s">
        <v>281</v>
      </c>
      <c r="E267" s="274" t="s">
        <v>500</v>
      </c>
      <c r="F267" s="275" t="s">
        <v>501</v>
      </c>
      <c r="G267" s="276" t="s">
        <v>296</v>
      </c>
      <c r="H267" s="277">
        <v>3.5289999999999999</v>
      </c>
      <c r="I267" s="278"/>
      <c r="J267" s="279">
        <f>ROUND(I267*H267,2)</f>
        <v>0</v>
      </c>
      <c r="K267" s="275" t="s">
        <v>213</v>
      </c>
      <c r="L267" s="280"/>
      <c r="M267" s="281" t="s">
        <v>1</v>
      </c>
      <c r="N267" s="282" t="s">
        <v>42</v>
      </c>
      <c r="O267" s="79"/>
      <c r="P267" s="226">
        <f>O267*H267</f>
        <v>0</v>
      </c>
      <c r="Q267" s="226">
        <v>0.00068000000000000005</v>
      </c>
      <c r="R267" s="226">
        <f>Q267*H267</f>
        <v>0.0023997200000000002</v>
      </c>
      <c r="S267" s="226">
        <v>0</v>
      </c>
      <c r="T267" s="227">
        <f>S267*H267</f>
        <v>0</v>
      </c>
      <c r="AR267" s="17" t="s">
        <v>253</v>
      </c>
      <c r="AT267" s="17" t="s">
        <v>281</v>
      </c>
      <c r="AU267" s="17" t="s">
        <v>80</v>
      </c>
      <c r="AY267" s="17" t="s">
        <v>207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78</v>
      </c>
      <c r="BK267" s="228">
        <f>ROUND(I267*H267,2)</f>
        <v>0</v>
      </c>
      <c r="BL267" s="17" t="s">
        <v>214</v>
      </c>
      <c r="BM267" s="17" t="s">
        <v>502</v>
      </c>
    </row>
    <row r="268" s="12" customFormat="1">
      <c r="B268" s="229"/>
      <c r="C268" s="230"/>
      <c r="D268" s="231" t="s">
        <v>216</v>
      </c>
      <c r="E268" s="232" t="s">
        <v>1</v>
      </c>
      <c r="F268" s="233" t="s">
        <v>503</v>
      </c>
      <c r="G268" s="230"/>
      <c r="H268" s="234">
        <v>3.5289999999999999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216</v>
      </c>
      <c r="AU268" s="240" t="s">
        <v>80</v>
      </c>
      <c r="AV268" s="12" t="s">
        <v>80</v>
      </c>
      <c r="AW268" s="12" t="s">
        <v>33</v>
      </c>
      <c r="AX268" s="12" t="s">
        <v>78</v>
      </c>
      <c r="AY268" s="240" t="s">
        <v>207</v>
      </c>
    </row>
    <row r="269" s="1" customFormat="1" ht="22.5" customHeight="1">
      <c r="B269" s="38"/>
      <c r="C269" s="217" t="s">
        <v>504</v>
      </c>
      <c r="D269" s="217" t="s">
        <v>209</v>
      </c>
      <c r="E269" s="218" t="s">
        <v>505</v>
      </c>
      <c r="F269" s="219" t="s">
        <v>506</v>
      </c>
      <c r="G269" s="220" t="s">
        <v>296</v>
      </c>
      <c r="H269" s="221">
        <v>25.199999999999999</v>
      </c>
      <c r="I269" s="222"/>
      <c r="J269" s="223">
        <f>ROUND(I269*H269,2)</f>
        <v>0</v>
      </c>
      <c r="K269" s="219" t="s">
        <v>213</v>
      </c>
      <c r="L269" s="43"/>
      <c r="M269" s="224" t="s">
        <v>1</v>
      </c>
      <c r="N269" s="225" t="s">
        <v>42</v>
      </c>
      <c r="O269" s="79"/>
      <c r="P269" s="226">
        <f>O269*H269</f>
        <v>0</v>
      </c>
      <c r="Q269" s="226">
        <v>0.0082500000000000004</v>
      </c>
      <c r="R269" s="226">
        <f>Q269*H269</f>
        <v>0.2079</v>
      </c>
      <c r="S269" s="226">
        <v>0</v>
      </c>
      <c r="T269" s="227">
        <f>S269*H269</f>
        <v>0</v>
      </c>
      <c r="AR269" s="17" t="s">
        <v>214</v>
      </c>
      <c r="AT269" s="17" t="s">
        <v>209</v>
      </c>
      <c r="AU269" s="17" t="s">
        <v>80</v>
      </c>
      <c r="AY269" s="17" t="s">
        <v>207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78</v>
      </c>
      <c r="BK269" s="228">
        <f>ROUND(I269*H269,2)</f>
        <v>0</v>
      </c>
      <c r="BL269" s="17" t="s">
        <v>214</v>
      </c>
      <c r="BM269" s="17" t="s">
        <v>507</v>
      </c>
    </row>
    <row r="270" s="12" customFormat="1">
      <c r="B270" s="229"/>
      <c r="C270" s="230"/>
      <c r="D270" s="231" t="s">
        <v>216</v>
      </c>
      <c r="E270" s="232" t="s">
        <v>1</v>
      </c>
      <c r="F270" s="233" t="s">
        <v>508</v>
      </c>
      <c r="G270" s="230"/>
      <c r="H270" s="234">
        <v>25.199999999999999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216</v>
      </c>
      <c r="AU270" s="240" t="s">
        <v>80</v>
      </c>
      <c r="AV270" s="12" t="s">
        <v>80</v>
      </c>
      <c r="AW270" s="12" t="s">
        <v>33</v>
      </c>
      <c r="AX270" s="12" t="s">
        <v>71</v>
      </c>
      <c r="AY270" s="240" t="s">
        <v>207</v>
      </c>
    </row>
    <row r="271" s="13" customFormat="1">
      <c r="B271" s="241"/>
      <c r="C271" s="242"/>
      <c r="D271" s="231" t="s">
        <v>216</v>
      </c>
      <c r="E271" s="243" t="s">
        <v>1</v>
      </c>
      <c r="F271" s="244" t="s">
        <v>223</v>
      </c>
      <c r="G271" s="242"/>
      <c r="H271" s="245">
        <v>25.199999999999999</v>
      </c>
      <c r="I271" s="246"/>
      <c r="J271" s="242"/>
      <c r="K271" s="242"/>
      <c r="L271" s="247"/>
      <c r="M271" s="248"/>
      <c r="N271" s="249"/>
      <c r="O271" s="249"/>
      <c r="P271" s="249"/>
      <c r="Q271" s="249"/>
      <c r="R271" s="249"/>
      <c r="S271" s="249"/>
      <c r="T271" s="250"/>
      <c r="AT271" s="251" t="s">
        <v>216</v>
      </c>
      <c r="AU271" s="251" t="s">
        <v>80</v>
      </c>
      <c r="AV271" s="13" t="s">
        <v>214</v>
      </c>
      <c r="AW271" s="13" t="s">
        <v>33</v>
      </c>
      <c r="AX271" s="13" t="s">
        <v>78</v>
      </c>
      <c r="AY271" s="251" t="s">
        <v>207</v>
      </c>
    </row>
    <row r="272" s="1" customFormat="1" ht="22.5" customHeight="1">
      <c r="B272" s="38"/>
      <c r="C272" s="273" t="s">
        <v>509</v>
      </c>
      <c r="D272" s="273" t="s">
        <v>281</v>
      </c>
      <c r="E272" s="274" t="s">
        <v>510</v>
      </c>
      <c r="F272" s="275" t="s">
        <v>511</v>
      </c>
      <c r="G272" s="276" t="s">
        <v>296</v>
      </c>
      <c r="H272" s="277">
        <v>25.704000000000001</v>
      </c>
      <c r="I272" s="278"/>
      <c r="J272" s="279">
        <f>ROUND(I272*H272,2)</f>
        <v>0</v>
      </c>
      <c r="K272" s="275" t="s">
        <v>213</v>
      </c>
      <c r="L272" s="280"/>
      <c r="M272" s="281" t="s">
        <v>1</v>
      </c>
      <c r="N272" s="282" t="s">
        <v>42</v>
      </c>
      <c r="O272" s="79"/>
      <c r="P272" s="226">
        <f>O272*H272</f>
        <v>0</v>
      </c>
      <c r="Q272" s="226">
        <v>0.0013799999999999999</v>
      </c>
      <c r="R272" s="226">
        <f>Q272*H272</f>
        <v>0.035471519999999999</v>
      </c>
      <c r="S272" s="226">
        <v>0</v>
      </c>
      <c r="T272" s="227">
        <f>S272*H272</f>
        <v>0</v>
      </c>
      <c r="AR272" s="17" t="s">
        <v>253</v>
      </c>
      <c r="AT272" s="17" t="s">
        <v>281</v>
      </c>
      <c r="AU272" s="17" t="s">
        <v>80</v>
      </c>
      <c r="AY272" s="17" t="s">
        <v>207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78</v>
      </c>
      <c r="BK272" s="228">
        <f>ROUND(I272*H272,2)</f>
        <v>0</v>
      </c>
      <c r="BL272" s="17" t="s">
        <v>214</v>
      </c>
      <c r="BM272" s="17" t="s">
        <v>512</v>
      </c>
    </row>
    <row r="273" s="12" customFormat="1">
      <c r="B273" s="229"/>
      <c r="C273" s="230"/>
      <c r="D273" s="231" t="s">
        <v>216</v>
      </c>
      <c r="E273" s="232" t="s">
        <v>1</v>
      </c>
      <c r="F273" s="233" t="s">
        <v>513</v>
      </c>
      <c r="G273" s="230"/>
      <c r="H273" s="234">
        <v>25.704000000000001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AT273" s="240" t="s">
        <v>216</v>
      </c>
      <c r="AU273" s="240" t="s">
        <v>80</v>
      </c>
      <c r="AV273" s="12" t="s">
        <v>80</v>
      </c>
      <c r="AW273" s="12" t="s">
        <v>33</v>
      </c>
      <c r="AX273" s="12" t="s">
        <v>78</v>
      </c>
      <c r="AY273" s="240" t="s">
        <v>207</v>
      </c>
    </row>
    <row r="274" s="1" customFormat="1" ht="22.5" customHeight="1">
      <c r="B274" s="38"/>
      <c r="C274" s="217" t="s">
        <v>514</v>
      </c>
      <c r="D274" s="217" t="s">
        <v>209</v>
      </c>
      <c r="E274" s="218" t="s">
        <v>515</v>
      </c>
      <c r="F274" s="219" t="s">
        <v>516</v>
      </c>
      <c r="G274" s="220" t="s">
        <v>296</v>
      </c>
      <c r="H274" s="221">
        <v>89.804000000000002</v>
      </c>
      <c r="I274" s="222"/>
      <c r="J274" s="223">
        <f>ROUND(I274*H274,2)</f>
        <v>0</v>
      </c>
      <c r="K274" s="219" t="s">
        <v>213</v>
      </c>
      <c r="L274" s="43"/>
      <c r="M274" s="224" t="s">
        <v>1</v>
      </c>
      <c r="N274" s="225" t="s">
        <v>42</v>
      </c>
      <c r="O274" s="79"/>
      <c r="P274" s="226">
        <f>O274*H274</f>
        <v>0</v>
      </c>
      <c r="Q274" s="226">
        <v>0.0083199999999999993</v>
      </c>
      <c r="R274" s="226">
        <f>Q274*H274</f>
        <v>0.74716927999999994</v>
      </c>
      <c r="S274" s="226">
        <v>0</v>
      </c>
      <c r="T274" s="227">
        <f>S274*H274</f>
        <v>0</v>
      </c>
      <c r="AR274" s="17" t="s">
        <v>214</v>
      </c>
      <c r="AT274" s="17" t="s">
        <v>209</v>
      </c>
      <c r="AU274" s="17" t="s">
        <v>80</v>
      </c>
      <c r="AY274" s="17" t="s">
        <v>207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78</v>
      </c>
      <c r="BK274" s="228">
        <f>ROUND(I274*H274,2)</f>
        <v>0</v>
      </c>
      <c r="BL274" s="17" t="s">
        <v>214</v>
      </c>
      <c r="BM274" s="17" t="s">
        <v>517</v>
      </c>
    </row>
    <row r="275" s="15" customFormat="1">
      <c r="B275" s="263"/>
      <c r="C275" s="264"/>
      <c r="D275" s="231" t="s">
        <v>216</v>
      </c>
      <c r="E275" s="265" t="s">
        <v>1</v>
      </c>
      <c r="F275" s="266" t="s">
        <v>518</v>
      </c>
      <c r="G275" s="264"/>
      <c r="H275" s="265" t="s">
        <v>1</v>
      </c>
      <c r="I275" s="267"/>
      <c r="J275" s="264"/>
      <c r="K275" s="264"/>
      <c r="L275" s="268"/>
      <c r="M275" s="269"/>
      <c r="N275" s="270"/>
      <c r="O275" s="270"/>
      <c r="P275" s="270"/>
      <c r="Q275" s="270"/>
      <c r="R275" s="270"/>
      <c r="S275" s="270"/>
      <c r="T275" s="271"/>
      <c r="AT275" s="272" t="s">
        <v>216</v>
      </c>
      <c r="AU275" s="272" t="s">
        <v>80</v>
      </c>
      <c r="AV275" s="15" t="s">
        <v>78</v>
      </c>
      <c r="AW275" s="15" t="s">
        <v>33</v>
      </c>
      <c r="AX275" s="15" t="s">
        <v>71</v>
      </c>
      <c r="AY275" s="272" t="s">
        <v>207</v>
      </c>
    </row>
    <row r="276" s="12" customFormat="1">
      <c r="B276" s="229"/>
      <c r="C276" s="230"/>
      <c r="D276" s="231" t="s">
        <v>216</v>
      </c>
      <c r="E276" s="232" t="s">
        <v>1</v>
      </c>
      <c r="F276" s="233" t="s">
        <v>519</v>
      </c>
      <c r="G276" s="230"/>
      <c r="H276" s="234">
        <v>92.400000000000006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216</v>
      </c>
      <c r="AU276" s="240" t="s">
        <v>80</v>
      </c>
      <c r="AV276" s="12" t="s">
        <v>80</v>
      </c>
      <c r="AW276" s="12" t="s">
        <v>33</v>
      </c>
      <c r="AX276" s="12" t="s">
        <v>71</v>
      </c>
      <c r="AY276" s="240" t="s">
        <v>207</v>
      </c>
    </row>
    <row r="277" s="12" customFormat="1">
      <c r="B277" s="229"/>
      <c r="C277" s="230"/>
      <c r="D277" s="231" t="s">
        <v>216</v>
      </c>
      <c r="E277" s="232" t="s">
        <v>1</v>
      </c>
      <c r="F277" s="233" t="s">
        <v>493</v>
      </c>
      <c r="G277" s="230"/>
      <c r="H277" s="234">
        <v>-2.5960000000000001</v>
      </c>
      <c r="I277" s="235"/>
      <c r="J277" s="230"/>
      <c r="K277" s="230"/>
      <c r="L277" s="236"/>
      <c r="M277" s="237"/>
      <c r="N277" s="238"/>
      <c r="O277" s="238"/>
      <c r="P277" s="238"/>
      <c r="Q277" s="238"/>
      <c r="R277" s="238"/>
      <c r="S277" s="238"/>
      <c r="T277" s="239"/>
      <c r="AT277" s="240" t="s">
        <v>216</v>
      </c>
      <c r="AU277" s="240" t="s">
        <v>80</v>
      </c>
      <c r="AV277" s="12" t="s">
        <v>80</v>
      </c>
      <c r="AW277" s="12" t="s">
        <v>33</v>
      </c>
      <c r="AX277" s="12" t="s">
        <v>71</v>
      </c>
      <c r="AY277" s="240" t="s">
        <v>207</v>
      </c>
    </row>
    <row r="278" s="13" customFormat="1">
      <c r="B278" s="241"/>
      <c r="C278" s="242"/>
      <c r="D278" s="231" t="s">
        <v>216</v>
      </c>
      <c r="E278" s="243" t="s">
        <v>1</v>
      </c>
      <c r="F278" s="244" t="s">
        <v>223</v>
      </c>
      <c r="G278" s="242"/>
      <c r="H278" s="245">
        <v>89.804000000000002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AT278" s="251" t="s">
        <v>216</v>
      </c>
      <c r="AU278" s="251" t="s">
        <v>80</v>
      </c>
      <c r="AV278" s="13" t="s">
        <v>214</v>
      </c>
      <c r="AW278" s="13" t="s">
        <v>33</v>
      </c>
      <c r="AX278" s="13" t="s">
        <v>78</v>
      </c>
      <c r="AY278" s="251" t="s">
        <v>207</v>
      </c>
    </row>
    <row r="279" s="1" customFormat="1" ht="22.5" customHeight="1">
      <c r="B279" s="38"/>
      <c r="C279" s="273" t="s">
        <v>520</v>
      </c>
      <c r="D279" s="273" t="s">
        <v>281</v>
      </c>
      <c r="E279" s="274" t="s">
        <v>521</v>
      </c>
      <c r="F279" s="275" t="s">
        <v>522</v>
      </c>
      <c r="G279" s="276" t="s">
        <v>296</v>
      </c>
      <c r="H279" s="277">
        <v>91.599999999999994</v>
      </c>
      <c r="I279" s="278"/>
      <c r="J279" s="279">
        <f>ROUND(I279*H279,2)</f>
        <v>0</v>
      </c>
      <c r="K279" s="275" t="s">
        <v>213</v>
      </c>
      <c r="L279" s="280"/>
      <c r="M279" s="281" t="s">
        <v>1</v>
      </c>
      <c r="N279" s="282" t="s">
        <v>42</v>
      </c>
      <c r="O279" s="79"/>
      <c r="P279" s="226">
        <f>O279*H279</f>
        <v>0</v>
      </c>
      <c r="Q279" s="226">
        <v>0.0030000000000000001</v>
      </c>
      <c r="R279" s="226">
        <f>Q279*H279</f>
        <v>0.27479999999999999</v>
      </c>
      <c r="S279" s="226">
        <v>0</v>
      </c>
      <c r="T279" s="227">
        <f>S279*H279</f>
        <v>0</v>
      </c>
      <c r="AR279" s="17" t="s">
        <v>253</v>
      </c>
      <c r="AT279" s="17" t="s">
        <v>281</v>
      </c>
      <c r="AU279" s="17" t="s">
        <v>80</v>
      </c>
      <c r="AY279" s="17" t="s">
        <v>207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78</v>
      </c>
      <c r="BK279" s="228">
        <f>ROUND(I279*H279,2)</f>
        <v>0</v>
      </c>
      <c r="BL279" s="17" t="s">
        <v>214</v>
      </c>
      <c r="BM279" s="17" t="s">
        <v>523</v>
      </c>
    </row>
    <row r="280" s="12" customFormat="1">
      <c r="B280" s="229"/>
      <c r="C280" s="230"/>
      <c r="D280" s="231" t="s">
        <v>216</v>
      </c>
      <c r="E280" s="232" t="s">
        <v>1</v>
      </c>
      <c r="F280" s="233" t="s">
        <v>524</v>
      </c>
      <c r="G280" s="230"/>
      <c r="H280" s="234">
        <v>91.599999999999994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AT280" s="240" t="s">
        <v>216</v>
      </c>
      <c r="AU280" s="240" t="s">
        <v>80</v>
      </c>
      <c r="AV280" s="12" t="s">
        <v>80</v>
      </c>
      <c r="AW280" s="12" t="s">
        <v>33</v>
      </c>
      <c r="AX280" s="12" t="s">
        <v>78</v>
      </c>
      <c r="AY280" s="240" t="s">
        <v>207</v>
      </c>
    </row>
    <row r="281" s="1" customFormat="1" ht="16.5" customHeight="1">
      <c r="B281" s="38"/>
      <c r="C281" s="217" t="s">
        <v>525</v>
      </c>
      <c r="D281" s="217" t="s">
        <v>209</v>
      </c>
      <c r="E281" s="218" t="s">
        <v>526</v>
      </c>
      <c r="F281" s="219" t="s">
        <v>527</v>
      </c>
      <c r="G281" s="220" t="s">
        <v>296</v>
      </c>
      <c r="H281" s="221">
        <v>47.122999999999998</v>
      </c>
      <c r="I281" s="222"/>
      <c r="J281" s="223">
        <f>ROUND(I281*H281,2)</f>
        <v>0</v>
      </c>
      <c r="K281" s="219" t="s">
        <v>213</v>
      </c>
      <c r="L281" s="43"/>
      <c r="M281" s="224" t="s">
        <v>1</v>
      </c>
      <c r="N281" s="225" t="s">
        <v>42</v>
      </c>
      <c r="O281" s="79"/>
      <c r="P281" s="226">
        <f>O281*H281</f>
        <v>0</v>
      </c>
      <c r="Q281" s="226">
        <v>0.0030000000000000001</v>
      </c>
      <c r="R281" s="226">
        <f>Q281*H281</f>
        <v>0.141369</v>
      </c>
      <c r="S281" s="226">
        <v>0</v>
      </c>
      <c r="T281" s="227">
        <f>S281*H281</f>
        <v>0</v>
      </c>
      <c r="AR281" s="17" t="s">
        <v>214</v>
      </c>
      <c r="AT281" s="17" t="s">
        <v>209</v>
      </c>
      <c r="AU281" s="17" t="s">
        <v>80</v>
      </c>
      <c r="AY281" s="17" t="s">
        <v>207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78</v>
      </c>
      <c r="BK281" s="228">
        <f>ROUND(I281*H281,2)</f>
        <v>0</v>
      </c>
      <c r="BL281" s="17" t="s">
        <v>214</v>
      </c>
      <c r="BM281" s="17" t="s">
        <v>528</v>
      </c>
    </row>
    <row r="282" s="12" customFormat="1">
      <c r="B282" s="229"/>
      <c r="C282" s="230"/>
      <c r="D282" s="231" t="s">
        <v>216</v>
      </c>
      <c r="E282" s="232" t="s">
        <v>1</v>
      </c>
      <c r="F282" s="233" t="s">
        <v>529</v>
      </c>
      <c r="G282" s="230"/>
      <c r="H282" s="234">
        <v>7.0499999999999998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AT282" s="240" t="s">
        <v>216</v>
      </c>
      <c r="AU282" s="240" t="s">
        <v>80</v>
      </c>
      <c r="AV282" s="12" t="s">
        <v>80</v>
      </c>
      <c r="AW282" s="12" t="s">
        <v>33</v>
      </c>
      <c r="AX282" s="12" t="s">
        <v>71</v>
      </c>
      <c r="AY282" s="240" t="s">
        <v>207</v>
      </c>
    </row>
    <row r="283" s="12" customFormat="1">
      <c r="B283" s="229"/>
      <c r="C283" s="230"/>
      <c r="D283" s="231" t="s">
        <v>216</v>
      </c>
      <c r="E283" s="232" t="s">
        <v>1</v>
      </c>
      <c r="F283" s="233" t="s">
        <v>530</v>
      </c>
      <c r="G283" s="230"/>
      <c r="H283" s="234">
        <v>17.573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216</v>
      </c>
      <c r="AU283" s="240" t="s">
        <v>80</v>
      </c>
      <c r="AV283" s="12" t="s">
        <v>80</v>
      </c>
      <c r="AW283" s="12" t="s">
        <v>33</v>
      </c>
      <c r="AX283" s="12" t="s">
        <v>71</v>
      </c>
      <c r="AY283" s="240" t="s">
        <v>207</v>
      </c>
    </row>
    <row r="284" s="12" customFormat="1">
      <c r="B284" s="229"/>
      <c r="C284" s="230"/>
      <c r="D284" s="231" t="s">
        <v>216</v>
      </c>
      <c r="E284" s="232" t="s">
        <v>1</v>
      </c>
      <c r="F284" s="233" t="s">
        <v>531</v>
      </c>
      <c r="G284" s="230"/>
      <c r="H284" s="234">
        <v>8.1999999999999993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AT284" s="240" t="s">
        <v>216</v>
      </c>
      <c r="AU284" s="240" t="s">
        <v>80</v>
      </c>
      <c r="AV284" s="12" t="s">
        <v>80</v>
      </c>
      <c r="AW284" s="12" t="s">
        <v>33</v>
      </c>
      <c r="AX284" s="12" t="s">
        <v>71</v>
      </c>
      <c r="AY284" s="240" t="s">
        <v>207</v>
      </c>
    </row>
    <row r="285" s="12" customFormat="1">
      <c r="B285" s="229"/>
      <c r="C285" s="230"/>
      <c r="D285" s="231" t="s">
        <v>216</v>
      </c>
      <c r="E285" s="232" t="s">
        <v>1</v>
      </c>
      <c r="F285" s="233" t="s">
        <v>532</v>
      </c>
      <c r="G285" s="230"/>
      <c r="H285" s="234">
        <v>14.300000000000001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216</v>
      </c>
      <c r="AU285" s="240" t="s">
        <v>80</v>
      </c>
      <c r="AV285" s="12" t="s">
        <v>80</v>
      </c>
      <c r="AW285" s="12" t="s">
        <v>33</v>
      </c>
      <c r="AX285" s="12" t="s">
        <v>71</v>
      </c>
      <c r="AY285" s="240" t="s">
        <v>207</v>
      </c>
    </row>
    <row r="286" s="13" customFormat="1">
      <c r="B286" s="241"/>
      <c r="C286" s="242"/>
      <c r="D286" s="231" t="s">
        <v>216</v>
      </c>
      <c r="E286" s="243" t="s">
        <v>1</v>
      </c>
      <c r="F286" s="244" t="s">
        <v>223</v>
      </c>
      <c r="G286" s="242"/>
      <c r="H286" s="245">
        <v>47.122999999999998</v>
      </c>
      <c r="I286" s="246"/>
      <c r="J286" s="242"/>
      <c r="K286" s="242"/>
      <c r="L286" s="247"/>
      <c r="M286" s="248"/>
      <c r="N286" s="249"/>
      <c r="O286" s="249"/>
      <c r="P286" s="249"/>
      <c r="Q286" s="249"/>
      <c r="R286" s="249"/>
      <c r="S286" s="249"/>
      <c r="T286" s="250"/>
      <c r="AT286" s="251" t="s">
        <v>216</v>
      </c>
      <c r="AU286" s="251" t="s">
        <v>80</v>
      </c>
      <c r="AV286" s="13" t="s">
        <v>214</v>
      </c>
      <c r="AW286" s="13" t="s">
        <v>33</v>
      </c>
      <c r="AX286" s="13" t="s">
        <v>78</v>
      </c>
      <c r="AY286" s="251" t="s">
        <v>207</v>
      </c>
    </row>
    <row r="287" s="1" customFormat="1" ht="22.5" customHeight="1">
      <c r="B287" s="38"/>
      <c r="C287" s="217" t="s">
        <v>533</v>
      </c>
      <c r="D287" s="217" t="s">
        <v>209</v>
      </c>
      <c r="E287" s="218" t="s">
        <v>534</v>
      </c>
      <c r="F287" s="219" t="s">
        <v>535</v>
      </c>
      <c r="G287" s="220" t="s">
        <v>296</v>
      </c>
      <c r="H287" s="221">
        <v>9.8399999999999999</v>
      </c>
      <c r="I287" s="222"/>
      <c r="J287" s="223">
        <f>ROUND(I287*H287,2)</f>
        <v>0</v>
      </c>
      <c r="K287" s="219" t="s">
        <v>213</v>
      </c>
      <c r="L287" s="43"/>
      <c r="M287" s="224" t="s">
        <v>1</v>
      </c>
      <c r="N287" s="225" t="s">
        <v>42</v>
      </c>
      <c r="O287" s="79"/>
      <c r="P287" s="226">
        <f>O287*H287</f>
        <v>0</v>
      </c>
      <c r="Q287" s="226">
        <v>0.0048599999999999997</v>
      </c>
      <c r="R287" s="226">
        <f>Q287*H287</f>
        <v>0.047822399999999994</v>
      </c>
      <c r="S287" s="226">
        <v>0</v>
      </c>
      <c r="T287" s="227">
        <f>S287*H287</f>
        <v>0</v>
      </c>
      <c r="AR287" s="17" t="s">
        <v>214</v>
      </c>
      <c r="AT287" s="17" t="s">
        <v>209</v>
      </c>
      <c r="AU287" s="17" t="s">
        <v>80</v>
      </c>
      <c r="AY287" s="17" t="s">
        <v>207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78</v>
      </c>
      <c r="BK287" s="228">
        <f>ROUND(I287*H287,2)</f>
        <v>0</v>
      </c>
      <c r="BL287" s="17" t="s">
        <v>214</v>
      </c>
      <c r="BM287" s="17" t="s">
        <v>536</v>
      </c>
    </row>
    <row r="288" s="12" customFormat="1">
      <c r="B288" s="229"/>
      <c r="C288" s="230"/>
      <c r="D288" s="231" t="s">
        <v>216</v>
      </c>
      <c r="E288" s="232" t="s">
        <v>1</v>
      </c>
      <c r="F288" s="233" t="s">
        <v>537</v>
      </c>
      <c r="G288" s="230"/>
      <c r="H288" s="234">
        <v>9.8399999999999999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AT288" s="240" t="s">
        <v>216</v>
      </c>
      <c r="AU288" s="240" t="s">
        <v>80</v>
      </c>
      <c r="AV288" s="12" t="s">
        <v>80</v>
      </c>
      <c r="AW288" s="12" t="s">
        <v>33</v>
      </c>
      <c r="AX288" s="12" t="s">
        <v>78</v>
      </c>
      <c r="AY288" s="240" t="s">
        <v>207</v>
      </c>
    </row>
    <row r="289" s="1" customFormat="1" ht="16.5" customHeight="1">
      <c r="B289" s="38"/>
      <c r="C289" s="273" t="s">
        <v>538</v>
      </c>
      <c r="D289" s="273" t="s">
        <v>281</v>
      </c>
      <c r="E289" s="274" t="s">
        <v>539</v>
      </c>
      <c r="F289" s="275" t="s">
        <v>540</v>
      </c>
      <c r="G289" s="276" t="s">
        <v>296</v>
      </c>
      <c r="H289" s="277">
        <v>12.300000000000001</v>
      </c>
      <c r="I289" s="278"/>
      <c r="J289" s="279">
        <f>ROUND(I289*H289,2)</f>
        <v>0</v>
      </c>
      <c r="K289" s="275" t="s">
        <v>213</v>
      </c>
      <c r="L289" s="280"/>
      <c r="M289" s="281" t="s">
        <v>1</v>
      </c>
      <c r="N289" s="282" t="s">
        <v>42</v>
      </c>
      <c r="O289" s="79"/>
      <c r="P289" s="226">
        <f>O289*H289</f>
        <v>0</v>
      </c>
      <c r="Q289" s="226">
        <v>0.0146</v>
      </c>
      <c r="R289" s="226">
        <f>Q289*H289</f>
        <v>0.17958000000000002</v>
      </c>
      <c r="S289" s="226">
        <v>0</v>
      </c>
      <c r="T289" s="227">
        <f>S289*H289</f>
        <v>0</v>
      </c>
      <c r="AR289" s="17" t="s">
        <v>253</v>
      </c>
      <c r="AT289" s="17" t="s">
        <v>281</v>
      </c>
      <c r="AU289" s="17" t="s">
        <v>80</v>
      </c>
      <c r="AY289" s="17" t="s">
        <v>207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78</v>
      </c>
      <c r="BK289" s="228">
        <f>ROUND(I289*H289,2)</f>
        <v>0</v>
      </c>
      <c r="BL289" s="17" t="s">
        <v>214</v>
      </c>
      <c r="BM289" s="17" t="s">
        <v>541</v>
      </c>
    </row>
    <row r="290" s="12" customFormat="1">
      <c r="B290" s="229"/>
      <c r="C290" s="230"/>
      <c r="D290" s="231" t="s">
        <v>216</v>
      </c>
      <c r="E290" s="232" t="s">
        <v>1</v>
      </c>
      <c r="F290" s="233" t="s">
        <v>542</v>
      </c>
      <c r="G290" s="230"/>
      <c r="H290" s="234">
        <v>12.300000000000001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AT290" s="240" t="s">
        <v>216</v>
      </c>
      <c r="AU290" s="240" t="s">
        <v>80</v>
      </c>
      <c r="AV290" s="12" t="s">
        <v>80</v>
      </c>
      <c r="AW290" s="12" t="s">
        <v>33</v>
      </c>
      <c r="AX290" s="12" t="s">
        <v>78</v>
      </c>
      <c r="AY290" s="240" t="s">
        <v>207</v>
      </c>
    </row>
    <row r="291" s="1" customFormat="1" ht="16.5" customHeight="1">
      <c r="B291" s="38"/>
      <c r="C291" s="217" t="s">
        <v>543</v>
      </c>
      <c r="D291" s="217" t="s">
        <v>209</v>
      </c>
      <c r="E291" s="218" t="s">
        <v>544</v>
      </c>
      <c r="F291" s="219" t="s">
        <v>545</v>
      </c>
      <c r="G291" s="220" t="s">
        <v>296</v>
      </c>
      <c r="H291" s="221">
        <v>99.263999999999996</v>
      </c>
      <c r="I291" s="222"/>
      <c r="J291" s="223">
        <f>ROUND(I291*H291,2)</f>
        <v>0</v>
      </c>
      <c r="K291" s="219" t="s">
        <v>213</v>
      </c>
      <c r="L291" s="43"/>
      <c r="M291" s="224" t="s">
        <v>1</v>
      </c>
      <c r="N291" s="225" t="s">
        <v>42</v>
      </c>
      <c r="O291" s="79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AR291" s="17" t="s">
        <v>214</v>
      </c>
      <c r="AT291" s="17" t="s">
        <v>209</v>
      </c>
      <c r="AU291" s="17" t="s">
        <v>80</v>
      </c>
      <c r="AY291" s="17" t="s">
        <v>207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78</v>
      </c>
      <c r="BK291" s="228">
        <f>ROUND(I291*H291,2)</f>
        <v>0</v>
      </c>
      <c r="BL291" s="17" t="s">
        <v>214</v>
      </c>
      <c r="BM291" s="17" t="s">
        <v>546</v>
      </c>
    </row>
    <row r="292" s="12" customFormat="1">
      <c r="B292" s="229"/>
      <c r="C292" s="230"/>
      <c r="D292" s="231" t="s">
        <v>216</v>
      </c>
      <c r="E292" s="232" t="s">
        <v>1</v>
      </c>
      <c r="F292" s="233" t="s">
        <v>547</v>
      </c>
      <c r="G292" s="230"/>
      <c r="H292" s="234">
        <v>96.983999999999995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AT292" s="240" t="s">
        <v>216</v>
      </c>
      <c r="AU292" s="240" t="s">
        <v>80</v>
      </c>
      <c r="AV292" s="12" t="s">
        <v>80</v>
      </c>
      <c r="AW292" s="12" t="s">
        <v>33</v>
      </c>
      <c r="AX292" s="12" t="s">
        <v>71</v>
      </c>
      <c r="AY292" s="240" t="s">
        <v>207</v>
      </c>
    </row>
    <row r="293" s="12" customFormat="1">
      <c r="B293" s="229"/>
      <c r="C293" s="230"/>
      <c r="D293" s="231" t="s">
        <v>216</v>
      </c>
      <c r="E293" s="232" t="s">
        <v>1</v>
      </c>
      <c r="F293" s="233" t="s">
        <v>548</v>
      </c>
      <c r="G293" s="230"/>
      <c r="H293" s="234">
        <v>2.2799999999999998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216</v>
      </c>
      <c r="AU293" s="240" t="s">
        <v>80</v>
      </c>
      <c r="AV293" s="12" t="s">
        <v>80</v>
      </c>
      <c r="AW293" s="12" t="s">
        <v>33</v>
      </c>
      <c r="AX293" s="12" t="s">
        <v>71</v>
      </c>
      <c r="AY293" s="240" t="s">
        <v>207</v>
      </c>
    </row>
    <row r="294" s="13" customFormat="1">
      <c r="B294" s="241"/>
      <c r="C294" s="242"/>
      <c r="D294" s="231" t="s">
        <v>216</v>
      </c>
      <c r="E294" s="243" t="s">
        <v>1</v>
      </c>
      <c r="F294" s="244" t="s">
        <v>223</v>
      </c>
      <c r="G294" s="242"/>
      <c r="H294" s="245">
        <v>99.263999999999996</v>
      </c>
      <c r="I294" s="246"/>
      <c r="J294" s="242"/>
      <c r="K294" s="242"/>
      <c r="L294" s="247"/>
      <c r="M294" s="248"/>
      <c r="N294" s="249"/>
      <c r="O294" s="249"/>
      <c r="P294" s="249"/>
      <c r="Q294" s="249"/>
      <c r="R294" s="249"/>
      <c r="S294" s="249"/>
      <c r="T294" s="250"/>
      <c r="AT294" s="251" t="s">
        <v>216</v>
      </c>
      <c r="AU294" s="251" t="s">
        <v>80</v>
      </c>
      <c r="AV294" s="13" t="s">
        <v>214</v>
      </c>
      <c r="AW294" s="13" t="s">
        <v>33</v>
      </c>
      <c r="AX294" s="13" t="s">
        <v>78</v>
      </c>
      <c r="AY294" s="251" t="s">
        <v>207</v>
      </c>
    </row>
    <row r="295" s="1" customFormat="1" ht="16.5" customHeight="1">
      <c r="B295" s="38"/>
      <c r="C295" s="217" t="s">
        <v>549</v>
      </c>
      <c r="D295" s="217" t="s">
        <v>209</v>
      </c>
      <c r="E295" s="218" t="s">
        <v>550</v>
      </c>
      <c r="F295" s="219" t="s">
        <v>551</v>
      </c>
      <c r="G295" s="220" t="s">
        <v>212</v>
      </c>
      <c r="H295" s="221">
        <v>4.6799999999999997</v>
      </c>
      <c r="I295" s="222"/>
      <c r="J295" s="223">
        <f>ROUND(I295*H295,2)</f>
        <v>0</v>
      </c>
      <c r="K295" s="219" t="s">
        <v>213</v>
      </c>
      <c r="L295" s="43"/>
      <c r="M295" s="224" t="s">
        <v>1</v>
      </c>
      <c r="N295" s="225" t="s">
        <v>42</v>
      </c>
      <c r="O295" s="79"/>
      <c r="P295" s="226">
        <f>O295*H295</f>
        <v>0</v>
      </c>
      <c r="Q295" s="226">
        <v>2.2563399999999998</v>
      </c>
      <c r="R295" s="226">
        <f>Q295*H295</f>
        <v>10.559671199999999</v>
      </c>
      <c r="S295" s="226">
        <v>0</v>
      </c>
      <c r="T295" s="227">
        <f>S295*H295</f>
        <v>0</v>
      </c>
      <c r="AR295" s="17" t="s">
        <v>214</v>
      </c>
      <c r="AT295" s="17" t="s">
        <v>209</v>
      </c>
      <c r="AU295" s="17" t="s">
        <v>80</v>
      </c>
      <c r="AY295" s="17" t="s">
        <v>207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78</v>
      </c>
      <c r="BK295" s="228">
        <f>ROUND(I295*H295,2)</f>
        <v>0</v>
      </c>
      <c r="BL295" s="17" t="s">
        <v>214</v>
      </c>
      <c r="BM295" s="17" t="s">
        <v>552</v>
      </c>
    </row>
    <row r="296" s="12" customFormat="1">
      <c r="B296" s="229"/>
      <c r="C296" s="230"/>
      <c r="D296" s="231" t="s">
        <v>216</v>
      </c>
      <c r="E296" s="232" t="s">
        <v>1</v>
      </c>
      <c r="F296" s="233" t="s">
        <v>553</v>
      </c>
      <c r="G296" s="230"/>
      <c r="H296" s="234">
        <v>4.6799999999999997</v>
      </c>
      <c r="I296" s="235"/>
      <c r="J296" s="230"/>
      <c r="K296" s="230"/>
      <c r="L296" s="236"/>
      <c r="M296" s="237"/>
      <c r="N296" s="238"/>
      <c r="O296" s="238"/>
      <c r="P296" s="238"/>
      <c r="Q296" s="238"/>
      <c r="R296" s="238"/>
      <c r="S296" s="238"/>
      <c r="T296" s="239"/>
      <c r="AT296" s="240" t="s">
        <v>216</v>
      </c>
      <c r="AU296" s="240" t="s">
        <v>80</v>
      </c>
      <c r="AV296" s="12" t="s">
        <v>80</v>
      </c>
      <c r="AW296" s="12" t="s">
        <v>33</v>
      </c>
      <c r="AX296" s="12" t="s">
        <v>78</v>
      </c>
      <c r="AY296" s="240" t="s">
        <v>207</v>
      </c>
    </row>
    <row r="297" s="1" customFormat="1" ht="22.5" customHeight="1">
      <c r="B297" s="38"/>
      <c r="C297" s="217" t="s">
        <v>554</v>
      </c>
      <c r="D297" s="217" t="s">
        <v>209</v>
      </c>
      <c r="E297" s="218" t="s">
        <v>555</v>
      </c>
      <c r="F297" s="219" t="s">
        <v>556</v>
      </c>
      <c r="G297" s="220" t="s">
        <v>212</v>
      </c>
      <c r="H297" s="221">
        <v>4.6799999999999997</v>
      </c>
      <c r="I297" s="222"/>
      <c r="J297" s="223">
        <f>ROUND(I297*H297,2)</f>
        <v>0</v>
      </c>
      <c r="K297" s="219" t="s">
        <v>213</v>
      </c>
      <c r="L297" s="43"/>
      <c r="M297" s="224" t="s">
        <v>1</v>
      </c>
      <c r="N297" s="225" t="s">
        <v>42</v>
      </c>
      <c r="O297" s="79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AR297" s="17" t="s">
        <v>214</v>
      </c>
      <c r="AT297" s="17" t="s">
        <v>209</v>
      </c>
      <c r="AU297" s="17" t="s">
        <v>80</v>
      </c>
      <c r="AY297" s="17" t="s">
        <v>207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78</v>
      </c>
      <c r="BK297" s="228">
        <f>ROUND(I297*H297,2)</f>
        <v>0</v>
      </c>
      <c r="BL297" s="17" t="s">
        <v>214</v>
      </c>
      <c r="BM297" s="17" t="s">
        <v>557</v>
      </c>
    </row>
    <row r="298" s="1" customFormat="1" ht="16.5" customHeight="1">
      <c r="B298" s="38"/>
      <c r="C298" s="217" t="s">
        <v>558</v>
      </c>
      <c r="D298" s="217" t="s">
        <v>209</v>
      </c>
      <c r="E298" s="218" t="s">
        <v>559</v>
      </c>
      <c r="F298" s="219" t="s">
        <v>560</v>
      </c>
      <c r="G298" s="220" t="s">
        <v>296</v>
      </c>
      <c r="H298" s="221">
        <v>0.84999999999999998</v>
      </c>
      <c r="I298" s="222"/>
      <c r="J298" s="223">
        <f>ROUND(I298*H298,2)</f>
        <v>0</v>
      </c>
      <c r="K298" s="219" t="s">
        <v>213</v>
      </c>
      <c r="L298" s="43"/>
      <c r="M298" s="224" t="s">
        <v>1</v>
      </c>
      <c r="N298" s="225" t="s">
        <v>42</v>
      </c>
      <c r="O298" s="79"/>
      <c r="P298" s="226">
        <f>O298*H298</f>
        <v>0</v>
      </c>
      <c r="Q298" s="226">
        <v>0.013520000000000001</v>
      </c>
      <c r="R298" s="226">
        <f>Q298*H298</f>
        <v>0.011492000000000001</v>
      </c>
      <c r="S298" s="226">
        <v>0</v>
      </c>
      <c r="T298" s="227">
        <f>S298*H298</f>
        <v>0</v>
      </c>
      <c r="AR298" s="17" t="s">
        <v>214</v>
      </c>
      <c r="AT298" s="17" t="s">
        <v>209</v>
      </c>
      <c r="AU298" s="17" t="s">
        <v>80</v>
      </c>
      <c r="AY298" s="17" t="s">
        <v>207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78</v>
      </c>
      <c r="BK298" s="228">
        <f>ROUND(I298*H298,2)</f>
        <v>0</v>
      </c>
      <c r="BL298" s="17" t="s">
        <v>214</v>
      </c>
      <c r="BM298" s="17" t="s">
        <v>561</v>
      </c>
    </row>
    <row r="299" s="12" customFormat="1">
      <c r="B299" s="229"/>
      <c r="C299" s="230"/>
      <c r="D299" s="231" t="s">
        <v>216</v>
      </c>
      <c r="E299" s="232" t="s">
        <v>1</v>
      </c>
      <c r="F299" s="233" t="s">
        <v>562</v>
      </c>
      <c r="G299" s="230"/>
      <c r="H299" s="234">
        <v>0.84999999999999998</v>
      </c>
      <c r="I299" s="235"/>
      <c r="J299" s="230"/>
      <c r="K299" s="230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216</v>
      </c>
      <c r="AU299" s="240" t="s">
        <v>80</v>
      </c>
      <c r="AV299" s="12" t="s">
        <v>80</v>
      </c>
      <c r="AW299" s="12" t="s">
        <v>33</v>
      </c>
      <c r="AX299" s="12" t="s">
        <v>78</v>
      </c>
      <c r="AY299" s="240" t="s">
        <v>207</v>
      </c>
    </row>
    <row r="300" s="1" customFormat="1" ht="16.5" customHeight="1">
      <c r="B300" s="38"/>
      <c r="C300" s="217" t="s">
        <v>563</v>
      </c>
      <c r="D300" s="217" t="s">
        <v>209</v>
      </c>
      <c r="E300" s="218" t="s">
        <v>564</v>
      </c>
      <c r="F300" s="219" t="s">
        <v>565</v>
      </c>
      <c r="G300" s="220" t="s">
        <v>296</v>
      </c>
      <c r="H300" s="221">
        <v>0.84999999999999998</v>
      </c>
      <c r="I300" s="222"/>
      <c r="J300" s="223">
        <f>ROUND(I300*H300,2)</f>
        <v>0</v>
      </c>
      <c r="K300" s="219" t="s">
        <v>213</v>
      </c>
      <c r="L300" s="43"/>
      <c r="M300" s="224" t="s">
        <v>1</v>
      </c>
      <c r="N300" s="225" t="s">
        <v>42</v>
      </c>
      <c r="O300" s="79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AR300" s="17" t="s">
        <v>214</v>
      </c>
      <c r="AT300" s="17" t="s">
        <v>209</v>
      </c>
      <c r="AU300" s="17" t="s">
        <v>80</v>
      </c>
      <c r="AY300" s="17" t="s">
        <v>207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78</v>
      </c>
      <c r="BK300" s="228">
        <f>ROUND(I300*H300,2)</f>
        <v>0</v>
      </c>
      <c r="BL300" s="17" t="s">
        <v>214</v>
      </c>
      <c r="BM300" s="17" t="s">
        <v>566</v>
      </c>
    </row>
    <row r="301" s="12" customFormat="1">
      <c r="B301" s="229"/>
      <c r="C301" s="230"/>
      <c r="D301" s="231" t="s">
        <v>216</v>
      </c>
      <c r="E301" s="232" t="s">
        <v>1</v>
      </c>
      <c r="F301" s="233" t="s">
        <v>567</v>
      </c>
      <c r="G301" s="230"/>
      <c r="H301" s="234">
        <v>0.84999999999999998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216</v>
      </c>
      <c r="AU301" s="240" t="s">
        <v>80</v>
      </c>
      <c r="AV301" s="12" t="s">
        <v>80</v>
      </c>
      <c r="AW301" s="12" t="s">
        <v>33</v>
      </c>
      <c r="AX301" s="12" t="s">
        <v>78</v>
      </c>
      <c r="AY301" s="240" t="s">
        <v>207</v>
      </c>
    </row>
    <row r="302" s="1" customFormat="1" ht="16.5" customHeight="1">
      <c r="B302" s="38"/>
      <c r="C302" s="217" t="s">
        <v>568</v>
      </c>
      <c r="D302" s="217" t="s">
        <v>209</v>
      </c>
      <c r="E302" s="218" t="s">
        <v>569</v>
      </c>
      <c r="F302" s="219" t="s">
        <v>570</v>
      </c>
      <c r="G302" s="220" t="s">
        <v>266</v>
      </c>
      <c r="H302" s="221">
        <v>0.312</v>
      </c>
      <c r="I302" s="222"/>
      <c r="J302" s="223">
        <f>ROUND(I302*H302,2)</f>
        <v>0</v>
      </c>
      <c r="K302" s="219" t="s">
        <v>213</v>
      </c>
      <c r="L302" s="43"/>
      <c r="M302" s="224" t="s">
        <v>1</v>
      </c>
      <c r="N302" s="225" t="s">
        <v>42</v>
      </c>
      <c r="O302" s="79"/>
      <c r="P302" s="226">
        <f>O302*H302</f>
        <v>0</v>
      </c>
      <c r="Q302" s="226">
        <v>1.0530600000000001</v>
      </c>
      <c r="R302" s="226">
        <f>Q302*H302</f>
        <v>0.32855472000000002</v>
      </c>
      <c r="S302" s="226">
        <v>0</v>
      </c>
      <c r="T302" s="227">
        <f>S302*H302</f>
        <v>0</v>
      </c>
      <c r="AR302" s="17" t="s">
        <v>214</v>
      </c>
      <c r="AT302" s="17" t="s">
        <v>209</v>
      </c>
      <c r="AU302" s="17" t="s">
        <v>80</v>
      </c>
      <c r="AY302" s="17" t="s">
        <v>207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78</v>
      </c>
      <c r="BK302" s="228">
        <f>ROUND(I302*H302,2)</f>
        <v>0</v>
      </c>
      <c r="BL302" s="17" t="s">
        <v>214</v>
      </c>
      <c r="BM302" s="17" t="s">
        <v>571</v>
      </c>
    </row>
    <row r="303" s="12" customFormat="1">
      <c r="B303" s="229"/>
      <c r="C303" s="230"/>
      <c r="D303" s="231" t="s">
        <v>216</v>
      </c>
      <c r="E303" s="232" t="s">
        <v>1</v>
      </c>
      <c r="F303" s="233" t="s">
        <v>572</v>
      </c>
      <c r="G303" s="230"/>
      <c r="H303" s="234">
        <v>0.312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AT303" s="240" t="s">
        <v>216</v>
      </c>
      <c r="AU303" s="240" t="s">
        <v>80</v>
      </c>
      <c r="AV303" s="12" t="s">
        <v>80</v>
      </c>
      <c r="AW303" s="12" t="s">
        <v>33</v>
      </c>
      <c r="AX303" s="12" t="s">
        <v>78</v>
      </c>
      <c r="AY303" s="240" t="s">
        <v>207</v>
      </c>
    </row>
    <row r="304" s="1" customFormat="1" ht="16.5" customHeight="1">
      <c r="B304" s="38"/>
      <c r="C304" s="217" t="s">
        <v>573</v>
      </c>
      <c r="D304" s="217" t="s">
        <v>209</v>
      </c>
      <c r="E304" s="218" t="s">
        <v>574</v>
      </c>
      <c r="F304" s="219" t="s">
        <v>575</v>
      </c>
      <c r="G304" s="220" t="s">
        <v>212</v>
      </c>
      <c r="H304" s="221">
        <v>8.673</v>
      </c>
      <c r="I304" s="222"/>
      <c r="J304" s="223">
        <f>ROUND(I304*H304,2)</f>
        <v>0</v>
      </c>
      <c r="K304" s="219" t="s">
        <v>213</v>
      </c>
      <c r="L304" s="43"/>
      <c r="M304" s="224" t="s">
        <v>1</v>
      </c>
      <c r="N304" s="225" t="s">
        <v>42</v>
      </c>
      <c r="O304" s="79"/>
      <c r="P304" s="226">
        <f>O304*H304</f>
        <v>0</v>
      </c>
      <c r="Q304" s="226">
        <v>2.2563399999999998</v>
      </c>
      <c r="R304" s="226">
        <f>Q304*H304</f>
        <v>19.569236819999997</v>
      </c>
      <c r="S304" s="226">
        <v>0</v>
      </c>
      <c r="T304" s="227">
        <f>S304*H304</f>
        <v>0</v>
      </c>
      <c r="AR304" s="17" t="s">
        <v>214</v>
      </c>
      <c r="AT304" s="17" t="s">
        <v>209</v>
      </c>
      <c r="AU304" s="17" t="s">
        <v>80</v>
      </c>
      <c r="AY304" s="17" t="s">
        <v>207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78</v>
      </c>
      <c r="BK304" s="228">
        <f>ROUND(I304*H304,2)</f>
        <v>0</v>
      </c>
      <c r="BL304" s="17" t="s">
        <v>214</v>
      </c>
      <c r="BM304" s="17" t="s">
        <v>576</v>
      </c>
    </row>
    <row r="305" s="12" customFormat="1">
      <c r="B305" s="229"/>
      <c r="C305" s="230"/>
      <c r="D305" s="231" t="s">
        <v>216</v>
      </c>
      <c r="E305" s="232" t="s">
        <v>1</v>
      </c>
      <c r="F305" s="233" t="s">
        <v>577</v>
      </c>
      <c r="G305" s="230"/>
      <c r="H305" s="234">
        <v>7.6200000000000001</v>
      </c>
      <c r="I305" s="235"/>
      <c r="J305" s="230"/>
      <c r="K305" s="230"/>
      <c r="L305" s="236"/>
      <c r="M305" s="237"/>
      <c r="N305" s="238"/>
      <c r="O305" s="238"/>
      <c r="P305" s="238"/>
      <c r="Q305" s="238"/>
      <c r="R305" s="238"/>
      <c r="S305" s="238"/>
      <c r="T305" s="239"/>
      <c r="AT305" s="240" t="s">
        <v>216</v>
      </c>
      <c r="AU305" s="240" t="s">
        <v>80</v>
      </c>
      <c r="AV305" s="12" t="s">
        <v>80</v>
      </c>
      <c r="AW305" s="12" t="s">
        <v>33</v>
      </c>
      <c r="AX305" s="12" t="s">
        <v>71</v>
      </c>
      <c r="AY305" s="240" t="s">
        <v>207</v>
      </c>
    </row>
    <row r="306" s="12" customFormat="1">
      <c r="B306" s="229"/>
      <c r="C306" s="230"/>
      <c r="D306" s="231" t="s">
        <v>216</v>
      </c>
      <c r="E306" s="232" t="s">
        <v>1</v>
      </c>
      <c r="F306" s="233" t="s">
        <v>578</v>
      </c>
      <c r="G306" s="230"/>
      <c r="H306" s="234">
        <v>1.0529999999999999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AT306" s="240" t="s">
        <v>216</v>
      </c>
      <c r="AU306" s="240" t="s">
        <v>80</v>
      </c>
      <c r="AV306" s="12" t="s">
        <v>80</v>
      </c>
      <c r="AW306" s="12" t="s">
        <v>33</v>
      </c>
      <c r="AX306" s="12" t="s">
        <v>71</v>
      </c>
      <c r="AY306" s="240" t="s">
        <v>207</v>
      </c>
    </row>
    <row r="307" s="13" customFormat="1">
      <c r="B307" s="241"/>
      <c r="C307" s="242"/>
      <c r="D307" s="231" t="s">
        <v>216</v>
      </c>
      <c r="E307" s="243" t="s">
        <v>1</v>
      </c>
      <c r="F307" s="244" t="s">
        <v>223</v>
      </c>
      <c r="G307" s="242"/>
      <c r="H307" s="245">
        <v>8.673</v>
      </c>
      <c r="I307" s="246"/>
      <c r="J307" s="242"/>
      <c r="K307" s="242"/>
      <c r="L307" s="247"/>
      <c r="M307" s="248"/>
      <c r="N307" s="249"/>
      <c r="O307" s="249"/>
      <c r="P307" s="249"/>
      <c r="Q307" s="249"/>
      <c r="R307" s="249"/>
      <c r="S307" s="249"/>
      <c r="T307" s="250"/>
      <c r="AT307" s="251" t="s">
        <v>216</v>
      </c>
      <c r="AU307" s="251" t="s">
        <v>80</v>
      </c>
      <c r="AV307" s="13" t="s">
        <v>214</v>
      </c>
      <c r="AW307" s="13" t="s">
        <v>33</v>
      </c>
      <c r="AX307" s="13" t="s">
        <v>78</v>
      </c>
      <c r="AY307" s="251" t="s">
        <v>207</v>
      </c>
    </row>
    <row r="308" s="1" customFormat="1" ht="16.5" customHeight="1">
      <c r="B308" s="38"/>
      <c r="C308" s="217" t="s">
        <v>579</v>
      </c>
      <c r="D308" s="217" t="s">
        <v>209</v>
      </c>
      <c r="E308" s="218" t="s">
        <v>580</v>
      </c>
      <c r="F308" s="219" t="s">
        <v>581</v>
      </c>
      <c r="G308" s="220" t="s">
        <v>212</v>
      </c>
      <c r="H308" s="221">
        <v>11.429</v>
      </c>
      <c r="I308" s="222"/>
      <c r="J308" s="223">
        <f>ROUND(I308*H308,2)</f>
        <v>0</v>
      </c>
      <c r="K308" s="219" t="s">
        <v>213</v>
      </c>
      <c r="L308" s="43"/>
      <c r="M308" s="224" t="s">
        <v>1</v>
      </c>
      <c r="N308" s="225" t="s">
        <v>42</v>
      </c>
      <c r="O308" s="79"/>
      <c r="P308" s="226">
        <f>O308*H308</f>
        <v>0</v>
      </c>
      <c r="Q308" s="226">
        <v>1.837</v>
      </c>
      <c r="R308" s="226">
        <f>Q308*H308</f>
        <v>20.995073000000001</v>
      </c>
      <c r="S308" s="226">
        <v>0</v>
      </c>
      <c r="T308" s="227">
        <f>S308*H308</f>
        <v>0</v>
      </c>
      <c r="AR308" s="17" t="s">
        <v>214</v>
      </c>
      <c r="AT308" s="17" t="s">
        <v>209</v>
      </c>
      <c r="AU308" s="17" t="s">
        <v>80</v>
      </c>
      <c r="AY308" s="17" t="s">
        <v>207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78</v>
      </c>
      <c r="BK308" s="228">
        <f>ROUND(I308*H308,2)</f>
        <v>0</v>
      </c>
      <c r="BL308" s="17" t="s">
        <v>214</v>
      </c>
      <c r="BM308" s="17" t="s">
        <v>582</v>
      </c>
    </row>
    <row r="309" s="12" customFormat="1">
      <c r="B309" s="229"/>
      <c r="C309" s="230"/>
      <c r="D309" s="231" t="s">
        <v>216</v>
      </c>
      <c r="E309" s="232" t="s">
        <v>1</v>
      </c>
      <c r="F309" s="233" t="s">
        <v>583</v>
      </c>
      <c r="G309" s="230"/>
      <c r="H309" s="234">
        <v>76.194999999999993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216</v>
      </c>
      <c r="AU309" s="240" t="s">
        <v>80</v>
      </c>
      <c r="AV309" s="12" t="s">
        <v>80</v>
      </c>
      <c r="AW309" s="12" t="s">
        <v>33</v>
      </c>
      <c r="AX309" s="12" t="s">
        <v>71</v>
      </c>
      <c r="AY309" s="240" t="s">
        <v>207</v>
      </c>
    </row>
    <row r="310" s="14" customFormat="1">
      <c r="B310" s="252"/>
      <c r="C310" s="253"/>
      <c r="D310" s="231" t="s">
        <v>216</v>
      </c>
      <c r="E310" s="254" t="s">
        <v>1</v>
      </c>
      <c r="F310" s="255" t="s">
        <v>234</v>
      </c>
      <c r="G310" s="253"/>
      <c r="H310" s="256">
        <v>76.194999999999993</v>
      </c>
      <c r="I310" s="257"/>
      <c r="J310" s="253"/>
      <c r="K310" s="253"/>
      <c r="L310" s="258"/>
      <c r="M310" s="259"/>
      <c r="N310" s="260"/>
      <c r="O310" s="260"/>
      <c r="P310" s="260"/>
      <c r="Q310" s="260"/>
      <c r="R310" s="260"/>
      <c r="S310" s="260"/>
      <c r="T310" s="261"/>
      <c r="AT310" s="262" t="s">
        <v>216</v>
      </c>
      <c r="AU310" s="262" t="s">
        <v>80</v>
      </c>
      <c r="AV310" s="14" t="s">
        <v>228</v>
      </c>
      <c r="AW310" s="14" t="s">
        <v>33</v>
      </c>
      <c r="AX310" s="14" t="s">
        <v>71</v>
      </c>
      <c r="AY310" s="262" t="s">
        <v>207</v>
      </c>
    </row>
    <row r="311" s="12" customFormat="1">
      <c r="B311" s="229"/>
      <c r="C311" s="230"/>
      <c r="D311" s="231" t="s">
        <v>216</v>
      </c>
      <c r="E311" s="232" t="s">
        <v>1</v>
      </c>
      <c r="F311" s="233" t="s">
        <v>584</v>
      </c>
      <c r="G311" s="230"/>
      <c r="H311" s="234">
        <v>11.429</v>
      </c>
      <c r="I311" s="235"/>
      <c r="J311" s="230"/>
      <c r="K311" s="230"/>
      <c r="L311" s="236"/>
      <c r="M311" s="237"/>
      <c r="N311" s="238"/>
      <c r="O311" s="238"/>
      <c r="P311" s="238"/>
      <c r="Q311" s="238"/>
      <c r="R311" s="238"/>
      <c r="S311" s="238"/>
      <c r="T311" s="239"/>
      <c r="AT311" s="240" t="s">
        <v>216</v>
      </c>
      <c r="AU311" s="240" t="s">
        <v>80</v>
      </c>
      <c r="AV311" s="12" t="s">
        <v>80</v>
      </c>
      <c r="AW311" s="12" t="s">
        <v>33</v>
      </c>
      <c r="AX311" s="12" t="s">
        <v>78</v>
      </c>
      <c r="AY311" s="240" t="s">
        <v>207</v>
      </c>
    </row>
    <row r="312" s="1" customFormat="1" ht="22.5" customHeight="1">
      <c r="B312" s="38"/>
      <c r="C312" s="217" t="s">
        <v>585</v>
      </c>
      <c r="D312" s="217" t="s">
        <v>209</v>
      </c>
      <c r="E312" s="218" t="s">
        <v>586</v>
      </c>
      <c r="F312" s="219" t="s">
        <v>587</v>
      </c>
      <c r="G312" s="220" t="s">
        <v>418</v>
      </c>
      <c r="H312" s="221">
        <v>4</v>
      </c>
      <c r="I312" s="222"/>
      <c r="J312" s="223">
        <f>ROUND(I312*H312,2)</f>
        <v>0</v>
      </c>
      <c r="K312" s="219" t="s">
        <v>213</v>
      </c>
      <c r="L312" s="43"/>
      <c r="M312" s="224" t="s">
        <v>1</v>
      </c>
      <c r="N312" s="225" t="s">
        <v>42</v>
      </c>
      <c r="O312" s="79"/>
      <c r="P312" s="226">
        <f>O312*H312</f>
        <v>0</v>
      </c>
      <c r="Q312" s="226">
        <v>0.44169999999999998</v>
      </c>
      <c r="R312" s="226">
        <f>Q312*H312</f>
        <v>1.7667999999999999</v>
      </c>
      <c r="S312" s="226">
        <v>0</v>
      </c>
      <c r="T312" s="227">
        <f>S312*H312</f>
        <v>0</v>
      </c>
      <c r="AR312" s="17" t="s">
        <v>214</v>
      </c>
      <c r="AT312" s="17" t="s">
        <v>209</v>
      </c>
      <c r="AU312" s="17" t="s">
        <v>80</v>
      </c>
      <c r="AY312" s="17" t="s">
        <v>207</v>
      </c>
      <c r="BE312" s="228">
        <f>IF(N312="základní",J312,0)</f>
        <v>0</v>
      </c>
      <c r="BF312" s="228">
        <f>IF(N312="snížená",J312,0)</f>
        <v>0</v>
      </c>
      <c r="BG312" s="228">
        <f>IF(N312="zákl. přenesená",J312,0)</f>
        <v>0</v>
      </c>
      <c r="BH312" s="228">
        <f>IF(N312="sníž. přenesená",J312,0)</f>
        <v>0</v>
      </c>
      <c r="BI312" s="228">
        <f>IF(N312="nulová",J312,0)</f>
        <v>0</v>
      </c>
      <c r="BJ312" s="17" t="s">
        <v>78</v>
      </c>
      <c r="BK312" s="228">
        <f>ROUND(I312*H312,2)</f>
        <v>0</v>
      </c>
      <c r="BL312" s="17" t="s">
        <v>214</v>
      </c>
      <c r="BM312" s="17" t="s">
        <v>588</v>
      </c>
    </row>
    <row r="313" s="12" customFormat="1">
      <c r="B313" s="229"/>
      <c r="C313" s="230"/>
      <c r="D313" s="231" t="s">
        <v>216</v>
      </c>
      <c r="E313" s="232" t="s">
        <v>1</v>
      </c>
      <c r="F313" s="233" t="s">
        <v>214</v>
      </c>
      <c r="G313" s="230"/>
      <c r="H313" s="234">
        <v>4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AT313" s="240" t="s">
        <v>216</v>
      </c>
      <c r="AU313" s="240" t="s">
        <v>80</v>
      </c>
      <c r="AV313" s="12" t="s">
        <v>80</v>
      </c>
      <c r="AW313" s="12" t="s">
        <v>33</v>
      </c>
      <c r="AX313" s="12" t="s">
        <v>78</v>
      </c>
      <c r="AY313" s="240" t="s">
        <v>207</v>
      </c>
    </row>
    <row r="314" s="1" customFormat="1" ht="16.5" customHeight="1">
      <c r="B314" s="38"/>
      <c r="C314" s="273" t="s">
        <v>589</v>
      </c>
      <c r="D314" s="273" t="s">
        <v>281</v>
      </c>
      <c r="E314" s="274" t="s">
        <v>590</v>
      </c>
      <c r="F314" s="275" t="s">
        <v>591</v>
      </c>
      <c r="G314" s="276" t="s">
        <v>418</v>
      </c>
      <c r="H314" s="277">
        <v>1</v>
      </c>
      <c r="I314" s="278"/>
      <c r="J314" s="279">
        <f>ROUND(I314*H314,2)</f>
        <v>0</v>
      </c>
      <c r="K314" s="275" t="s">
        <v>213</v>
      </c>
      <c r="L314" s="280"/>
      <c r="M314" s="281" t="s">
        <v>1</v>
      </c>
      <c r="N314" s="282" t="s">
        <v>42</v>
      </c>
      <c r="O314" s="79"/>
      <c r="P314" s="226">
        <f>O314*H314</f>
        <v>0</v>
      </c>
      <c r="Q314" s="226">
        <v>0.017649999999999999</v>
      </c>
      <c r="R314" s="226">
        <f>Q314*H314</f>
        <v>0.017649999999999999</v>
      </c>
      <c r="S314" s="226">
        <v>0</v>
      </c>
      <c r="T314" s="227">
        <f>S314*H314</f>
        <v>0</v>
      </c>
      <c r="AR314" s="17" t="s">
        <v>253</v>
      </c>
      <c r="AT314" s="17" t="s">
        <v>281</v>
      </c>
      <c r="AU314" s="17" t="s">
        <v>80</v>
      </c>
      <c r="AY314" s="17" t="s">
        <v>207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78</v>
      </c>
      <c r="BK314" s="228">
        <f>ROUND(I314*H314,2)</f>
        <v>0</v>
      </c>
      <c r="BL314" s="17" t="s">
        <v>214</v>
      </c>
      <c r="BM314" s="17" t="s">
        <v>592</v>
      </c>
    </row>
    <row r="315" s="12" customFormat="1">
      <c r="B315" s="229"/>
      <c r="C315" s="230"/>
      <c r="D315" s="231" t="s">
        <v>216</v>
      </c>
      <c r="E315" s="232" t="s">
        <v>1</v>
      </c>
      <c r="F315" s="233" t="s">
        <v>78</v>
      </c>
      <c r="G315" s="230"/>
      <c r="H315" s="234">
        <v>1</v>
      </c>
      <c r="I315" s="235"/>
      <c r="J315" s="230"/>
      <c r="K315" s="230"/>
      <c r="L315" s="236"/>
      <c r="M315" s="237"/>
      <c r="N315" s="238"/>
      <c r="O315" s="238"/>
      <c r="P315" s="238"/>
      <c r="Q315" s="238"/>
      <c r="R315" s="238"/>
      <c r="S315" s="238"/>
      <c r="T315" s="239"/>
      <c r="AT315" s="240" t="s">
        <v>216</v>
      </c>
      <c r="AU315" s="240" t="s">
        <v>80</v>
      </c>
      <c r="AV315" s="12" t="s">
        <v>80</v>
      </c>
      <c r="AW315" s="12" t="s">
        <v>33</v>
      </c>
      <c r="AX315" s="12" t="s">
        <v>78</v>
      </c>
      <c r="AY315" s="240" t="s">
        <v>207</v>
      </c>
    </row>
    <row r="316" s="1" customFormat="1" ht="16.5" customHeight="1">
      <c r="B316" s="38"/>
      <c r="C316" s="273" t="s">
        <v>593</v>
      </c>
      <c r="D316" s="273" t="s">
        <v>281</v>
      </c>
      <c r="E316" s="274" t="s">
        <v>594</v>
      </c>
      <c r="F316" s="275" t="s">
        <v>595</v>
      </c>
      <c r="G316" s="276" t="s">
        <v>418</v>
      </c>
      <c r="H316" s="277">
        <v>3</v>
      </c>
      <c r="I316" s="278"/>
      <c r="J316" s="279">
        <f>ROUND(I316*H316,2)</f>
        <v>0</v>
      </c>
      <c r="K316" s="275" t="s">
        <v>213</v>
      </c>
      <c r="L316" s="280"/>
      <c r="M316" s="281" t="s">
        <v>1</v>
      </c>
      <c r="N316" s="282" t="s">
        <v>42</v>
      </c>
      <c r="O316" s="79"/>
      <c r="P316" s="226">
        <f>O316*H316</f>
        <v>0</v>
      </c>
      <c r="Q316" s="226">
        <v>0.018020000000000001</v>
      </c>
      <c r="R316" s="226">
        <f>Q316*H316</f>
        <v>0.054060000000000004</v>
      </c>
      <c r="S316" s="226">
        <v>0</v>
      </c>
      <c r="T316" s="227">
        <f>S316*H316</f>
        <v>0</v>
      </c>
      <c r="AR316" s="17" t="s">
        <v>253</v>
      </c>
      <c r="AT316" s="17" t="s">
        <v>281</v>
      </c>
      <c r="AU316" s="17" t="s">
        <v>80</v>
      </c>
      <c r="AY316" s="17" t="s">
        <v>207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17" t="s">
        <v>78</v>
      </c>
      <c r="BK316" s="228">
        <f>ROUND(I316*H316,2)</f>
        <v>0</v>
      </c>
      <c r="BL316" s="17" t="s">
        <v>214</v>
      </c>
      <c r="BM316" s="17" t="s">
        <v>596</v>
      </c>
    </row>
    <row r="317" s="12" customFormat="1">
      <c r="B317" s="229"/>
      <c r="C317" s="230"/>
      <c r="D317" s="231" t="s">
        <v>216</v>
      </c>
      <c r="E317" s="232" t="s">
        <v>1</v>
      </c>
      <c r="F317" s="233" t="s">
        <v>228</v>
      </c>
      <c r="G317" s="230"/>
      <c r="H317" s="234">
        <v>3</v>
      </c>
      <c r="I317" s="235"/>
      <c r="J317" s="230"/>
      <c r="K317" s="230"/>
      <c r="L317" s="236"/>
      <c r="M317" s="237"/>
      <c r="N317" s="238"/>
      <c r="O317" s="238"/>
      <c r="P317" s="238"/>
      <c r="Q317" s="238"/>
      <c r="R317" s="238"/>
      <c r="S317" s="238"/>
      <c r="T317" s="239"/>
      <c r="AT317" s="240" t="s">
        <v>216</v>
      </c>
      <c r="AU317" s="240" t="s">
        <v>80</v>
      </c>
      <c r="AV317" s="12" t="s">
        <v>80</v>
      </c>
      <c r="AW317" s="12" t="s">
        <v>33</v>
      </c>
      <c r="AX317" s="12" t="s">
        <v>78</v>
      </c>
      <c r="AY317" s="240" t="s">
        <v>207</v>
      </c>
    </row>
    <row r="318" s="11" customFormat="1" ht="22.8" customHeight="1">
      <c r="B318" s="201"/>
      <c r="C318" s="202"/>
      <c r="D318" s="203" t="s">
        <v>70</v>
      </c>
      <c r="E318" s="215" t="s">
        <v>258</v>
      </c>
      <c r="F318" s="215" t="s">
        <v>597</v>
      </c>
      <c r="G318" s="202"/>
      <c r="H318" s="202"/>
      <c r="I318" s="205"/>
      <c r="J318" s="216">
        <f>BK318</f>
        <v>0</v>
      </c>
      <c r="K318" s="202"/>
      <c r="L318" s="207"/>
      <c r="M318" s="208"/>
      <c r="N318" s="209"/>
      <c r="O318" s="209"/>
      <c r="P318" s="210">
        <f>SUM(P319:P410)</f>
        <v>0</v>
      </c>
      <c r="Q318" s="209"/>
      <c r="R318" s="210">
        <f>SUM(R319:R410)</f>
        <v>0.65218900000000013</v>
      </c>
      <c r="S318" s="209"/>
      <c r="T318" s="211">
        <f>SUM(T319:T410)</f>
        <v>144.82932000000002</v>
      </c>
      <c r="AR318" s="212" t="s">
        <v>78</v>
      </c>
      <c r="AT318" s="213" t="s">
        <v>70</v>
      </c>
      <c r="AU318" s="213" t="s">
        <v>78</v>
      </c>
      <c r="AY318" s="212" t="s">
        <v>207</v>
      </c>
      <c r="BK318" s="214">
        <f>SUM(BK319:BK410)</f>
        <v>0</v>
      </c>
    </row>
    <row r="319" s="1" customFormat="1" ht="16.5" customHeight="1">
      <c r="B319" s="38"/>
      <c r="C319" s="217" t="s">
        <v>598</v>
      </c>
      <c r="D319" s="217" t="s">
        <v>209</v>
      </c>
      <c r="E319" s="218" t="s">
        <v>599</v>
      </c>
      <c r="F319" s="219" t="s">
        <v>600</v>
      </c>
      <c r="G319" s="220" t="s">
        <v>601</v>
      </c>
      <c r="H319" s="221">
        <v>60</v>
      </c>
      <c r="I319" s="222"/>
      <c r="J319" s="223">
        <f>ROUND(I319*H319,2)</f>
        <v>0</v>
      </c>
      <c r="K319" s="219" t="s">
        <v>602</v>
      </c>
      <c r="L319" s="43"/>
      <c r="M319" s="224" t="s">
        <v>1</v>
      </c>
      <c r="N319" s="225" t="s">
        <v>42</v>
      </c>
      <c r="O319" s="79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AR319" s="17" t="s">
        <v>214</v>
      </c>
      <c r="AT319" s="17" t="s">
        <v>209</v>
      </c>
      <c r="AU319" s="17" t="s">
        <v>80</v>
      </c>
      <c r="AY319" s="17" t="s">
        <v>207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78</v>
      </c>
      <c r="BK319" s="228">
        <f>ROUND(I319*H319,2)</f>
        <v>0</v>
      </c>
      <c r="BL319" s="17" t="s">
        <v>214</v>
      </c>
      <c r="BM319" s="17" t="s">
        <v>603</v>
      </c>
    </row>
    <row r="320" s="12" customFormat="1">
      <c r="B320" s="229"/>
      <c r="C320" s="230"/>
      <c r="D320" s="231" t="s">
        <v>216</v>
      </c>
      <c r="E320" s="232" t="s">
        <v>1</v>
      </c>
      <c r="F320" s="233" t="s">
        <v>558</v>
      </c>
      <c r="G320" s="230"/>
      <c r="H320" s="234">
        <v>60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216</v>
      </c>
      <c r="AU320" s="240" t="s">
        <v>80</v>
      </c>
      <c r="AV320" s="12" t="s">
        <v>80</v>
      </c>
      <c r="AW320" s="12" t="s">
        <v>33</v>
      </c>
      <c r="AX320" s="12" t="s">
        <v>78</v>
      </c>
      <c r="AY320" s="240" t="s">
        <v>207</v>
      </c>
    </row>
    <row r="321" s="1" customFormat="1" ht="16.5" customHeight="1">
      <c r="B321" s="38"/>
      <c r="C321" s="217" t="s">
        <v>604</v>
      </c>
      <c r="D321" s="217" t="s">
        <v>209</v>
      </c>
      <c r="E321" s="218" t="s">
        <v>605</v>
      </c>
      <c r="F321" s="219" t="s">
        <v>606</v>
      </c>
      <c r="G321" s="220" t="s">
        <v>601</v>
      </c>
      <c r="H321" s="221">
        <v>70</v>
      </c>
      <c r="I321" s="222"/>
      <c r="J321" s="223">
        <f>ROUND(I321*H321,2)</f>
        <v>0</v>
      </c>
      <c r="K321" s="219" t="s">
        <v>602</v>
      </c>
      <c r="L321" s="43"/>
      <c r="M321" s="224" t="s">
        <v>1</v>
      </c>
      <c r="N321" s="225" t="s">
        <v>42</v>
      </c>
      <c r="O321" s="79"/>
      <c r="P321" s="226">
        <f>O321*H321</f>
        <v>0</v>
      </c>
      <c r="Q321" s="226">
        <v>0</v>
      </c>
      <c r="R321" s="226">
        <f>Q321*H321</f>
        <v>0</v>
      </c>
      <c r="S321" s="226">
        <v>1</v>
      </c>
      <c r="T321" s="227">
        <f>S321*H321</f>
        <v>70</v>
      </c>
      <c r="AR321" s="17" t="s">
        <v>214</v>
      </c>
      <c r="AT321" s="17" t="s">
        <v>209</v>
      </c>
      <c r="AU321" s="17" t="s">
        <v>80</v>
      </c>
      <c r="AY321" s="17" t="s">
        <v>207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78</v>
      </c>
      <c r="BK321" s="228">
        <f>ROUND(I321*H321,2)</f>
        <v>0</v>
      </c>
      <c r="BL321" s="17" t="s">
        <v>214</v>
      </c>
      <c r="BM321" s="17" t="s">
        <v>607</v>
      </c>
    </row>
    <row r="322" s="12" customFormat="1">
      <c r="B322" s="229"/>
      <c r="C322" s="230"/>
      <c r="D322" s="231" t="s">
        <v>216</v>
      </c>
      <c r="E322" s="232" t="s">
        <v>1</v>
      </c>
      <c r="F322" s="233" t="s">
        <v>608</v>
      </c>
      <c r="G322" s="230"/>
      <c r="H322" s="234">
        <v>70</v>
      </c>
      <c r="I322" s="235"/>
      <c r="J322" s="230"/>
      <c r="K322" s="230"/>
      <c r="L322" s="236"/>
      <c r="M322" s="237"/>
      <c r="N322" s="238"/>
      <c r="O322" s="238"/>
      <c r="P322" s="238"/>
      <c r="Q322" s="238"/>
      <c r="R322" s="238"/>
      <c r="S322" s="238"/>
      <c r="T322" s="239"/>
      <c r="AT322" s="240" t="s">
        <v>216</v>
      </c>
      <c r="AU322" s="240" t="s">
        <v>80</v>
      </c>
      <c r="AV322" s="12" t="s">
        <v>80</v>
      </c>
      <c r="AW322" s="12" t="s">
        <v>33</v>
      </c>
      <c r="AX322" s="12" t="s">
        <v>78</v>
      </c>
      <c r="AY322" s="240" t="s">
        <v>207</v>
      </c>
    </row>
    <row r="323" s="1" customFormat="1" ht="16.5" customHeight="1">
      <c r="B323" s="38"/>
      <c r="C323" s="217" t="s">
        <v>608</v>
      </c>
      <c r="D323" s="217" t="s">
        <v>209</v>
      </c>
      <c r="E323" s="218" t="s">
        <v>609</v>
      </c>
      <c r="F323" s="219" t="s">
        <v>610</v>
      </c>
      <c r="G323" s="220" t="s">
        <v>296</v>
      </c>
      <c r="H323" s="221">
        <v>77.25</v>
      </c>
      <c r="I323" s="222"/>
      <c r="J323" s="223">
        <f>ROUND(I323*H323,2)</f>
        <v>0</v>
      </c>
      <c r="K323" s="219" t="s">
        <v>213</v>
      </c>
      <c r="L323" s="43"/>
      <c r="M323" s="224" t="s">
        <v>1</v>
      </c>
      <c r="N323" s="225" t="s">
        <v>42</v>
      </c>
      <c r="O323" s="79"/>
      <c r="P323" s="226">
        <f>O323*H323</f>
        <v>0</v>
      </c>
      <c r="Q323" s="226">
        <v>0.00012999999999999999</v>
      </c>
      <c r="R323" s="226">
        <f>Q323*H323</f>
        <v>0.010042499999999999</v>
      </c>
      <c r="S323" s="226">
        <v>0</v>
      </c>
      <c r="T323" s="227">
        <f>S323*H323</f>
        <v>0</v>
      </c>
      <c r="AR323" s="17" t="s">
        <v>214</v>
      </c>
      <c r="AT323" s="17" t="s">
        <v>209</v>
      </c>
      <c r="AU323" s="17" t="s">
        <v>80</v>
      </c>
      <c r="AY323" s="17" t="s">
        <v>207</v>
      </c>
      <c r="BE323" s="228">
        <f>IF(N323="základní",J323,0)</f>
        <v>0</v>
      </c>
      <c r="BF323" s="228">
        <f>IF(N323="snížená",J323,0)</f>
        <v>0</v>
      </c>
      <c r="BG323" s="228">
        <f>IF(N323="zákl. přenesená",J323,0)</f>
        <v>0</v>
      </c>
      <c r="BH323" s="228">
        <f>IF(N323="sníž. přenesená",J323,0)</f>
        <v>0</v>
      </c>
      <c r="BI323" s="228">
        <f>IF(N323="nulová",J323,0)</f>
        <v>0</v>
      </c>
      <c r="BJ323" s="17" t="s">
        <v>78</v>
      </c>
      <c r="BK323" s="228">
        <f>ROUND(I323*H323,2)</f>
        <v>0</v>
      </c>
      <c r="BL323" s="17" t="s">
        <v>214</v>
      </c>
      <c r="BM323" s="17" t="s">
        <v>611</v>
      </c>
    </row>
    <row r="324" s="12" customFormat="1">
      <c r="B324" s="229"/>
      <c r="C324" s="230"/>
      <c r="D324" s="231" t="s">
        <v>216</v>
      </c>
      <c r="E324" s="232" t="s">
        <v>1</v>
      </c>
      <c r="F324" s="233" t="s">
        <v>612</v>
      </c>
      <c r="G324" s="230"/>
      <c r="H324" s="234">
        <v>77.25</v>
      </c>
      <c r="I324" s="235"/>
      <c r="J324" s="230"/>
      <c r="K324" s="230"/>
      <c r="L324" s="236"/>
      <c r="M324" s="237"/>
      <c r="N324" s="238"/>
      <c r="O324" s="238"/>
      <c r="P324" s="238"/>
      <c r="Q324" s="238"/>
      <c r="R324" s="238"/>
      <c r="S324" s="238"/>
      <c r="T324" s="239"/>
      <c r="AT324" s="240" t="s">
        <v>216</v>
      </c>
      <c r="AU324" s="240" t="s">
        <v>80</v>
      </c>
      <c r="AV324" s="12" t="s">
        <v>80</v>
      </c>
      <c r="AW324" s="12" t="s">
        <v>33</v>
      </c>
      <c r="AX324" s="12" t="s">
        <v>78</v>
      </c>
      <c r="AY324" s="240" t="s">
        <v>207</v>
      </c>
    </row>
    <row r="325" s="1" customFormat="1" ht="33.75" customHeight="1">
      <c r="B325" s="38"/>
      <c r="C325" s="217" t="s">
        <v>613</v>
      </c>
      <c r="D325" s="217" t="s">
        <v>209</v>
      </c>
      <c r="E325" s="218" t="s">
        <v>614</v>
      </c>
      <c r="F325" s="219" t="s">
        <v>615</v>
      </c>
      <c r="G325" s="220" t="s">
        <v>296</v>
      </c>
      <c r="H325" s="221">
        <v>90.400000000000006</v>
      </c>
      <c r="I325" s="222"/>
      <c r="J325" s="223">
        <f>ROUND(I325*H325,2)</f>
        <v>0</v>
      </c>
      <c r="K325" s="219" t="s">
        <v>213</v>
      </c>
      <c r="L325" s="43"/>
      <c r="M325" s="224" t="s">
        <v>1</v>
      </c>
      <c r="N325" s="225" t="s">
        <v>42</v>
      </c>
      <c r="O325" s="79"/>
      <c r="P325" s="226">
        <f>O325*H325</f>
        <v>0</v>
      </c>
      <c r="Q325" s="226">
        <v>4.0000000000000003E-05</v>
      </c>
      <c r="R325" s="226">
        <f>Q325*H325</f>
        <v>0.0036160000000000007</v>
      </c>
      <c r="S325" s="226">
        <v>0</v>
      </c>
      <c r="T325" s="227">
        <f>S325*H325</f>
        <v>0</v>
      </c>
      <c r="AR325" s="17" t="s">
        <v>214</v>
      </c>
      <c r="AT325" s="17" t="s">
        <v>209</v>
      </c>
      <c r="AU325" s="17" t="s">
        <v>80</v>
      </c>
      <c r="AY325" s="17" t="s">
        <v>207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78</v>
      </c>
      <c r="BK325" s="228">
        <f>ROUND(I325*H325,2)</f>
        <v>0</v>
      </c>
      <c r="BL325" s="17" t="s">
        <v>214</v>
      </c>
      <c r="BM325" s="17" t="s">
        <v>616</v>
      </c>
    </row>
    <row r="326" s="12" customFormat="1">
      <c r="B326" s="229"/>
      <c r="C326" s="230"/>
      <c r="D326" s="231" t="s">
        <v>216</v>
      </c>
      <c r="E326" s="232" t="s">
        <v>1</v>
      </c>
      <c r="F326" s="233" t="s">
        <v>617</v>
      </c>
      <c r="G326" s="230"/>
      <c r="H326" s="234">
        <v>90.400000000000006</v>
      </c>
      <c r="I326" s="235"/>
      <c r="J326" s="230"/>
      <c r="K326" s="230"/>
      <c r="L326" s="236"/>
      <c r="M326" s="237"/>
      <c r="N326" s="238"/>
      <c r="O326" s="238"/>
      <c r="P326" s="238"/>
      <c r="Q326" s="238"/>
      <c r="R326" s="238"/>
      <c r="S326" s="238"/>
      <c r="T326" s="239"/>
      <c r="AT326" s="240" t="s">
        <v>216</v>
      </c>
      <c r="AU326" s="240" t="s">
        <v>80</v>
      </c>
      <c r="AV326" s="12" t="s">
        <v>80</v>
      </c>
      <c r="AW326" s="12" t="s">
        <v>33</v>
      </c>
      <c r="AX326" s="12" t="s">
        <v>78</v>
      </c>
      <c r="AY326" s="240" t="s">
        <v>207</v>
      </c>
    </row>
    <row r="327" s="1" customFormat="1" ht="16.5" customHeight="1">
      <c r="B327" s="38"/>
      <c r="C327" s="273" t="s">
        <v>618</v>
      </c>
      <c r="D327" s="273" t="s">
        <v>281</v>
      </c>
      <c r="E327" s="274" t="s">
        <v>619</v>
      </c>
      <c r="F327" s="275" t="s">
        <v>620</v>
      </c>
      <c r="G327" s="276" t="s">
        <v>418</v>
      </c>
      <c r="H327" s="277">
        <v>2</v>
      </c>
      <c r="I327" s="278"/>
      <c r="J327" s="279">
        <f>ROUND(I327*H327,2)</f>
        <v>0</v>
      </c>
      <c r="K327" s="275" t="s">
        <v>213</v>
      </c>
      <c r="L327" s="280"/>
      <c r="M327" s="281" t="s">
        <v>1</v>
      </c>
      <c r="N327" s="282" t="s">
        <v>42</v>
      </c>
      <c r="O327" s="79"/>
      <c r="P327" s="226">
        <f>O327*H327</f>
        <v>0</v>
      </c>
      <c r="Q327" s="226">
        <v>0.014</v>
      </c>
      <c r="R327" s="226">
        <f>Q327*H327</f>
        <v>0.028000000000000001</v>
      </c>
      <c r="S327" s="226">
        <v>0</v>
      </c>
      <c r="T327" s="227">
        <f>S327*H327</f>
        <v>0</v>
      </c>
      <c r="AR327" s="17" t="s">
        <v>253</v>
      </c>
      <c r="AT327" s="17" t="s">
        <v>281</v>
      </c>
      <c r="AU327" s="17" t="s">
        <v>80</v>
      </c>
      <c r="AY327" s="17" t="s">
        <v>207</v>
      </c>
      <c r="BE327" s="228">
        <f>IF(N327="základní",J327,0)</f>
        <v>0</v>
      </c>
      <c r="BF327" s="228">
        <f>IF(N327="snížená",J327,0)</f>
        <v>0</v>
      </c>
      <c r="BG327" s="228">
        <f>IF(N327="zákl. přenesená",J327,0)</f>
        <v>0</v>
      </c>
      <c r="BH327" s="228">
        <f>IF(N327="sníž. přenesená",J327,0)</f>
        <v>0</v>
      </c>
      <c r="BI327" s="228">
        <f>IF(N327="nulová",J327,0)</f>
        <v>0</v>
      </c>
      <c r="BJ327" s="17" t="s">
        <v>78</v>
      </c>
      <c r="BK327" s="228">
        <f>ROUND(I327*H327,2)</f>
        <v>0</v>
      </c>
      <c r="BL327" s="17" t="s">
        <v>214</v>
      </c>
      <c r="BM327" s="17" t="s">
        <v>621</v>
      </c>
    </row>
    <row r="328" s="12" customFormat="1">
      <c r="B328" s="229"/>
      <c r="C328" s="230"/>
      <c r="D328" s="231" t="s">
        <v>216</v>
      </c>
      <c r="E328" s="232" t="s">
        <v>1</v>
      </c>
      <c r="F328" s="233" t="s">
        <v>80</v>
      </c>
      <c r="G328" s="230"/>
      <c r="H328" s="234">
        <v>2</v>
      </c>
      <c r="I328" s="235"/>
      <c r="J328" s="230"/>
      <c r="K328" s="230"/>
      <c r="L328" s="236"/>
      <c r="M328" s="237"/>
      <c r="N328" s="238"/>
      <c r="O328" s="238"/>
      <c r="P328" s="238"/>
      <c r="Q328" s="238"/>
      <c r="R328" s="238"/>
      <c r="S328" s="238"/>
      <c r="T328" s="239"/>
      <c r="AT328" s="240" t="s">
        <v>216</v>
      </c>
      <c r="AU328" s="240" t="s">
        <v>80</v>
      </c>
      <c r="AV328" s="12" t="s">
        <v>80</v>
      </c>
      <c r="AW328" s="12" t="s">
        <v>33</v>
      </c>
      <c r="AX328" s="12" t="s">
        <v>78</v>
      </c>
      <c r="AY328" s="240" t="s">
        <v>207</v>
      </c>
    </row>
    <row r="329" s="1" customFormat="1" ht="22.5" customHeight="1">
      <c r="B329" s="38"/>
      <c r="C329" s="217" t="s">
        <v>622</v>
      </c>
      <c r="D329" s="217" t="s">
        <v>209</v>
      </c>
      <c r="E329" s="218" t="s">
        <v>623</v>
      </c>
      <c r="F329" s="219" t="s">
        <v>624</v>
      </c>
      <c r="G329" s="220" t="s">
        <v>296</v>
      </c>
      <c r="H329" s="221">
        <v>3.9929999999999999</v>
      </c>
      <c r="I329" s="222"/>
      <c r="J329" s="223">
        <f>ROUND(I329*H329,2)</f>
        <v>0</v>
      </c>
      <c r="K329" s="219" t="s">
        <v>213</v>
      </c>
      <c r="L329" s="43"/>
      <c r="M329" s="224" t="s">
        <v>1</v>
      </c>
      <c r="N329" s="225" t="s">
        <v>42</v>
      </c>
      <c r="O329" s="79"/>
      <c r="P329" s="226">
        <f>O329*H329</f>
        <v>0</v>
      </c>
      <c r="Q329" s="226">
        <v>0</v>
      </c>
      <c r="R329" s="226">
        <f>Q329*H329</f>
        <v>0</v>
      </c>
      <c r="S329" s="226">
        <v>0.26100000000000001</v>
      </c>
      <c r="T329" s="227">
        <f>S329*H329</f>
        <v>1.042173</v>
      </c>
      <c r="AR329" s="17" t="s">
        <v>214</v>
      </c>
      <c r="AT329" s="17" t="s">
        <v>209</v>
      </c>
      <c r="AU329" s="17" t="s">
        <v>80</v>
      </c>
      <c r="AY329" s="17" t="s">
        <v>207</v>
      </c>
      <c r="BE329" s="228">
        <f>IF(N329="základní",J329,0)</f>
        <v>0</v>
      </c>
      <c r="BF329" s="228">
        <f>IF(N329="snížená",J329,0)</f>
        <v>0</v>
      </c>
      <c r="BG329" s="228">
        <f>IF(N329="zákl. přenesená",J329,0)</f>
        <v>0</v>
      </c>
      <c r="BH329" s="228">
        <f>IF(N329="sníž. přenesená",J329,0)</f>
        <v>0</v>
      </c>
      <c r="BI329" s="228">
        <f>IF(N329="nulová",J329,0)</f>
        <v>0</v>
      </c>
      <c r="BJ329" s="17" t="s">
        <v>78</v>
      </c>
      <c r="BK329" s="228">
        <f>ROUND(I329*H329,2)</f>
        <v>0</v>
      </c>
      <c r="BL329" s="17" t="s">
        <v>214</v>
      </c>
      <c r="BM329" s="17" t="s">
        <v>625</v>
      </c>
    </row>
    <row r="330" s="12" customFormat="1">
      <c r="B330" s="229"/>
      <c r="C330" s="230"/>
      <c r="D330" s="231" t="s">
        <v>216</v>
      </c>
      <c r="E330" s="232" t="s">
        <v>1</v>
      </c>
      <c r="F330" s="233" t="s">
        <v>626</v>
      </c>
      <c r="G330" s="230"/>
      <c r="H330" s="234">
        <v>3.9929999999999999</v>
      </c>
      <c r="I330" s="235"/>
      <c r="J330" s="230"/>
      <c r="K330" s="230"/>
      <c r="L330" s="236"/>
      <c r="M330" s="237"/>
      <c r="N330" s="238"/>
      <c r="O330" s="238"/>
      <c r="P330" s="238"/>
      <c r="Q330" s="238"/>
      <c r="R330" s="238"/>
      <c r="S330" s="238"/>
      <c r="T330" s="239"/>
      <c r="AT330" s="240" t="s">
        <v>216</v>
      </c>
      <c r="AU330" s="240" t="s">
        <v>80</v>
      </c>
      <c r="AV330" s="12" t="s">
        <v>80</v>
      </c>
      <c r="AW330" s="12" t="s">
        <v>33</v>
      </c>
      <c r="AX330" s="12" t="s">
        <v>78</v>
      </c>
      <c r="AY330" s="240" t="s">
        <v>207</v>
      </c>
    </row>
    <row r="331" s="1" customFormat="1" ht="22.5" customHeight="1">
      <c r="B331" s="38"/>
      <c r="C331" s="217" t="s">
        <v>627</v>
      </c>
      <c r="D331" s="217" t="s">
        <v>209</v>
      </c>
      <c r="E331" s="218" t="s">
        <v>628</v>
      </c>
      <c r="F331" s="219" t="s">
        <v>629</v>
      </c>
      <c r="G331" s="220" t="s">
        <v>212</v>
      </c>
      <c r="H331" s="221">
        <v>2.5699999999999998</v>
      </c>
      <c r="I331" s="222"/>
      <c r="J331" s="223">
        <f>ROUND(I331*H331,2)</f>
        <v>0</v>
      </c>
      <c r="K331" s="219" t="s">
        <v>213</v>
      </c>
      <c r="L331" s="43"/>
      <c r="M331" s="224" t="s">
        <v>1</v>
      </c>
      <c r="N331" s="225" t="s">
        <v>42</v>
      </c>
      <c r="O331" s="79"/>
      <c r="P331" s="226">
        <f>O331*H331</f>
        <v>0</v>
      </c>
      <c r="Q331" s="226">
        <v>0</v>
      </c>
      <c r="R331" s="226">
        <f>Q331*H331</f>
        <v>0</v>
      </c>
      <c r="S331" s="226">
        <v>1.8</v>
      </c>
      <c r="T331" s="227">
        <f>S331*H331</f>
        <v>4.6259999999999994</v>
      </c>
      <c r="AR331" s="17" t="s">
        <v>214</v>
      </c>
      <c r="AT331" s="17" t="s">
        <v>209</v>
      </c>
      <c r="AU331" s="17" t="s">
        <v>80</v>
      </c>
      <c r="AY331" s="17" t="s">
        <v>207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78</v>
      </c>
      <c r="BK331" s="228">
        <f>ROUND(I331*H331,2)</f>
        <v>0</v>
      </c>
      <c r="BL331" s="17" t="s">
        <v>214</v>
      </c>
      <c r="BM331" s="17" t="s">
        <v>630</v>
      </c>
    </row>
    <row r="332" s="12" customFormat="1">
      <c r="B332" s="229"/>
      <c r="C332" s="230"/>
      <c r="D332" s="231" t="s">
        <v>216</v>
      </c>
      <c r="E332" s="232" t="s">
        <v>1</v>
      </c>
      <c r="F332" s="233" t="s">
        <v>631</v>
      </c>
      <c r="G332" s="230"/>
      <c r="H332" s="234">
        <v>0.95899999999999996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AT332" s="240" t="s">
        <v>216</v>
      </c>
      <c r="AU332" s="240" t="s">
        <v>80</v>
      </c>
      <c r="AV332" s="12" t="s">
        <v>80</v>
      </c>
      <c r="AW332" s="12" t="s">
        <v>33</v>
      </c>
      <c r="AX332" s="12" t="s">
        <v>71</v>
      </c>
      <c r="AY332" s="240" t="s">
        <v>207</v>
      </c>
    </row>
    <row r="333" s="12" customFormat="1">
      <c r="B333" s="229"/>
      <c r="C333" s="230"/>
      <c r="D333" s="231" t="s">
        <v>216</v>
      </c>
      <c r="E333" s="232" t="s">
        <v>1</v>
      </c>
      <c r="F333" s="233" t="s">
        <v>632</v>
      </c>
      <c r="G333" s="230"/>
      <c r="H333" s="234">
        <v>0.375</v>
      </c>
      <c r="I333" s="235"/>
      <c r="J333" s="230"/>
      <c r="K333" s="230"/>
      <c r="L333" s="236"/>
      <c r="M333" s="237"/>
      <c r="N333" s="238"/>
      <c r="O333" s="238"/>
      <c r="P333" s="238"/>
      <c r="Q333" s="238"/>
      <c r="R333" s="238"/>
      <c r="S333" s="238"/>
      <c r="T333" s="239"/>
      <c r="AT333" s="240" t="s">
        <v>216</v>
      </c>
      <c r="AU333" s="240" t="s">
        <v>80</v>
      </c>
      <c r="AV333" s="12" t="s">
        <v>80</v>
      </c>
      <c r="AW333" s="12" t="s">
        <v>33</v>
      </c>
      <c r="AX333" s="12" t="s">
        <v>71</v>
      </c>
      <c r="AY333" s="240" t="s">
        <v>207</v>
      </c>
    </row>
    <row r="334" s="12" customFormat="1">
      <c r="B334" s="229"/>
      <c r="C334" s="230"/>
      <c r="D334" s="231" t="s">
        <v>216</v>
      </c>
      <c r="E334" s="232" t="s">
        <v>1</v>
      </c>
      <c r="F334" s="233" t="s">
        <v>633</v>
      </c>
      <c r="G334" s="230"/>
      <c r="H334" s="234">
        <v>1.236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AT334" s="240" t="s">
        <v>216</v>
      </c>
      <c r="AU334" s="240" t="s">
        <v>80</v>
      </c>
      <c r="AV334" s="12" t="s">
        <v>80</v>
      </c>
      <c r="AW334" s="12" t="s">
        <v>33</v>
      </c>
      <c r="AX334" s="12" t="s">
        <v>71</v>
      </c>
      <c r="AY334" s="240" t="s">
        <v>207</v>
      </c>
    </row>
    <row r="335" s="13" customFormat="1">
      <c r="B335" s="241"/>
      <c r="C335" s="242"/>
      <c r="D335" s="231" t="s">
        <v>216</v>
      </c>
      <c r="E335" s="243" t="s">
        <v>1</v>
      </c>
      <c r="F335" s="244" t="s">
        <v>223</v>
      </c>
      <c r="G335" s="242"/>
      <c r="H335" s="245">
        <v>2.5699999999999998</v>
      </c>
      <c r="I335" s="246"/>
      <c r="J335" s="242"/>
      <c r="K335" s="242"/>
      <c r="L335" s="247"/>
      <c r="M335" s="248"/>
      <c r="N335" s="249"/>
      <c r="O335" s="249"/>
      <c r="P335" s="249"/>
      <c r="Q335" s="249"/>
      <c r="R335" s="249"/>
      <c r="S335" s="249"/>
      <c r="T335" s="250"/>
      <c r="AT335" s="251" t="s">
        <v>216</v>
      </c>
      <c r="AU335" s="251" t="s">
        <v>80</v>
      </c>
      <c r="AV335" s="13" t="s">
        <v>214</v>
      </c>
      <c r="AW335" s="13" t="s">
        <v>33</v>
      </c>
      <c r="AX335" s="13" t="s">
        <v>78</v>
      </c>
      <c r="AY335" s="251" t="s">
        <v>207</v>
      </c>
    </row>
    <row r="336" s="1" customFormat="1" ht="22.5" customHeight="1">
      <c r="B336" s="38"/>
      <c r="C336" s="217" t="s">
        <v>634</v>
      </c>
      <c r="D336" s="217" t="s">
        <v>209</v>
      </c>
      <c r="E336" s="218" t="s">
        <v>635</v>
      </c>
      <c r="F336" s="219" t="s">
        <v>636</v>
      </c>
      <c r="G336" s="220" t="s">
        <v>212</v>
      </c>
      <c r="H336" s="221">
        <v>0.45000000000000001</v>
      </c>
      <c r="I336" s="222"/>
      <c r="J336" s="223">
        <f>ROUND(I336*H336,2)</f>
        <v>0</v>
      </c>
      <c r="K336" s="219" t="s">
        <v>213</v>
      </c>
      <c r="L336" s="43"/>
      <c r="M336" s="224" t="s">
        <v>1</v>
      </c>
      <c r="N336" s="225" t="s">
        <v>42</v>
      </c>
      <c r="O336" s="79"/>
      <c r="P336" s="226">
        <f>O336*H336</f>
        <v>0</v>
      </c>
      <c r="Q336" s="226">
        <v>0</v>
      </c>
      <c r="R336" s="226">
        <f>Q336*H336</f>
        <v>0</v>
      </c>
      <c r="S336" s="226">
        <v>1.95</v>
      </c>
      <c r="T336" s="227">
        <f>S336*H336</f>
        <v>0.87749999999999995</v>
      </c>
      <c r="AR336" s="17" t="s">
        <v>214</v>
      </c>
      <c r="AT336" s="17" t="s">
        <v>209</v>
      </c>
      <c r="AU336" s="17" t="s">
        <v>80</v>
      </c>
      <c r="AY336" s="17" t="s">
        <v>207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78</v>
      </c>
      <c r="BK336" s="228">
        <f>ROUND(I336*H336,2)</f>
        <v>0</v>
      </c>
      <c r="BL336" s="17" t="s">
        <v>214</v>
      </c>
      <c r="BM336" s="17" t="s">
        <v>637</v>
      </c>
    </row>
    <row r="337" s="12" customFormat="1">
      <c r="B337" s="229"/>
      <c r="C337" s="230"/>
      <c r="D337" s="231" t="s">
        <v>216</v>
      </c>
      <c r="E337" s="232" t="s">
        <v>1</v>
      </c>
      <c r="F337" s="233" t="s">
        <v>638</v>
      </c>
      <c r="G337" s="230"/>
      <c r="H337" s="234">
        <v>0.45000000000000001</v>
      </c>
      <c r="I337" s="235"/>
      <c r="J337" s="230"/>
      <c r="K337" s="230"/>
      <c r="L337" s="236"/>
      <c r="M337" s="237"/>
      <c r="N337" s="238"/>
      <c r="O337" s="238"/>
      <c r="P337" s="238"/>
      <c r="Q337" s="238"/>
      <c r="R337" s="238"/>
      <c r="S337" s="238"/>
      <c r="T337" s="239"/>
      <c r="AT337" s="240" t="s">
        <v>216</v>
      </c>
      <c r="AU337" s="240" t="s">
        <v>80</v>
      </c>
      <c r="AV337" s="12" t="s">
        <v>80</v>
      </c>
      <c r="AW337" s="12" t="s">
        <v>33</v>
      </c>
      <c r="AX337" s="12" t="s">
        <v>78</v>
      </c>
      <c r="AY337" s="240" t="s">
        <v>207</v>
      </c>
    </row>
    <row r="338" s="1" customFormat="1" ht="16.5" customHeight="1">
      <c r="B338" s="38"/>
      <c r="C338" s="217" t="s">
        <v>639</v>
      </c>
      <c r="D338" s="217" t="s">
        <v>209</v>
      </c>
      <c r="E338" s="218" t="s">
        <v>640</v>
      </c>
      <c r="F338" s="219" t="s">
        <v>641</v>
      </c>
      <c r="G338" s="220" t="s">
        <v>212</v>
      </c>
      <c r="H338" s="221">
        <v>1.1180000000000001</v>
      </c>
      <c r="I338" s="222"/>
      <c r="J338" s="223">
        <f>ROUND(I338*H338,2)</f>
        <v>0</v>
      </c>
      <c r="K338" s="219" t="s">
        <v>213</v>
      </c>
      <c r="L338" s="43"/>
      <c r="M338" s="224" t="s">
        <v>1</v>
      </c>
      <c r="N338" s="225" t="s">
        <v>42</v>
      </c>
      <c r="O338" s="79"/>
      <c r="P338" s="226">
        <f>O338*H338</f>
        <v>0</v>
      </c>
      <c r="Q338" s="226">
        <v>0</v>
      </c>
      <c r="R338" s="226">
        <f>Q338*H338</f>
        <v>0</v>
      </c>
      <c r="S338" s="226">
        <v>1.8</v>
      </c>
      <c r="T338" s="227">
        <f>S338*H338</f>
        <v>2.0124000000000004</v>
      </c>
      <c r="AR338" s="17" t="s">
        <v>214</v>
      </c>
      <c r="AT338" s="17" t="s">
        <v>209</v>
      </c>
      <c r="AU338" s="17" t="s">
        <v>80</v>
      </c>
      <c r="AY338" s="17" t="s">
        <v>207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78</v>
      </c>
      <c r="BK338" s="228">
        <f>ROUND(I338*H338,2)</f>
        <v>0</v>
      </c>
      <c r="BL338" s="17" t="s">
        <v>214</v>
      </c>
      <c r="BM338" s="17" t="s">
        <v>642</v>
      </c>
    </row>
    <row r="339" s="12" customFormat="1">
      <c r="B339" s="229"/>
      <c r="C339" s="230"/>
      <c r="D339" s="231" t="s">
        <v>216</v>
      </c>
      <c r="E339" s="232" t="s">
        <v>1</v>
      </c>
      <c r="F339" s="233" t="s">
        <v>643</v>
      </c>
      <c r="G339" s="230"/>
      <c r="H339" s="234">
        <v>0.90600000000000003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AT339" s="240" t="s">
        <v>216</v>
      </c>
      <c r="AU339" s="240" t="s">
        <v>80</v>
      </c>
      <c r="AV339" s="12" t="s">
        <v>80</v>
      </c>
      <c r="AW339" s="12" t="s">
        <v>33</v>
      </c>
      <c r="AX339" s="12" t="s">
        <v>71</v>
      </c>
      <c r="AY339" s="240" t="s">
        <v>207</v>
      </c>
    </row>
    <row r="340" s="12" customFormat="1">
      <c r="B340" s="229"/>
      <c r="C340" s="230"/>
      <c r="D340" s="231" t="s">
        <v>216</v>
      </c>
      <c r="E340" s="232" t="s">
        <v>1</v>
      </c>
      <c r="F340" s="233" t="s">
        <v>644</v>
      </c>
      <c r="G340" s="230"/>
      <c r="H340" s="234">
        <v>0.21199999999999999</v>
      </c>
      <c r="I340" s="235"/>
      <c r="J340" s="230"/>
      <c r="K340" s="230"/>
      <c r="L340" s="236"/>
      <c r="M340" s="237"/>
      <c r="N340" s="238"/>
      <c r="O340" s="238"/>
      <c r="P340" s="238"/>
      <c r="Q340" s="238"/>
      <c r="R340" s="238"/>
      <c r="S340" s="238"/>
      <c r="T340" s="239"/>
      <c r="AT340" s="240" t="s">
        <v>216</v>
      </c>
      <c r="AU340" s="240" t="s">
        <v>80</v>
      </c>
      <c r="AV340" s="12" t="s">
        <v>80</v>
      </c>
      <c r="AW340" s="12" t="s">
        <v>33</v>
      </c>
      <c r="AX340" s="12" t="s">
        <v>71</v>
      </c>
      <c r="AY340" s="240" t="s">
        <v>207</v>
      </c>
    </row>
    <row r="341" s="13" customFormat="1">
      <c r="B341" s="241"/>
      <c r="C341" s="242"/>
      <c r="D341" s="231" t="s">
        <v>216</v>
      </c>
      <c r="E341" s="243" t="s">
        <v>1</v>
      </c>
      <c r="F341" s="244" t="s">
        <v>223</v>
      </c>
      <c r="G341" s="242"/>
      <c r="H341" s="245">
        <v>1.1180000000000001</v>
      </c>
      <c r="I341" s="246"/>
      <c r="J341" s="242"/>
      <c r="K341" s="242"/>
      <c r="L341" s="247"/>
      <c r="M341" s="248"/>
      <c r="N341" s="249"/>
      <c r="O341" s="249"/>
      <c r="P341" s="249"/>
      <c r="Q341" s="249"/>
      <c r="R341" s="249"/>
      <c r="S341" s="249"/>
      <c r="T341" s="250"/>
      <c r="AT341" s="251" t="s">
        <v>216</v>
      </c>
      <c r="AU341" s="251" t="s">
        <v>80</v>
      </c>
      <c r="AV341" s="13" t="s">
        <v>214</v>
      </c>
      <c r="AW341" s="13" t="s">
        <v>33</v>
      </c>
      <c r="AX341" s="13" t="s">
        <v>78</v>
      </c>
      <c r="AY341" s="251" t="s">
        <v>207</v>
      </c>
    </row>
    <row r="342" s="1" customFormat="1" ht="16.5" customHeight="1">
      <c r="B342" s="38"/>
      <c r="C342" s="217" t="s">
        <v>645</v>
      </c>
      <c r="D342" s="217" t="s">
        <v>209</v>
      </c>
      <c r="E342" s="218" t="s">
        <v>646</v>
      </c>
      <c r="F342" s="219" t="s">
        <v>647</v>
      </c>
      <c r="G342" s="220" t="s">
        <v>212</v>
      </c>
      <c r="H342" s="221">
        <v>1.6879999999999999</v>
      </c>
      <c r="I342" s="222"/>
      <c r="J342" s="223">
        <f>ROUND(I342*H342,2)</f>
        <v>0</v>
      </c>
      <c r="K342" s="219" t="s">
        <v>648</v>
      </c>
      <c r="L342" s="43"/>
      <c r="M342" s="224" t="s">
        <v>1</v>
      </c>
      <c r="N342" s="225" t="s">
        <v>42</v>
      </c>
      <c r="O342" s="79"/>
      <c r="P342" s="226">
        <f>O342*H342</f>
        <v>0</v>
      </c>
      <c r="Q342" s="226">
        <v>0</v>
      </c>
      <c r="R342" s="226">
        <f>Q342*H342</f>
        <v>0</v>
      </c>
      <c r="S342" s="226">
        <v>0.40000000000000002</v>
      </c>
      <c r="T342" s="227">
        <f>S342*H342</f>
        <v>0.67520000000000002</v>
      </c>
      <c r="AR342" s="17" t="s">
        <v>214</v>
      </c>
      <c r="AT342" s="17" t="s">
        <v>209</v>
      </c>
      <c r="AU342" s="17" t="s">
        <v>80</v>
      </c>
      <c r="AY342" s="17" t="s">
        <v>207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78</v>
      </c>
      <c r="BK342" s="228">
        <f>ROUND(I342*H342,2)</f>
        <v>0</v>
      </c>
      <c r="BL342" s="17" t="s">
        <v>214</v>
      </c>
      <c r="BM342" s="17" t="s">
        <v>649</v>
      </c>
    </row>
    <row r="343" s="12" customFormat="1">
      <c r="B343" s="229"/>
      <c r="C343" s="230"/>
      <c r="D343" s="231" t="s">
        <v>216</v>
      </c>
      <c r="E343" s="232" t="s">
        <v>1</v>
      </c>
      <c r="F343" s="233" t="s">
        <v>650</v>
      </c>
      <c r="G343" s="230"/>
      <c r="H343" s="234">
        <v>1.6879999999999999</v>
      </c>
      <c r="I343" s="235"/>
      <c r="J343" s="230"/>
      <c r="K343" s="230"/>
      <c r="L343" s="236"/>
      <c r="M343" s="237"/>
      <c r="N343" s="238"/>
      <c r="O343" s="238"/>
      <c r="P343" s="238"/>
      <c r="Q343" s="238"/>
      <c r="R343" s="238"/>
      <c r="S343" s="238"/>
      <c r="T343" s="239"/>
      <c r="AT343" s="240" t="s">
        <v>216</v>
      </c>
      <c r="AU343" s="240" t="s">
        <v>80</v>
      </c>
      <c r="AV343" s="12" t="s">
        <v>80</v>
      </c>
      <c r="AW343" s="12" t="s">
        <v>33</v>
      </c>
      <c r="AX343" s="12" t="s">
        <v>78</v>
      </c>
      <c r="AY343" s="240" t="s">
        <v>207</v>
      </c>
    </row>
    <row r="344" s="1" customFormat="1" ht="16.5" customHeight="1">
      <c r="B344" s="38"/>
      <c r="C344" s="217" t="s">
        <v>651</v>
      </c>
      <c r="D344" s="217" t="s">
        <v>209</v>
      </c>
      <c r="E344" s="218" t="s">
        <v>652</v>
      </c>
      <c r="F344" s="219" t="s">
        <v>653</v>
      </c>
      <c r="G344" s="220" t="s">
        <v>212</v>
      </c>
      <c r="H344" s="221">
        <v>0.23799999999999999</v>
      </c>
      <c r="I344" s="222"/>
      <c r="J344" s="223">
        <f>ROUND(I344*H344,2)</f>
        <v>0</v>
      </c>
      <c r="K344" s="219" t="s">
        <v>213</v>
      </c>
      <c r="L344" s="43"/>
      <c r="M344" s="224" t="s">
        <v>1</v>
      </c>
      <c r="N344" s="225" t="s">
        <v>42</v>
      </c>
      <c r="O344" s="79"/>
      <c r="P344" s="226">
        <f>O344*H344</f>
        <v>0</v>
      </c>
      <c r="Q344" s="226">
        <v>0</v>
      </c>
      <c r="R344" s="226">
        <f>Q344*H344</f>
        <v>0</v>
      </c>
      <c r="S344" s="226">
        <v>2.3999999999999999</v>
      </c>
      <c r="T344" s="227">
        <f>S344*H344</f>
        <v>0.57119999999999993</v>
      </c>
      <c r="AR344" s="17" t="s">
        <v>214</v>
      </c>
      <c r="AT344" s="17" t="s">
        <v>209</v>
      </c>
      <c r="AU344" s="17" t="s">
        <v>80</v>
      </c>
      <c r="AY344" s="17" t="s">
        <v>207</v>
      </c>
      <c r="BE344" s="228">
        <f>IF(N344="základní",J344,0)</f>
        <v>0</v>
      </c>
      <c r="BF344" s="228">
        <f>IF(N344="snížená",J344,0)</f>
        <v>0</v>
      </c>
      <c r="BG344" s="228">
        <f>IF(N344="zákl. přenesená",J344,0)</f>
        <v>0</v>
      </c>
      <c r="BH344" s="228">
        <f>IF(N344="sníž. přenesená",J344,0)</f>
        <v>0</v>
      </c>
      <c r="BI344" s="228">
        <f>IF(N344="nulová",J344,0)</f>
        <v>0</v>
      </c>
      <c r="BJ344" s="17" t="s">
        <v>78</v>
      </c>
      <c r="BK344" s="228">
        <f>ROUND(I344*H344,2)</f>
        <v>0</v>
      </c>
      <c r="BL344" s="17" t="s">
        <v>214</v>
      </c>
      <c r="BM344" s="17" t="s">
        <v>654</v>
      </c>
    </row>
    <row r="345" s="12" customFormat="1">
      <c r="B345" s="229"/>
      <c r="C345" s="230"/>
      <c r="D345" s="231" t="s">
        <v>216</v>
      </c>
      <c r="E345" s="232" t="s">
        <v>1</v>
      </c>
      <c r="F345" s="233" t="s">
        <v>655</v>
      </c>
      <c r="G345" s="230"/>
      <c r="H345" s="234">
        <v>0.23799999999999999</v>
      </c>
      <c r="I345" s="235"/>
      <c r="J345" s="230"/>
      <c r="K345" s="230"/>
      <c r="L345" s="236"/>
      <c r="M345" s="237"/>
      <c r="N345" s="238"/>
      <c r="O345" s="238"/>
      <c r="P345" s="238"/>
      <c r="Q345" s="238"/>
      <c r="R345" s="238"/>
      <c r="S345" s="238"/>
      <c r="T345" s="239"/>
      <c r="AT345" s="240" t="s">
        <v>216</v>
      </c>
      <c r="AU345" s="240" t="s">
        <v>80</v>
      </c>
      <c r="AV345" s="12" t="s">
        <v>80</v>
      </c>
      <c r="AW345" s="12" t="s">
        <v>33</v>
      </c>
      <c r="AX345" s="12" t="s">
        <v>78</v>
      </c>
      <c r="AY345" s="240" t="s">
        <v>207</v>
      </c>
    </row>
    <row r="346" s="1" customFormat="1" ht="22.5" customHeight="1">
      <c r="B346" s="38"/>
      <c r="C346" s="217" t="s">
        <v>656</v>
      </c>
      <c r="D346" s="217" t="s">
        <v>209</v>
      </c>
      <c r="E346" s="218" t="s">
        <v>657</v>
      </c>
      <c r="F346" s="219" t="s">
        <v>658</v>
      </c>
      <c r="G346" s="220" t="s">
        <v>212</v>
      </c>
      <c r="H346" s="221">
        <v>14.85</v>
      </c>
      <c r="I346" s="222"/>
      <c r="J346" s="223">
        <f>ROUND(I346*H346,2)</f>
        <v>0</v>
      </c>
      <c r="K346" s="219" t="s">
        <v>213</v>
      </c>
      <c r="L346" s="43"/>
      <c r="M346" s="224" t="s">
        <v>1</v>
      </c>
      <c r="N346" s="225" t="s">
        <v>42</v>
      </c>
      <c r="O346" s="79"/>
      <c r="P346" s="226">
        <f>O346*H346</f>
        <v>0</v>
      </c>
      <c r="Q346" s="226">
        <v>0</v>
      </c>
      <c r="R346" s="226">
        <f>Q346*H346</f>
        <v>0</v>
      </c>
      <c r="S346" s="226">
        <v>2.2000000000000002</v>
      </c>
      <c r="T346" s="227">
        <f>S346*H346</f>
        <v>32.670000000000002</v>
      </c>
      <c r="AR346" s="17" t="s">
        <v>214</v>
      </c>
      <c r="AT346" s="17" t="s">
        <v>209</v>
      </c>
      <c r="AU346" s="17" t="s">
        <v>80</v>
      </c>
      <c r="AY346" s="17" t="s">
        <v>207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78</v>
      </c>
      <c r="BK346" s="228">
        <f>ROUND(I346*H346,2)</f>
        <v>0</v>
      </c>
      <c r="BL346" s="17" t="s">
        <v>214</v>
      </c>
      <c r="BM346" s="17" t="s">
        <v>659</v>
      </c>
    </row>
    <row r="347" s="12" customFormat="1">
      <c r="B347" s="229"/>
      <c r="C347" s="230"/>
      <c r="D347" s="231" t="s">
        <v>216</v>
      </c>
      <c r="E347" s="232" t="s">
        <v>1</v>
      </c>
      <c r="F347" s="233" t="s">
        <v>660</v>
      </c>
      <c r="G347" s="230"/>
      <c r="H347" s="234">
        <v>74.25</v>
      </c>
      <c r="I347" s="235"/>
      <c r="J347" s="230"/>
      <c r="K347" s="230"/>
      <c r="L347" s="236"/>
      <c r="M347" s="237"/>
      <c r="N347" s="238"/>
      <c r="O347" s="238"/>
      <c r="P347" s="238"/>
      <c r="Q347" s="238"/>
      <c r="R347" s="238"/>
      <c r="S347" s="238"/>
      <c r="T347" s="239"/>
      <c r="AT347" s="240" t="s">
        <v>216</v>
      </c>
      <c r="AU347" s="240" t="s">
        <v>80</v>
      </c>
      <c r="AV347" s="12" t="s">
        <v>80</v>
      </c>
      <c r="AW347" s="12" t="s">
        <v>33</v>
      </c>
      <c r="AX347" s="12" t="s">
        <v>71</v>
      </c>
      <c r="AY347" s="240" t="s">
        <v>207</v>
      </c>
    </row>
    <row r="348" s="12" customFormat="1">
      <c r="B348" s="229"/>
      <c r="C348" s="230"/>
      <c r="D348" s="231" t="s">
        <v>216</v>
      </c>
      <c r="E348" s="232" t="s">
        <v>1</v>
      </c>
      <c r="F348" s="233" t="s">
        <v>661</v>
      </c>
      <c r="G348" s="230"/>
      <c r="H348" s="234">
        <v>14.85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AT348" s="240" t="s">
        <v>216</v>
      </c>
      <c r="AU348" s="240" t="s">
        <v>80</v>
      </c>
      <c r="AV348" s="12" t="s">
        <v>80</v>
      </c>
      <c r="AW348" s="12" t="s">
        <v>33</v>
      </c>
      <c r="AX348" s="12" t="s">
        <v>78</v>
      </c>
      <c r="AY348" s="240" t="s">
        <v>207</v>
      </c>
    </row>
    <row r="349" s="1" customFormat="1" ht="22.5" customHeight="1">
      <c r="B349" s="38"/>
      <c r="C349" s="217" t="s">
        <v>662</v>
      </c>
      <c r="D349" s="217" t="s">
        <v>209</v>
      </c>
      <c r="E349" s="218" t="s">
        <v>663</v>
      </c>
      <c r="F349" s="219" t="s">
        <v>664</v>
      </c>
      <c r="G349" s="220" t="s">
        <v>212</v>
      </c>
      <c r="H349" s="221">
        <v>1.071</v>
      </c>
      <c r="I349" s="222"/>
      <c r="J349" s="223">
        <f>ROUND(I349*H349,2)</f>
        <v>0</v>
      </c>
      <c r="K349" s="219" t="s">
        <v>213</v>
      </c>
      <c r="L349" s="43"/>
      <c r="M349" s="224" t="s">
        <v>1</v>
      </c>
      <c r="N349" s="225" t="s">
        <v>42</v>
      </c>
      <c r="O349" s="79"/>
      <c r="P349" s="226">
        <f>O349*H349</f>
        <v>0</v>
      </c>
      <c r="Q349" s="226">
        <v>0</v>
      </c>
      <c r="R349" s="226">
        <f>Q349*H349</f>
        <v>0</v>
      </c>
      <c r="S349" s="226">
        <v>2.2000000000000002</v>
      </c>
      <c r="T349" s="227">
        <f>S349*H349</f>
        <v>2.3562000000000003</v>
      </c>
      <c r="AR349" s="17" t="s">
        <v>214</v>
      </c>
      <c r="AT349" s="17" t="s">
        <v>209</v>
      </c>
      <c r="AU349" s="17" t="s">
        <v>80</v>
      </c>
      <c r="AY349" s="17" t="s">
        <v>207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78</v>
      </c>
      <c r="BK349" s="228">
        <f>ROUND(I349*H349,2)</f>
        <v>0</v>
      </c>
      <c r="BL349" s="17" t="s">
        <v>214</v>
      </c>
      <c r="BM349" s="17" t="s">
        <v>665</v>
      </c>
    </row>
    <row r="350" s="12" customFormat="1">
      <c r="B350" s="229"/>
      <c r="C350" s="230"/>
      <c r="D350" s="231" t="s">
        <v>216</v>
      </c>
      <c r="E350" s="232" t="s">
        <v>1</v>
      </c>
      <c r="F350" s="233" t="s">
        <v>666</v>
      </c>
      <c r="G350" s="230"/>
      <c r="H350" s="234">
        <v>1.071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AT350" s="240" t="s">
        <v>216</v>
      </c>
      <c r="AU350" s="240" t="s">
        <v>80</v>
      </c>
      <c r="AV350" s="12" t="s">
        <v>80</v>
      </c>
      <c r="AW350" s="12" t="s">
        <v>33</v>
      </c>
      <c r="AX350" s="12" t="s">
        <v>78</v>
      </c>
      <c r="AY350" s="240" t="s">
        <v>207</v>
      </c>
    </row>
    <row r="351" s="1" customFormat="1" ht="22.5" customHeight="1">
      <c r="B351" s="38"/>
      <c r="C351" s="217" t="s">
        <v>667</v>
      </c>
      <c r="D351" s="217" t="s">
        <v>209</v>
      </c>
      <c r="E351" s="218" t="s">
        <v>668</v>
      </c>
      <c r="F351" s="219" t="s">
        <v>669</v>
      </c>
      <c r="G351" s="220" t="s">
        <v>296</v>
      </c>
      <c r="H351" s="221">
        <v>59.350000000000001</v>
      </c>
      <c r="I351" s="222"/>
      <c r="J351" s="223">
        <f>ROUND(I351*H351,2)</f>
        <v>0</v>
      </c>
      <c r="K351" s="219" t="s">
        <v>213</v>
      </c>
      <c r="L351" s="43"/>
      <c r="M351" s="224" t="s">
        <v>1</v>
      </c>
      <c r="N351" s="225" t="s">
        <v>42</v>
      </c>
      <c r="O351" s="79"/>
      <c r="P351" s="226">
        <f>O351*H351</f>
        <v>0</v>
      </c>
      <c r="Q351" s="226">
        <v>0</v>
      </c>
      <c r="R351" s="226">
        <f>Q351*H351</f>
        <v>0</v>
      </c>
      <c r="S351" s="226">
        <v>0.035000000000000003</v>
      </c>
      <c r="T351" s="227">
        <f>S351*H351</f>
        <v>2.0772500000000003</v>
      </c>
      <c r="AR351" s="17" t="s">
        <v>214</v>
      </c>
      <c r="AT351" s="17" t="s">
        <v>209</v>
      </c>
      <c r="AU351" s="17" t="s">
        <v>80</v>
      </c>
      <c r="AY351" s="17" t="s">
        <v>207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78</v>
      </c>
      <c r="BK351" s="228">
        <f>ROUND(I351*H351,2)</f>
        <v>0</v>
      </c>
      <c r="BL351" s="17" t="s">
        <v>214</v>
      </c>
      <c r="BM351" s="17" t="s">
        <v>670</v>
      </c>
    </row>
    <row r="352" s="12" customFormat="1">
      <c r="B352" s="229"/>
      <c r="C352" s="230"/>
      <c r="D352" s="231" t="s">
        <v>216</v>
      </c>
      <c r="E352" s="232" t="s">
        <v>1</v>
      </c>
      <c r="F352" s="233" t="s">
        <v>671</v>
      </c>
      <c r="G352" s="230"/>
      <c r="H352" s="234">
        <v>59.350000000000001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AT352" s="240" t="s">
        <v>216</v>
      </c>
      <c r="AU352" s="240" t="s">
        <v>80</v>
      </c>
      <c r="AV352" s="12" t="s">
        <v>80</v>
      </c>
      <c r="AW352" s="12" t="s">
        <v>33</v>
      </c>
      <c r="AX352" s="12" t="s">
        <v>78</v>
      </c>
      <c r="AY352" s="240" t="s">
        <v>207</v>
      </c>
    </row>
    <row r="353" s="1" customFormat="1" ht="22.5" customHeight="1">
      <c r="B353" s="38"/>
      <c r="C353" s="217" t="s">
        <v>672</v>
      </c>
      <c r="D353" s="217" t="s">
        <v>209</v>
      </c>
      <c r="E353" s="218" t="s">
        <v>673</v>
      </c>
      <c r="F353" s="219" t="s">
        <v>674</v>
      </c>
      <c r="G353" s="220" t="s">
        <v>296</v>
      </c>
      <c r="H353" s="221">
        <v>1.0249999999999999</v>
      </c>
      <c r="I353" s="222"/>
      <c r="J353" s="223">
        <f>ROUND(I353*H353,2)</f>
        <v>0</v>
      </c>
      <c r="K353" s="219" t="s">
        <v>213</v>
      </c>
      <c r="L353" s="43"/>
      <c r="M353" s="224" t="s">
        <v>1</v>
      </c>
      <c r="N353" s="225" t="s">
        <v>42</v>
      </c>
      <c r="O353" s="79"/>
      <c r="P353" s="226">
        <f>O353*H353</f>
        <v>0</v>
      </c>
      <c r="Q353" s="226">
        <v>0</v>
      </c>
      <c r="R353" s="226">
        <f>Q353*H353</f>
        <v>0</v>
      </c>
      <c r="S353" s="226">
        <v>0.54500000000000004</v>
      </c>
      <c r="T353" s="227">
        <f>S353*H353</f>
        <v>0.55862500000000004</v>
      </c>
      <c r="AR353" s="17" t="s">
        <v>214</v>
      </c>
      <c r="AT353" s="17" t="s">
        <v>209</v>
      </c>
      <c r="AU353" s="17" t="s">
        <v>80</v>
      </c>
      <c r="AY353" s="17" t="s">
        <v>207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78</v>
      </c>
      <c r="BK353" s="228">
        <f>ROUND(I353*H353,2)</f>
        <v>0</v>
      </c>
      <c r="BL353" s="17" t="s">
        <v>214</v>
      </c>
      <c r="BM353" s="17" t="s">
        <v>675</v>
      </c>
    </row>
    <row r="354" s="12" customFormat="1">
      <c r="B354" s="229"/>
      <c r="C354" s="230"/>
      <c r="D354" s="231" t="s">
        <v>216</v>
      </c>
      <c r="E354" s="232" t="s">
        <v>1</v>
      </c>
      <c r="F354" s="233" t="s">
        <v>676</v>
      </c>
      <c r="G354" s="230"/>
      <c r="H354" s="234">
        <v>1.0249999999999999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AT354" s="240" t="s">
        <v>216</v>
      </c>
      <c r="AU354" s="240" t="s">
        <v>80</v>
      </c>
      <c r="AV354" s="12" t="s">
        <v>80</v>
      </c>
      <c r="AW354" s="12" t="s">
        <v>33</v>
      </c>
      <c r="AX354" s="12" t="s">
        <v>78</v>
      </c>
      <c r="AY354" s="240" t="s">
        <v>207</v>
      </c>
    </row>
    <row r="355" s="1" customFormat="1" ht="22.5" customHeight="1">
      <c r="B355" s="38"/>
      <c r="C355" s="217" t="s">
        <v>677</v>
      </c>
      <c r="D355" s="217" t="s">
        <v>209</v>
      </c>
      <c r="E355" s="218" t="s">
        <v>678</v>
      </c>
      <c r="F355" s="219" t="s">
        <v>679</v>
      </c>
      <c r="G355" s="220" t="s">
        <v>296</v>
      </c>
      <c r="H355" s="221">
        <v>3.2450000000000001</v>
      </c>
      <c r="I355" s="222"/>
      <c r="J355" s="223">
        <f>ROUND(I355*H355,2)</f>
        <v>0</v>
      </c>
      <c r="K355" s="219" t="s">
        <v>213</v>
      </c>
      <c r="L355" s="43"/>
      <c r="M355" s="224" t="s">
        <v>1</v>
      </c>
      <c r="N355" s="225" t="s">
        <v>42</v>
      </c>
      <c r="O355" s="79"/>
      <c r="P355" s="226">
        <f>O355*H355</f>
        <v>0</v>
      </c>
      <c r="Q355" s="226">
        <v>0</v>
      </c>
      <c r="R355" s="226">
        <f>Q355*H355</f>
        <v>0</v>
      </c>
      <c r="S355" s="226">
        <v>0.048000000000000001</v>
      </c>
      <c r="T355" s="227">
        <f>S355*H355</f>
        <v>0.15576000000000001</v>
      </c>
      <c r="AR355" s="17" t="s">
        <v>214</v>
      </c>
      <c r="AT355" s="17" t="s">
        <v>209</v>
      </c>
      <c r="AU355" s="17" t="s">
        <v>80</v>
      </c>
      <c r="AY355" s="17" t="s">
        <v>207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78</v>
      </c>
      <c r="BK355" s="228">
        <f>ROUND(I355*H355,2)</f>
        <v>0</v>
      </c>
      <c r="BL355" s="17" t="s">
        <v>214</v>
      </c>
      <c r="BM355" s="17" t="s">
        <v>680</v>
      </c>
    </row>
    <row r="356" s="12" customFormat="1">
      <c r="B356" s="229"/>
      <c r="C356" s="230"/>
      <c r="D356" s="231" t="s">
        <v>216</v>
      </c>
      <c r="E356" s="232" t="s">
        <v>1</v>
      </c>
      <c r="F356" s="233" t="s">
        <v>681</v>
      </c>
      <c r="G356" s="230"/>
      <c r="H356" s="234">
        <v>3.2450000000000001</v>
      </c>
      <c r="I356" s="235"/>
      <c r="J356" s="230"/>
      <c r="K356" s="230"/>
      <c r="L356" s="236"/>
      <c r="M356" s="237"/>
      <c r="N356" s="238"/>
      <c r="O356" s="238"/>
      <c r="P356" s="238"/>
      <c r="Q356" s="238"/>
      <c r="R356" s="238"/>
      <c r="S356" s="238"/>
      <c r="T356" s="239"/>
      <c r="AT356" s="240" t="s">
        <v>216</v>
      </c>
      <c r="AU356" s="240" t="s">
        <v>80</v>
      </c>
      <c r="AV356" s="12" t="s">
        <v>80</v>
      </c>
      <c r="AW356" s="12" t="s">
        <v>33</v>
      </c>
      <c r="AX356" s="12" t="s">
        <v>78</v>
      </c>
      <c r="AY356" s="240" t="s">
        <v>207</v>
      </c>
    </row>
    <row r="357" s="1" customFormat="1" ht="16.5" customHeight="1">
      <c r="B357" s="38"/>
      <c r="C357" s="217" t="s">
        <v>682</v>
      </c>
      <c r="D357" s="217" t="s">
        <v>209</v>
      </c>
      <c r="E357" s="218" t="s">
        <v>683</v>
      </c>
      <c r="F357" s="219" t="s">
        <v>684</v>
      </c>
      <c r="G357" s="220" t="s">
        <v>296</v>
      </c>
      <c r="H357" s="221">
        <v>6.3040000000000003</v>
      </c>
      <c r="I357" s="222"/>
      <c r="J357" s="223">
        <f>ROUND(I357*H357,2)</f>
        <v>0</v>
      </c>
      <c r="K357" s="219" t="s">
        <v>213</v>
      </c>
      <c r="L357" s="43"/>
      <c r="M357" s="224" t="s">
        <v>1</v>
      </c>
      <c r="N357" s="225" t="s">
        <v>42</v>
      </c>
      <c r="O357" s="79"/>
      <c r="P357" s="226">
        <f>O357*H357</f>
        <v>0</v>
      </c>
      <c r="Q357" s="226">
        <v>0</v>
      </c>
      <c r="R357" s="226">
        <f>Q357*H357</f>
        <v>0</v>
      </c>
      <c r="S357" s="226">
        <v>0.075999999999999998</v>
      </c>
      <c r="T357" s="227">
        <f>S357*H357</f>
        <v>0.47910400000000003</v>
      </c>
      <c r="AR357" s="17" t="s">
        <v>214</v>
      </c>
      <c r="AT357" s="17" t="s">
        <v>209</v>
      </c>
      <c r="AU357" s="17" t="s">
        <v>80</v>
      </c>
      <c r="AY357" s="17" t="s">
        <v>207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78</v>
      </c>
      <c r="BK357" s="228">
        <f>ROUND(I357*H357,2)</f>
        <v>0</v>
      </c>
      <c r="BL357" s="17" t="s">
        <v>214</v>
      </c>
      <c r="BM357" s="17" t="s">
        <v>685</v>
      </c>
    </row>
    <row r="358" s="12" customFormat="1">
      <c r="B358" s="229"/>
      <c r="C358" s="230"/>
      <c r="D358" s="231" t="s">
        <v>216</v>
      </c>
      <c r="E358" s="232" t="s">
        <v>1</v>
      </c>
      <c r="F358" s="233" t="s">
        <v>686</v>
      </c>
      <c r="G358" s="230"/>
      <c r="H358" s="234">
        <v>6.3040000000000003</v>
      </c>
      <c r="I358" s="235"/>
      <c r="J358" s="230"/>
      <c r="K358" s="230"/>
      <c r="L358" s="236"/>
      <c r="M358" s="237"/>
      <c r="N358" s="238"/>
      <c r="O358" s="238"/>
      <c r="P358" s="238"/>
      <c r="Q358" s="238"/>
      <c r="R358" s="238"/>
      <c r="S358" s="238"/>
      <c r="T358" s="239"/>
      <c r="AT358" s="240" t="s">
        <v>216</v>
      </c>
      <c r="AU358" s="240" t="s">
        <v>80</v>
      </c>
      <c r="AV358" s="12" t="s">
        <v>80</v>
      </c>
      <c r="AW358" s="12" t="s">
        <v>33</v>
      </c>
      <c r="AX358" s="12" t="s">
        <v>78</v>
      </c>
      <c r="AY358" s="240" t="s">
        <v>207</v>
      </c>
    </row>
    <row r="359" s="1" customFormat="1" ht="22.5" customHeight="1">
      <c r="B359" s="38"/>
      <c r="C359" s="217" t="s">
        <v>687</v>
      </c>
      <c r="D359" s="217" t="s">
        <v>209</v>
      </c>
      <c r="E359" s="218" t="s">
        <v>688</v>
      </c>
      <c r="F359" s="219" t="s">
        <v>689</v>
      </c>
      <c r="G359" s="220" t="s">
        <v>418</v>
      </c>
      <c r="H359" s="221">
        <v>1</v>
      </c>
      <c r="I359" s="222"/>
      <c r="J359" s="223">
        <f>ROUND(I359*H359,2)</f>
        <v>0</v>
      </c>
      <c r="K359" s="219" t="s">
        <v>213</v>
      </c>
      <c r="L359" s="43"/>
      <c r="M359" s="224" t="s">
        <v>1</v>
      </c>
      <c r="N359" s="225" t="s">
        <v>42</v>
      </c>
      <c r="O359" s="79"/>
      <c r="P359" s="226">
        <f>O359*H359</f>
        <v>0</v>
      </c>
      <c r="Q359" s="226">
        <v>0</v>
      </c>
      <c r="R359" s="226">
        <f>Q359*H359</f>
        <v>0</v>
      </c>
      <c r="S359" s="226">
        <v>0.016080000000000001</v>
      </c>
      <c r="T359" s="227">
        <f>S359*H359</f>
        <v>0.016080000000000001</v>
      </c>
      <c r="AR359" s="17" t="s">
        <v>214</v>
      </c>
      <c r="AT359" s="17" t="s">
        <v>209</v>
      </c>
      <c r="AU359" s="17" t="s">
        <v>80</v>
      </c>
      <c r="AY359" s="17" t="s">
        <v>207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78</v>
      </c>
      <c r="BK359" s="228">
        <f>ROUND(I359*H359,2)</f>
        <v>0</v>
      </c>
      <c r="BL359" s="17" t="s">
        <v>214</v>
      </c>
      <c r="BM359" s="17" t="s">
        <v>690</v>
      </c>
    </row>
    <row r="360" s="12" customFormat="1">
      <c r="B360" s="229"/>
      <c r="C360" s="230"/>
      <c r="D360" s="231" t="s">
        <v>216</v>
      </c>
      <c r="E360" s="232" t="s">
        <v>1</v>
      </c>
      <c r="F360" s="233" t="s">
        <v>78</v>
      </c>
      <c r="G360" s="230"/>
      <c r="H360" s="234">
        <v>1</v>
      </c>
      <c r="I360" s="235"/>
      <c r="J360" s="230"/>
      <c r="K360" s="230"/>
      <c r="L360" s="236"/>
      <c r="M360" s="237"/>
      <c r="N360" s="238"/>
      <c r="O360" s="238"/>
      <c r="P360" s="238"/>
      <c r="Q360" s="238"/>
      <c r="R360" s="238"/>
      <c r="S360" s="238"/>
      <c r="T360" s="239"/>
      <c r="AT360" s="240" t="s">
        <v>216</v>
      </c>
      <c r="AU360" s="240" t="s">
        <v>80</v>
      </c>
      <c r="AV360" s="12" t="s">
        <v>80</v>
      </c>
      <c r="AW360" s="12" t="s">
        <v>33</v>
      </c>
      <c r="AX360" s="12" t="s">
        <v>78</v>
      </c>
      <c r="AY360" s="240" t="s">
        <v>207</v>
      </c>
    </row>
    <row r="361" s="1" customFormat="1" ht="22.5" customHeight="1">
      <c r="B361" s="38"/>
      <c r="C361" s="217" t="s">
        <v>691</v>
      </c>
      <c r="D361" s="217" t="s">
        <v>209</v>
      </c>
      <c r="E361" s="218" t="s">
        <v>692</v>
      </c>
      <c r="F361" s="219" t="s">
        <v>693</v>
      </c>
      <c r="G361" s="220" t="s">
        <v>418</v>
      </c>
      <c r="H361" s="221">
        <v>3</v>
      </c>
      <c r="I361" s="222"/>
      <c r="J361" s="223">
        <f>ROUND(I361*H361,2)</f>
        <v>0</v>
      </c>
      <c r="K361" s="219" t="s">
        <v>213</v>
      </c>
      <c r="L361" s="43"/>
      <c r="M361" s="224" t="s">
        <v>1</v>
      </c>
      <c r="N361" s="225" t="s">
        <v>42</v>
      </c>
      <c r="O361" s="79"/>
      <c r="P361" s="226">
        <f>O361*H361</f>
        <v>0</v>
      </c>
      <c r="Q361" s="226">
        <v>0</v>
      </c>
      <c r="R361" s="226">
        <f>Q361*H361</f>
        <v>0</v>
      </c>
      <c r="S361" s="226">
        <v>0.021610000000000001</v>
      </c>
      <c r="T361" s="227">
        <f>S361*H361</f>
        <v>0.064829999999999999</v>
      </c>
      <c r="AR361" s="17" t="s">
        <v>214</v>
      </c>
      <c r="AT361" s="17" t="s">
        <v>209</v>
      </c>
      <c r="AU361" s="17" t="s">
        <v>80</v>
      </c>
      <c r="AY361" s="17" t="s">
        <v>207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78</v>
      </c>
      <c r="BK361" s="228">
        <f>ROUND(I361*H361,2)</f>
        <v>0</v>
      </c>
      <c r="BL361" s="17" t="s">
        <v>214</v>
      </c>
      <c r="BM361" s="17" t="s">
        <v>694</v>
      </c>
    </row>
    <row r="362" s="12" customFormat="1">
      <c r="B362" s="229"/>
      <c r="C362" s="230"/>
      <c r="D362" s="231" t="s">
        <v>216</v>
      </c>
      <c r="E362" s="232" t="s">
        <v>1</v>
      </c>
      <c r="F362" s="233" t="s">
        <v>228</v>
      </c>
      <c r="G362" s="230"/>
      <c r="H362" s="234">
        <v>3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AT362" s="240" t="s">
        <v>216</v>
      </c>
      <c r="AU362" s="240" t="s">
        <v>80</v>
      </c>
      <c r="AV362" s="12" t="s">
        <v>80</v>
      </c>
      <c r="AW362" s="12" t="s">
        <v>33</v>
      </c>
      <c r="AX362" s="12" t="s">
        <v>78</v>
      </c>
      <c r="AY362" s="240" t="s">
        <v>207</v>
      </c>
    </row>
    <row r="363" s="1" customFormat="1" ht="22.5" customHeight="1">
      <c r="B363" s="38"/>
      <c r="C363" s="217" t="s">
        <v>695</v>
      </c>
      <c r="D363" s="217" t="s">
        <v>209</v>
      </c>
      <c r="E363" s="218" t="s">
        <v>696</v>
      </c>
      <c r="F363" s="219" t="s">
        <v>697</v>
      </c>
      <c r="G363" s="220" t="s">
        <v>290</v>
      </c>
      <c r="H363" s="221">
        <v>18</v>
      </c>
      <c r="I363" s="222"/>
      <c r="J363" s="223">
        <f>ROUND(I363*H363,2)</f>
        <v>0</v>
      </c>
      <c r="K363" s="219" t="s">
        <v>213</v>
      </c>
      <c r="L363" s="43"/>
      <c r="M363" s="224" t="s">
        <v>1</v>
      </c>
      <c r="N363" s="225" t="s">
        <v>42</v>
      </c>
      <c r="O363" s="79"/>
      <c r="P363" s="226">
        <f>O363*H363</f>
        <v>0</v>
      </c>
      <c r="Q363" s="226">
        <v>0</v>
      </c>
      <c r="R363" s="226">
        <f>Q363*H363</f>
        <v>0</v>
      </c>
      <c r="S363" s="226">
        <v>0.0070000000000000001</v>
      </c>
      <c r="T363" s="227">
        <f>S363*H363</f>
        <v>0.126</v>
      </c>
      <c r="AR363" s="17" t="s">
        <v>214</v>
      </c>
      <c r="AT363" s="17" t="s">
        <v>209</v>
      </c>
      <c r="AU363" s="17" t="s">
        <v>80</v>
      </c>
      <c r="AY363" s="17" t="s">
        <v>207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78</v>
      </c>
      <c r="BK363" s="228">
        <f>ROUND(I363*H363,2)</f>
        <v>0</v>
      </c>
      <c r="BL363" s="17" t="s">
        <v>214</v>
      </c>
      <c r="BM363" s="17" t="s">
        <v>698</v>
      </c>
    </row>
    <row r="364" s="12" customFormat="1">
      <c r="B364" s="229"/>
      <c r="C364" s="230"/>
      <c r="D364" s="231" t="s">
        <v>216</v>
      </c>
      <c r="E364" s="232" t="s">
        <v>1</v>
      </c>
      <c r="F364" s="233" t="s">
        <v>699</v>
      </c>
      <c r="G364" s="230"/>
      <c r="H364" s="234">
        <v>18</v>
      </c>
      <c r="I364" s="235"/>
      <c r="J364" s="230"/>
      <c r="K364" s="230"/>
      <c r="L364" s="236"/>
      <c r="M364" s="237"/>
      <c r="N364" s="238"/>
      <c r="O364" s="238"/>
      <c r="P364" s="238"/>
      <c r="Q364" s="238"/>
      <c r="R364" s="238"/>
      <c r="S364" s="238"/>
      <c r="T364" s="239"/>
      <c r="AT364" s="240" t="s">
        <v>216</v>
      </c>
      <c r="AU364" s="240" t="s">
        <v>80</v>
      </c>
      <c r="AV364" s="12" t="s">
        <v>80</v>
      </c>
      <c r="AW364" s="12" t="s">
        <v>33</v>
      </c>
      <c r="AX364" s="12" t="s">
        <v>78</v>
      </c>
      <c r="AY364" s="240" t="s">
        <v>207</v>
      </c>
    </row>
    <row r="365" s="1" customFormat="1" ht="16.5" customHeight="1">
      <c r="B365" s="38"/>
      <c r="C365" s="217" t="s">
        <v>700</v>
      </c>
      <c r="D365" s="217" t="s">
        <v>209</v>
      </c>
      <c r="E365" s="218" t="s">
        <v>701</v>
      </c>
      <c r="F365" s="219" t="s">
        <v>702</v>
      </c>
      <c r="G365" s="220" t="s">
        <v>290</v>
      </c>
      <c r="H365" s="221">
        <v>7.4500000000000002</v>
      </c>
      <c r="I365" s="222"/>
      <c r="J365" s="223">
        <f>ROUND(I365*H365,2)</f>
        <v>0</v>
      </c>
      <c r="K365" s="219" t="s">
        <v>213</v>
      </c>
      <c r="L365" s="43"/>
      <c r="M365" s="224" t="s">
        <v>1</v>
      </c>
      <c r="N365" s="225" t="s">
        <v>42</v>
      </c>
      <c r="O365" s="79"/>
      <c r="P365" s="226">
        <f>O365*H365</f>
        <v>0</v>
      </c>
      <c r="Q365" s="226">
        <v>0</v>
      </c>
      <c r="R365" s="226">
        <f>Q365*H365</f>
        <v>0</v>
      </c>
      <c r="S365" s="226">
        <v>0.037999999999999999</v>
      </c>
      <c r="T365" s="227">
        <f>S365*H365</f>
        <v>0.28310000000000002</v>
      </c>
      <c r="AR365" s="17" t="s">
        <v>214</v>
      </c>
      <c r="AT365" s="17" t="s">
        <v>209</v>
      </c>
      <c r="AU365" s="17" t="s">
        <v>80</v>
      </c>
      <c r="AY365" s="17" t="s">
        <v>207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78</v>
      </c>
      <c r="BK365" s="228">
        <f>ROUND(I365*H365,2)</f>
        <v>0</v>
      </c>
      <c r="BL365" s="17" t="s">
        <v>214</v>
      </c>
      <c r="BM365" s="17" t="s">
        <v>703</v>
      </c>
    </row>
    <row r="366" s="12" customFormat="1">
      <c r="B366" s="229"/>
      <c r="C366" s="230"/>
      <c r="D366" s="231" t="s">
        <v>216</v>
      </c>
      <c r="E366" s="232" t="s">
        <v>1</v>
      </c>
      <c r="F366" s="233" t="s">
        <v>704</v>
      </c>
      <c r="G366" s="230"/>
      <c r="H366" s="234">
        <v>7.4500000000000002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AT366" s="240" t="s">
        <v>216</v>
      </c>
      <c r="AU366" s="240" t="s">
        <v>80</v>
      </c>
      <c r="AV366" s="12" t="s">
        <v>80</v>
      </c>
      <c r="AW366" s="12" t="s">
        <v>33</v>
      </c>
      <c r="AX366" s="12" t="s">
        <v>78</v>
      </c>
      <c r="AY366" s="240" t="s">
        <v>207</v>
      </c>
    </row>
    <row r="367" s="1" customFormat="1" ht="22.5" customHeight="1">
      <c r="B367" s="38"/>
      <c r="C367" s="217" t="s">
        <v>705</v>
      </c>
      <c r="D367" s="217" t="s">
        <v>209</v>
      </c>
      <c r="E367" s="218" t="s">
        <v>706</v>
      </c>
      <c r="F367" s="219" t="s">
        <v>707</v>
      </c>
      <c r="G367" s="220" t="s">
        <v>290</v>
      </c>
      <c r="H367" s="221">
        <v>4.5</v>
      </c>
      <c r="I367" s="222"/>
      <c r="J367" s="223">
        <f>ROUND(I367*H367,2)</f>
        <v>0</v>
      </c>
      <c r="K367" s="219" t="s">
        <v>213</v>
      </c>
      <c r="L367" s="43"/>
      <c r="M367" s="224" t="s">
        <v>1</v>
      </c>
      <c r="N367" s="225" t="s">
        <v>42</v>
      </c>
      <c r="O367" s="79"/>
      <c r="P367" s="226">
        <f>O367*H367</f>
        <v>0</v>
      </c>
      <c r="Q367" s="226">
        <v>0</v>
      </c>
      <c r="R367" s="226">
        <f>Q367*H367</f>
        <v>0</v>
      </c>
      <c r="S367" s="226">
        <v>0.065000000000000002</v>
      </c>
      <c r="T367" s="227">
        <f>S367*H367</f>
        <v>0.29249999999999998</v>
      </c>
      <c r="AR367" s="17" t="s">
        <v>214</v>
      </c>
      <c r="AT367" s="17" t="s">
        <v>209</v>
      </c>
      <c r="AU367" s="17" t="s">
        <v>80</v>
      </c>
      <c r="AY367" s="17" t="s">
        <v>207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78</v>
      </c>
      <c r="BK367" s="228">
        <f>ROUND(I367*H367,2)</f>
        <v>0</v>
      </c>
      <c r="BL367" s="17" t="s">
        <v>214</v>
      </c>
      <c r="BM367" s="17" t="s">
        <v>708</v>
      </c>
    </row>
    <row r="368" s="12" customFormat="1">
      <c r="B368" s="229"/>
      <c r="C368" s="230"/>
      <c r="D368" s="231" t="s">
        <v>216</v>
      </c>
      <c r="E368" s="232" t="s">
        <v>1</v>
      </c>
      <c r="F368" s="233" t="s">
        <v>709</v>
      </c>
      <c r="G368" s="230"/>
      <c r="H368" s="234">
        <v>4.5</v>
      </c>
      <c r="I368" s="235"/>
      <c r="J368" s="230"/>
      <c r="K368" s="230"/>
      <c r="L368" s="236"/>
      <c r="M368" s="237"/>
      <c r="N368" s="238"/>
      <c r="O368" s="238"/>
      <c r="P368" s="238"/>
      <c r="Q368" s="238"/>
      <c r="R368" s="238"/>
      <c r="S368" s="238"/>
      <c r="T368" s="239"/>
      <c r="AT368" s="240" t="s">
        <v>216</v>
      </c>
      <c r="AU368" s="240" t="s">
        <v>80</v>
      </c>
      <c r="AV368" s="12" t="s">
        <v>80</v>
      </c>
      <c r="AW368" s="12" t="s">
        <v>33</v>
      </c>
      <c r="AX368" s="12" t="s">
        <v>78</v>
      </c>
      <c r="AY368" s="240" t="s">
        <v>207</v>
      </c>
    </row>
    <row r="369" s="1" customFormat="1" ht="22.5" customHeight="1">
      <c r="B369" s="38"/>
      <c r="C369" s="217" t="s">
        <v>710</v>
      </c>
      <c r="D369" s="217" t="s">
        <v>209</v>
      </c>
      <c r="E369" s="218" t="s">
        <v>711</v>
      </c>
      <c r="F369" s="219" t="s">
        <v>712</v>
      </c>
      <c r="G369" s="220" t="s">
        <v>290</v>
      </c>
      <c r="H369" s="221">
        <v>11.800000000000001</v>
      </c>
      <c r="I369" s="222"/>
      <c r="J369" s="223">
        <f>ROUND(I369*H369,2)</f>
        <v>0</v>
      </c>
      <c r="K369" s="219" t="s">
        <v>213</v>
      </c>
      <c r="L369" s="43"/>
      <c r="M369" s="224" t="s">
        <v>1</v>
      </c>
      <c r="N369" s="225" t="s">
        <v>42</v>
      </c>
      <c r="O369" s="79"/>
      <c r="P369" s="226">
        <f>O369*H369</f>
        <v>0</v>
      </c>
      <c r="Q369" s="226">
        <v>0.047370000000000002</v>
      </c>
      <c r="R369" s="226">
        <f>Q369*H369</f>
        <v>0.55896600000000007</v>
      </c>
      <c r="S369" s="226">
        <v>0</v>
      </c>
      <c r="T369" s="227">
        <f>S369*H369</f>
        <v>0</v>
      </c>
      <c r="AR369" s="17" t="s">
        <v>214</v>
      </c>
      <c r="AT369" s="17" t="s">
        <v>209</v>
      </c>
      <c r="AU369" s="17" t="s">
        <v>80</v>
      </c>
      <c r="AY369" s="17" t="s">
        <v>207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78</v>
      </c>
      <c r="BK369" s="228">
        <f>ROUND(I369*H369,2)</f>
        <v>0</v>
      </c>
      <c r="BL369" s="17" t="s">
        <v>214</v>
      </c>
      <c r="BM369" s="17" t="s">
        <v>713</v>
      </c>
    </row>
    <row r="370" s="12" customFormat="1">
      <c r="B370" s="229"/>
      <c r="C370" s="230"/>
      <c r="D370" s="231" t="s">
        <v>216</v>
      </c>
      <c r="E370" s="232" t="s">
        <v>1</v>
      </c>
      <c r="F370" s="233" t="s">
        <v>714</v>
      </c>
      <c r="G370" s="230"/>
      <c r="H370" s="234">
        <v>11.800000000000001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AT370" s="240" t="s">
        <v>216</v>
      </c>
      <c r="AU370" s="240" t="s">
        <v>80</v>
      </c>
      <c r="AV370" s="12" t="s">
        <v>80</v>
      </c>
      <c r="AW370" s="12" t="s">
        <v>33</v>
      </c>
      <c r="AX370" s="12" t="s">
        <v>78</v>
      </c>
      <c r="AY370" s="240" t="s">
        <v>207</v>
      </c>
    </row>
    <row r="371" s="1" customFormat="1" ht="22.5" customHeight="1">
      <c r="B371" s="38"/>
      <c r="C371" s="217" t="s">
        <v>715</v>
      </c>
      <c r="D371" s="217" t="s">
        <v>209</v>
      </c>
      <c r="E371" s="218" t="s">
        <v>716</v>
      </c>
      <c r="F371" s="219" t="s">
        <v>717</v>
      </c>
      <c r="G371" s="220" t="s">
        <v>290</v>
      </c>
      <c r="H371" s="221">
        <v>1.5</v>
      </c>
      <c r="I371" s="222"/>
      <c r="J371" s="223">
        <f>ROUND(I371*H371,2)</f>
        <v>0</v>
      </c>
      <c r="K371" s="219" t="s">
        <v>213</v>
      </c>
      <c r="L371" s="43"/>
      <c r="M371" s="224" t="s">
        <v>1</v>
      </c>
      <c r="N371" s="225" t="s">
        <v>42</v>
      </c>
      <c r="O371" s="79"/>
      <c r="P371" s="226">
        <f>O371*H371</f>
        <v>0</v>
      </c>
      <c r="Q371" s="226">
        <v>0.01804</v>
      </c>
      <c r="R371" s="226">
        <f>Q371*H371</f>
        <v>0.027060000000000001</v>
      </c>
      <c r="S371" s="226">
        <v>0</v>
      </c>
      <c r="T371" s="227">
        <f>S371*H371</f>
        <v>0</v>
      </c>
      <c r="AR371" s="17" t="s">
        <v>214</v>
      </c>
      <c r="AT371" s="17" t="s">
        <v>209</v>
      </c>
      <c r="AU371" s="17" t="s">
        <v>80</v>
      </c>
      <c r="AY371" s="17" t="s">
        <v>207</v>
      </c>
      <c r="BE371" s="228">
        <f>IF(N371="základní",J371,0)</f>
        <v>0</v>
      </c>
      <c r="BF371" s="228">
        <f>IF(N371="snížená",J371,0)</f>
        <v>0</v>
      </c>
      <c r="BG371" s="228">
        <f>IF(N371="zákl. přenesená",J371,0)</f>
        <v>0</v>
      </c>
      <c r="BH371" s="228">
        <f>IF(N371="sníž. přenesená",J371,0)</f>
        <v>0</v>
      </c>
      <c r="BI371" s="228">
        <f>IF(N371="nulová",J371,0)</f>
        <v>0</v>
      </c>
      <c r="BJ371" s="17" t="s">
        <v>78</v>
      </c>
      <c r="BK371" s="228">
        <f>ROUND(I371*H371,2)</f>
        <v>0</v>
      </c>
      <c r="BL371" s="17" t="s">
        <v>214</v>
      </c>
      <c r="BM371" s="17" t="s">
        <v>718</v>
      </c>
    </row>
    <row r="372" s="1" customFormat="1" ht="22.5" customHeight="1">
      <c r="B372" s="38"/>
      <c r="C372" s="217" t="s">
        <v>719</v>
      </c>
      <c r="D372" s="217" t="s">
        <v>209</v>
      </c>
      <c r="E372" s="218" t="s">
        <v>720</v>
      </c>
      <c r="F372" s="219" t="s">
        <v>721</v>
      </c>
      <c r="G372" s="220" t="s">
        <v>418</v>
      </c>
      <c r="H372" s="221">
        <v>1</v>
      </c>
      <c r="I372" s="222"/>
      <c r="J372" s="223">
        <f>ROUND(I372*H372,2)</f>
        <v>0</v>
      </c>
      <c r="K372" s="219" t="s">
        <v>213</v>
      </c>
      <c r="L372" s="43"/>
      <c r="M372" s="224" t="s">
        <v>1</v>
      </c>
      <c r="N372" s="225" t="s">
        <v>42</v>
      </c>
      <c r="O372" s="79"/>
      <c r="P372" s="226">
        <f>O372*H372</f>
        <v>0</v>
      </c>
      <c r="Q372" s="226">
        <v>0</v>
      </c>
      <c r="R372" s="226">
        <f>Q372*H372</f>
        <v>0</v>
      </c>
      <c r="S372" s="226">
        <v>0.017000000000000001</v>
      </c>
      <c r="T372" s="227">
        <f>S372*H372</f>
        <v>0.017000000000000001</v>
      </c>
      <c r="AR372" s="17" t="s">
        <v>214</v>
      </c>
      <c r="AT372" s="17" t="s">
        <v>209</v>
      </c>
      <c r="AU372" s="17" t="s">
        <v>80</v>
      </c>
      <c r="AY372" s="17" t="s">
        <v>207</v>
      </c>
      <c r="BE372" s="228">
        <f>IF(N372="základní",J372,0)</f>
        <v>0</v>
      </c>
      <c r="BF372" s="228">
        <f>IF(N372="snížená",J372,0)</f>
        <v>0</v>
      </c>
      <c r="BG372" s="228">
        <f>IF(N372="zákl. přenesená",J372,0)</f>
        <v>0</v>
      </c>
      <c r="BH372" s="228">
        <f>IF(N372="sníž. přenesená",J372,0)</f>
        <v>0</v>
      </c>
      <c r="BI372" s="228">
        <f>IF(N372="nulová",J372,0)</f>
        <v>0</v>
      </c>
      <c r="BJ372" s="17" t="s">
        <v>78</v>
      </c>
      <c r="BK372" s="228">
        <f>ROUND(I372*H372,2)</f>
        <v>0</v>
      </c>
      <c r="BL372" s="17" t="s">
        <v>214</v>
      </c>
      <c r="BM372" s="17" t="s">
        <v>722</v>
      </c>
    </row>
    <row r="373" s="1" customFormat="1" ht="16.5" customHeight="1">
      <c r="B373" s="38"/>
      <c r="C373" s="217" t="s">
        <v>723</v>
      </c>
      <c r="D373" s="217" t="s">
        <v>209</v>
      </c>
      <c r="E373" s="218" t="s">
        <v>724</v>
      </c>
      <c r="F373" s="219" t="s">
        <v>725</v>
      </c>
      <c r="G373" s="220" t="s">
        <v>290</v>
      </c>
      <c r="H373" s="221">
        <v>2.5</v>
      </c>
      <c r="I373" s="222"/>
      <c r="J373" s="223">
        <f>ROUND(I373*H373,2)</f>
        <v>0</v>
      </c>
      <c r="K373" s="219" t="s">
        <v>213</v>
      </c>
      <c r="L373" s="43"/>
      <c r="M373" s="224" t="s">
        <v>1</v>
      </c>
      <c r="N373" s="225" t="s">
        <v>42</v>
      </c>
      <c r="O373" s="79"/>
      <c r="P373" s="226">
        <f>O373*H373</f>
        <v>0</v>
      </c>
      <c r="Q373" s="226">
        <v>0</v>
      </c>
      <c r="R373" s="226">
        <f>Q373*H373</f>
        <v>0</v>
      </c>
      <c r="S373" s="226">
        <v>0.036999999999999998</v>
      </c>
      <c r="T373" s="227">
        <f>S373*H373</f>
        <v>0.092499999999999999</v>
      </c>
      <c r="AR373" s="17" t="s">
        <v>214</v>
      </c>
      <c r="AT373" s="17" t="s">
        <v>209</v>
      </c>
      <c r="AU373" s="17" t="s">
        <v>80</v>
      </c>
      <c r="AY373" s="17" t="s">
        <v>207</v>
      </c>
      <c r="BE373" s="228">
        <f>IF(N373="základní",J373,0)</f>
        <v>0</v>
      </c>
      <c r="BF373" s="228">
        <f>IF(N373="snížená",J373,0)</f>
        <v>0</v>
      </c>
      <c r="BG373" s="228">
        <f>IF(N373="zákl. přenesená",J373,0)</f>
        <v>0</v>
      </c>
      <c r="BH373" s="228">
        <f>IF(N373="sníž. přenesená",J373,0)</f>
        <v>0</v>
      </c>
      <c r="BI373" s="228">
        <f>IF(N373="nulová",J373,0)</f>
        <v>0</v>
      </c>
      <c r="BJ373" s="17" t="s">
        <v>78</v>
      </c>
      <c r="BK373" s="228">
        <f>ROUND(I373*H373,2)</f>
        <v>0</v>
      </c>
      <c r="BL373" s="17" t="s">
        <v>214</v>
      </c>
      <c r="BM373" s="17" t="s">
        <v>726</v>
      </c>
    </row>
    <row r="374" s="1" customFormat="1" ht="22.5" customHeight="1">
      <c r="B374" s="38"/>
      <c r="C374" s="217" t="s">
        <v>727</v>
      </c>
      <c r="D374" s="217" t="s">
        <v>209</v>
      </c>
      <c r="E374" s="218" t="s">
        <v>728</v>
      </c>
      <c r="F374" s="219" t="s">
        <v>729</v>
      </c>
      <c r="G374" s="220" t="s">
        <v>290</v>
      </c>
      <c r="H374" s="221">
        <v>0.69999999999999996</v>
      </c>
      <c r="I374" s="222"/>
      <c r="J374" s="223">
        <f>ROUND(I374*H374,2)</f>
        <v>0</v>
      </c>
      <c r="K374" s="219" t="s">
        <v>213</v>
      </c>
      <c r="L374" s="43"/>
      <c r="M374" s="224" t="s">
        <v>1</v>
      </c>
      <c r="N374" s="225" t="s">
        <v>42</v>
      </c>
      <c r="O374" s="79"/>
      <c r="P374" s="226">
        <f>O374*H374</f>
        <v>0</v>
      </c>
      <c r="Q374" s="226">
        <v>0.00096000000000000002</v>
      </c>
      <c r="R374" s="226">
        <f>Q374*H374</f>
        <v>0.00067199999999999996</v>
      </c>
      <c r="S374" s="226">
        <v>0.031</v>
      </c>
      <c r="T374" s="227">
        <f>S374*H374</f>
        <v>0.021699999999999997</v>
      </c>
      <c r="AR374" s="17" t="s">
        <v>214</v>
      </c>
      <c r="AT374" s="17" t="s">
        <v>209</v>
      </c>
      <c r="AU374" s="17" t="s">
        <v>80</v>
      </c>
      <c r="AY374" s="17" t="s">
        <v>207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78</v>
      </c>
      <c r="BK374" s="228">
        <f>ROUND(I374*H374,2)</f>
        <v>0</v>
      </c>
      <c r="BL374" s="17" t="s">
        <v>214</v>
      </c>
      <c r="BM374" s="17" t="s">
        <v>730</v>
      </c>
    </row>
    <row r="375" s="12" customFormat="1">
      <c r="B375" s="229"/>
      <c r="C375" s="230"/>
      <c r="D375" s="231" t="s">
        <v>216</v>
      </c>
      <c r="E375" s="232" t="s">
        <v>1</v>
      </c>
      <c r="F375" s="233" t="s">
        <v>731</v>
      </c>
      <c r="G375" s="230"/>
      <c r="H375" s="234">
        <v>0.69999999999999996</v>
      </c>
      <c r="I375" s="235"/>
      <c r="J375" s="230"/>
      <c r="K375" s="230"/>
      <c r="L375" s="236"/>
      <c r="M375" s="237"/>
      <c r="N375" s="238"/>
      <c r="O375" s="238"/>
      <c r="P375" s="238"/>
      <c r="Q375" s="238"/>
      <c r="R375" s="238"/>
      <c r="S375" s="238"/>
      <c r="T375" s="239"/>
      <c r="AT375" s="240" t="s">
        <v>216</v>
      </c>
      <c r="AU375" s="240" t="s">
        <v>80</v>
      </c>
      <c r="AV375" s="12" t="s">
        <v>80</v>
      </c>
      <c r="AW375" s="12" t="s">
        <v>33</v>
      </c>
      <c r="AX375" s="12" t="s">
        <v>78</v>
      </c>
      <c r="AY375" s="240" t="s">
        <v>207</v>
      </c>
    </row>
    <row r="376" s="1" customFormat="1" ht="22.5" customHeight="1">
      <c r="B376" s="38"/>
      <c r="C376" s="217" t="s">
        <v>732</v>
      </c>
      <c r="D376" s="217" t="s">
        <v>209</v>
      </c>
      <c r="E376" s="218" t="s">
        <v>733</v>
      </c>
      <c r="F376" s="219" t="s">
        <v>734</v>
      </c>
      <c r="G376" s="220" t="s">
        <v>290</v>
      </c>
      <c r="H376" s="221">
        <v>1.3999999999999999</v>
      </c>
      <c r="I376" s="222"/>
      <c r="J376" s="223">
        <f>ROUND(I376*H376,2)</f>
        <v>0</v>
      </c>
      <c r="K376" s="219" t="s">
        <v>213</v>
      </c>
      <c r="L376" s="43"/>
      <c r="M376" s="224" t="s">
        <v>1</v>
      </c>
      <c r="N376" s="225" t="s">
        <v>42</v>
      </c>
      <c r="O376" s="79"/>
      <c r="P376" s="226">
        <f>O376*H376</f>
        <v>0</v>
      </c>
      <c r="Q376" s="226">
        <v>0.00122</v>
      </c>
      <c r="R376" s="226">
        <f>Q376*H376</f>
        <v>0.0017079999999999999</v>
      </c>
      <c r="S376" s="226">
        <v>0.070000000000000007</v>
      </c>
      <c r="T376" s="227">
        <f>S376*H376</f>
        <v>0.098000000000000004</v>
      </c>
      <c r="AR376" s="17" t="s">
        <v>214</v>
      </c>
      <c r="AT376" s="17" t="s">
        <v>209</v>
      </c>
      <c r="AU376" s="17" t="s">
        <v>80</v>
      </c>
      <c r="AY376" s="17" t="s">
        <v>207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78</v>
      </c>
      <c r="BK376" s="228">
        <f>ROUND(I376*H376,2)</f>
        <v>0</v>
      </c>
      <c r="BL376" s="17" t="s">
        <v>214</v>
      </c>
      <c r="BM376" s="17" t="s">
        <v>735</v>
      </c>
    </row>
    <row r="377" s="12" customFormat="1">
      <c r="B377" s="229"/>
      <c r="C377" s="230"/>
      <c r="D377" s="231" t="s">
        <v>216</v>
      </c>
      <c r="E377" s="232" t="s">
        <v>1</v>
      </c>
      <c r="F377" s="233" t="s">
        <v>736</v>
      </c>
      <c r="G377" s="230"/>
      <c r="H377" s="234">
        <v>1.3999999999999999</v>
      </c>
      <c r="I377" s="235"/>
      <c r="J377" s="230"/>
      <c r="K377" s="230"/>
      <c r="L377" s="236"/>
      <c r="M377" s="237"/>
      <c r="N377" s="238"/>
      <c r="O377" s="238"/>
      <c r="P377" s="238"/>
      <c r="Q377" s="238"/>
      <c r="R377" s="238"/>
      <c r="S377" s="238"/>
      <c r="T377" s="239"/>
      <c r="AT377" s="240" t="s">
        <v>216</v>
      </c>
      <c r="AU377" s="240" t="s">
        <v>80</v>
      </c>
      <c r="AV377" s="12" t="s">
        <v>80</v>
      </c>
      <c r="AW377" s="12" t="s">
        <v>33</v>
      </c>
      <c r="AX377" s="12" t="s">
        <v>78</v>
      </c>
      <c r="AY377" s="240" t="s">
        <v>207</v>
      </c>
    </row>
    <row r="378" s="1" customFormat="1" ht="22.5" customHeight="1">
      <c r="B378" s="38"/>
      <c r="C378" s="217" t="s">
        <v>737</v>
      </c>
      <c r="D378" s="217" t="s">
        <v>209</v>
      </c>
      <c r="E378" s="218" t="s">
        <v>738</v>
      </c>
      <c r="F378" s="219" t="s">
        <v>739</v>
      </c>
      <c r="G378" s="220" t="s">
        <v>290</v>
      </c>
      <c r="H378" s="221">
        <v>0.55000000000000004</v>
      </c>
      <c r="I378" s="222"/>
      <c r="J378" s="223">
        <f>ROUND(I378*H378,2)</f>
        <v>0</v>
      </c>
      <c r="K378" s="219" t="s">
        <v>213</v>
      </c>
      <c r="L378" s="43"/>
      <c r="M378" s="224" t="s">
        <v>1</v>
      </c>
      <c r="N378" s="225" t="s">
        <v>42</v>
      </c>
      <c r="O378" s="79"/>
      <c r="P378" s="226">
        <f>O378*H378</f>
        <v>0</v>
      </c>
      <c r="Q378" s="226">
        <v>0.0030899999999999999</v>
      </c>
      <c r="R378" s="226">
        <f>Q378*H378</f>
        <v>0.0016995000000000001</v>
      </c>
      <c r="S378" s="226">
        <v>0.126</v>
      </c>
      <c r="T378" s="227">
        <f>S378*H378</f>
        <v>0.0693</v>
      </c>
      <c r="AR378" s="17" t="s">
        <v>214</v>
      </c>
      <c r="AT378" s="17" t="s">
        <v>209</v>
      </c>
      <c r="AU378" s="17" t="s">
        <v>80</v>
      </c>
      <c r="AY378" s="17" t="s">
        <v>207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78</v>
      </c>
      <c r="BK378" s="228">
        <f>ROUND(I378*H378,2)</f>
        <v>0</v>
      </c>
      <c r="BL378" s="17" t="s">
        <v>214</v>
      </c>
      <c r="BM378" s="17" t="s">
        <v>740</v>
      </c>
    </row>
    <row r="379" s="12" customFormat="1">
      <c r="B379" s="229"/>
      <c r="C379" s="230"/>
      <c r="D379" s="231" t="s">
        <v>216</v>
      </c>
      <c r="E379" s="232" t="s">
        <v>1</v>
      </c>
      <c r="F379" s="233" t="s">
        <v>741</v>
      </c>
      <c r="G379" s="230"/>
      <c r="H379" s="234">
        <v>0.55000000000000004</v>
      </c>
      <c r="I379" s="235"/>
      <c r="J379" s="230"/>
      <c r="K379" s="230"/>
      <c r="L379" s="236"/>
      <c r="M379" s="237"/>
      <c r="N379" s="238"/>
      <c r="O379" s="238"/>
      <c r="P379" s="238"/>
      <c r="Q379" s="238"/>
      <c r="R379" s="238"/>
      <c r="S379" s="238"/>
      <c r="T379" s="239"/>
      <c r="AT379" s="240" t="s">
        <v>216</v>
      </c>
      <c r="AU379" s="240" t="s">
        <v>80</v>
      </c>
      <c r="AV379" s="12" t="s">
        <v>80</v>
      </c>
      <c r="AW379" s="12" t="s">
        <v>33</v>
      </c>
      <c r="AX379" s="12" t="s">
        <v>78</v>
      </c>
      <c r="AY379" s="240" t="s">
        <v>207</v>
      </c>
    </row>
    <row r="380" s="1" customFormat="1" ht="22.5" customHeight="1">
      <c r="B380" s="38"/>
      <c r="C380" s="217" t="s">
        <v>742</v>
      </c>
      <c r="D380" s="217" t="s">
        <v>209</v>
      </c>
      <c r="E380" s="218" t="s">
        <v>743</v>
      </c>
      <c r="F380" s="219" t="s">
        <v>744</v>
      </c>
      <c r="G380" s="220" t="s">
        <v>290</v>
      </c>
      <c r="H380" s="221">
        <v>0.55000000000000004</v>
      </c>
      <c r="I380" s="222"/>
      <c r="J380" s="223">
        <f>ROUND(I380*H380,2)</f>
        <v>0</v>
      </c>
      <c r="K380" s="219" t="s">
        <v>213</v>
      </c>
      <c r="L380" s="43"/>
      <c r="M380" s="224" t="s">
        <v>1</v>
      </c>
      <c r="N380" s="225" t="s">
        <v>42</v>
      </c>
      <c r="O380" s="79"/>
      <c r="P380" s="226">
        <f>O380*H380</f>
        <v>0</v>
      </c>
      <c r="Q380" s="226">
        <v>0.0033400000000000001</v>
      </c>
      <c r="R380" s="226">
        <f>Q380*H380</f>
        <v>0.0018370000000000001</v>
      </c>
      <c r="S380" s="226">
        <v>0.159</v>
      </c>
      <c r="T380" s="227">
        <f>S380*H380</f>
        <v>0.087450000000000014</v>
      </c>
      <c r="AR380" s="17" t="s">
        <v>214</v>
      </c>
      <c r="AT380" s="17" t="s">
        <v>209</v>
      </c>
      <c r="AU380" s="17" t="s">
        <v>80</v>
      </c>
      <c r="AY380" s="17" t="s">
        <v>207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78</v>
      </c>
      <c r="BK380" s="228">
        <f>ROUND(I380*H380,2)</f>
        <v>0</v>
      </c>
      <c r="BL380" s="17" t="s">
        <v>214</v>
      </c>
      <c r="BM380" s="17" t="s">
        <v>745</v>
      </c>
    </row>
    <row r="381" s="12" customFormat="1">
      <c r="B381" s="229"/>
      <c r="C381" s="230"/>
      <c r="D381" s="231" t="s">
        <v>216</v>
      </c>
      <c r="E381" s="232" t="s">
        <v>1</v>
      </c>
      <c r="F381" s="233" t="s">
        <v>741</v>
      </c>
      <c r="G381" s="230"/>
      <c r="H381" s="234">
        <v>0.55000000000000004</v>
      </c>
      <c r="I381" s="235"/>
      <c r="J381" s="230"/>
      <c r="K381" s="230"/>
      <c r="L381" s="236"/>
      <c r="M381" s="237"/>
      <c r="N381" s="238"/>
      <c r="O381" s="238"/>
      <c r="P381" s="238"/>
      <c r="Q381" s="238"/>
      <c r="R381" s="238"/>
      <c r="S381" s="238"/>
      <c r="T381" s="239"/>
      <c r="AT381" s="240" t="s">
        <v>216</v>
      </c>
      <c r="AU381" s="240" t="s">
        <v>80</v>
      </c>
      <c r="AV381" s="12" t="s">
        <v>80</v>
      </c>
      <c r="AW381" s="12" t="s">
        <v>33</v>
      </c>
      <c r="AX381" s="12" t="s">
        <v>78</v>
      </c>
      <c r="AY381" s="240" t="s">
        <v>207</v>
      </c>
    </row>
    <row r="382" s="1" customFormat="1" ht="22.5" customHeight="1">
      <c r="B382" s="38"/>
      <c r="C382" s="217" t="s">
        <v>746</v>
      </c>
      <c r="D382" s="217" t="s">
        <v>209</v>
      </c>
      <c r="E382" s="218" t="s">
        <v>747</v>
      </c>
      <c r="F382" s="219" t="s">
        <v>748</v>
      </c>
      <c r="G382" s="220" t="s">
        <v>290</v>
      </c>
      <c r="H382" s="221">
        <v>1.1000000000000001</v>
      </c>
      <c r="I382" s="222"/>
      <c r="J382" s="223">
        <f>ROUND(I382*H382,2)</f>
        <v>0</v>
      </c>
      <c r="K382" s="219" t="s">
        <v>213</v>
      </c>
      <c r="L382" s="43"/>
      <c r="M382" s="224" t="s">
        <v>1</v>
      </c>
      <c r="N382" s="225" t="s">
        <v>42</v>
      </c>
      <c r="O382" s="79"/>
      <c r="P382" s="226">
        <f>O382*H382</f>
        <v>0</v>
      </c>
      <c r="Q382" s="226">
        <v>0.00363</v>
      </c>
      <c r="R382" s="226">
        <f>Q382*H382</f>
        <v>0.003993</v>
      </c>
      <c r="S382" s="226">
        <v>0.19600000000000001</v>
      </c>
      <c r="T382" s="227">
        <f>S382*H382</f>
        <v>0.21560000000000001</v>
      </c>
      <c r="AR382" s="17" t="s">
        <v>214</v>
      </c>
      <c r="AT382" s="17" t="s">
        <v>209</v>
      </c>
      <c r="AU382" s="17" t="s">
        <v>80</v>
      </c>
      <c r="AY382" s="17" t="s">
        <v>207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78</v>
      </c>
      <c r="BK382" s="228">
        <f>ROUND(I382*H382,2)</f>
        <v>0</v>
      </c>
      <c r="BL382" s="17" t="s">
        <v>214</v>
      </c>
      <c r="BM382" s="17" t="s">
        <v>749</v>
      </c>
    </row>
    <row r="383" s="12" customFormat="1">
      <c r="B383" s="229"/>
      <c r="C383" s="230"/>
      <c r="D383" s="231" t="s">
        <v>216</v>
      </c>
      <c r="E383" s="232" t="s">
        <v>1</v>
      </c>
      <c r="F383" s="233" t="s">
        <v>750</v>
      </c>
      <c r="G383" s="230"/>
      <c r="H383" s="234">
        <v>1.1000000000000001</v>
      </c>
      <c r="I383" s="235"/>
      <c r="J383" s="230"/>
      <c r="K383" s="230"/>
      <c r="L383" s="236"/>
      <c r="M383" s="237"/>
      <c r="N383" s="238"/>
      <c r="O383" s="238"/>
      <c r="P383" s="238"/>
      <c r="Q383" s="238"/>
      <c r="R383" s="238"/>
      <c r="S383" s="238"/>
      <c r="T383" s="239"/>
      <c r="AT383" s="240" t="s">
        <v>216</v>
      </c>
      <c r="AU383" s="240" t="s">
        <v>80</v>
      </c>
      <c r="AV383" s="12" t="s">
        <v>80</v>
      </c>
      <c r="AW383" s="12" t="s">
        <v>33</v>
      </c>
      <c r="AX383" s="12" t="s">
        <v>78</v>
      </c>
      <c r="AY383" s="240" t="s">
        <v>207</v>
      </c>
    </row>
    <row r="384" s="1" customFormat="1" ht="22.5" customHeight="1">
      <c r="B384" s="38"/>
      <c r="C384" s="217" t="s">
        <v>751</v>
      </c>
      <c r="D384" s="217" t="s">
        <v>209</v>
      </c>
      <c r="E384" s="218" t="s">
        <v>752</v>
      </c>
      <c r="F384" s="219" t="s">
        <v>753</v>
      </c>
      <c r="G384" s="220" t="s">
        <v>290</v>
      </c>
      <c r="H384" s="221">
        <v>3.5</v>
      </c>
      <c r="I384" s="222"/>
      <c r="J384" s="223">
        <f>ROUND(I384*H384,2)</f>
        <v>0</v>
      </c>
      <c r="K384" s="219" t="s">
        <v>213</v>
      </c>
      <c r="L384" s="43"/>
      <c r="M384" s="224" t="s">
        <v>1</v>
      </c>
      <c r="N384" s="225" t="s">
        <v>42</v>
      </c>
      <c r="O384" s="79"/>
      <c r="P384" s="226">
        <f>O384*H384</f>
        <v>0</v>
      </c>
      <c r="Q384" s="226">
        <v>0.0041700000000000001</v>
      </c>
      <c r="R384" s="226">
        <f>Q384*H384</f>
        <v>0.014595</v>
      </c>
      <c r="S384" s="226">
        <v>0.28299999999999997</v>
      </c>
      <c r="T384" s="227">
        <f>S384*H384</f>
        <v>0.99049999999999994</v>
      </c>
      <c r="AR384" s="17" t="s">
        <v>214</v>
      </c>
      <c r="AT384" s="17" t="s">
        <v>209</v>
      </c>
      <c r="AU384" s="17" t="s">
        <v>80</v>
      </c>
      <c r="AY384" s="17" t="s">
        <v>207</v>
      </c>
      <c r="BE384" s="228">
        <f>IF(N384="základní",J384,0)</f>
        <v>0</v>
      </c>
      <c r="BF384" s="228">
        <f>IF(N384="snížená",J384,0)</f>
        <v>0</v>
      </c>
      <c r="BG384" s="228">
        <f>IF(N384="zákl. přenesená",J384,0)</f>
        <v>0</v>
      </c>
      <c r="BH384" s="228">
        <f>IF(N384="sníž. přenesená",J384,0)</f>
        <v>0</v>
      </c>
      <c r="BI384" s="228">
        <f>IF(N384="nulová",J384,0)</f>
        <v>0</v>
      </c>
      <c r="BJ384" s="17" t="s">
        <v>78</v>
      </c>
      <c r="BK384" s="228">
        <f>ROUND(I384*H384,2)</f>
        <v>0</v>
      </c>
      <c r="BL384" s="17" t="s">
        <v>214</v>
      </c>
      <c r="BM384" s="17" t="s">
        <v>754</v>
      </c>
    </row>
    <row r="385" s="12" customFormat="1">
      <c r="B385" s="229"/>
      <c r="C385" s="230"/>
      <c r="D385" s="231" t="s">
        <v>216</v>
      </c>
      <c r="E385" s="232" t="s">
        <v>1</v>
      </c>
      <c r="F385" s="233" t="s">
        <v>755</v>
      </c>
      <c r="G385" s="230"/>
      <c r="H385" s="234">
        <v>3.5</v>
      </c>
      <c r="I385" s="235"/>
      <c r="J385" s="230"/>
      <c r="K385" s="230"/>
      <c r="L385" s="236"/>
      <c r="M385" s="237"/>
      <c r="N385" s="238"/>
      <c r="O385" s="238"/>
      <c r="P385" s="238"/>
      <c r="Q385" s="238"/>
      <c r="R385" s="238"/>
      <c r="S385" s="238"/>
      <c r="T385" s="239"/>
      <c r="AT385" s="240" t="s">
        <v>216</v>
      </c>
      <c r="AU385" s="240" t="s">
        <v>80</v>
      </c>
      <c r="AV385" s="12" t="s">
        <v>80</v>
      </c>
      <c r="AW385" s="12" t="s">
        <v>33</v>
      </c>
      <c r="AX385" s="12" t="s">
        <v>78</v>
      </c>
      <c r="AY385" s="240" t="s">
        <v>207</v>
      </c>
    </row>
    <row r="386" s="1" customFormat="1" ht="16.5" customHeight="1">
      <c r="B386" s="38"/>
      <c r="C386" s="217" t="s">
        <v>756</v>
      </c>
      <c r="D386" s="217" t="s">
        <v>209</v>
      </c>
      <c r="E386" s="218" t="s">
        <v>757</v>
      </c>
      <c r="F386" s="219" t="s">
        <v>758</v>
      </c>
      <c r="G386" s="220" t="s">
        <v>296</v>
      </c>
      <c r="H386" s="221">
        <v>77.150000000000006</v>
      </c>
      <c r="I386" s="222"/>
      <c r="J386" s="223">
        <f>ROUND(I386*H386,2)</f>
        <v>0</v>
      </c>
      <c r="K386" s="219" t="s">
        <v>213</v>
      </c>
      <c r="L386" s="43"/>
      <c r="M386" s="224" t="s">
        <v>1</v>
      </c>
      <c r="N386" s="225" t="s">
        <v>42</v>
      </c>
      <c r="O386" s="79"/>
      <c r="P386" s="226">
        <f>O386*H386</f>
        <v>0</v>
      </c>
      <c r="Q386" s="226">
        <v>0</v>
      </c>
      <c r="R386" s="226">
        <f>Q386*H386</f>
        <v>0</v>
      </c>
      <c r="S386" s="226">
        <v>0.050000000000000003</v>
      </c>
      <c r="T386" s="227">
        <f>S386*H386</f>
        <v>3.8575000000000004</v>
      </c>
      <c r="AR386" s="17" t="s">
        <v>214</v>
      </c>
      <c r="AT386" s="17" t="s">
        <v>209</v>
      </c>
      <c r="AU386" s="17" t="s">
        <v>80</v>
      </c>
      <c r="AY386" s="17" t="s">
        <v>207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78</v>
      </c>
      <c r="BK386" s="228">
        <f>ROUND(I386*H386,2)</f>
        <v>0</v>
      </c>
      <c r="BL386" s="17" t="s">
        <v>214</v>
      </c>
      <c r="BM386" s="17" t="s">
        <v>759</v>
      </c>
    </row>
    <row r="387" s="12" customFormat="1">
      <c r="B387" s="229"/>
      <c r="C387" s="230"/>
      <c r="D387" s="231" t="s">
        <v>216</v>
      </c>
      <c r="E387" s="232" t="s">
        <v>1</v>
      </c>
      <c r="F387" s="233" t="s">
        <v>760</v>
      </c>
      <c r="G387" s="230"/>
      <c r="H387" s="234">
        <v>9.8499999999999996</v>
      </c>
      <c r="I387" s="235"/>
      <c r="J387" s="230"/>
      <c r="K387" s="230"/>
      <c r="L387" s="236"/>
      <c r="M387" s="237"/>
      <c r="N387" s="238"/>
      <c r="O387" s="238"/>
      <c r="P387" s="238"/>
      <c r="Q387" s="238"/>
      <c r="R387" s="238"/>
      <c r="S387" s="238"/>
      <c r="T387" s="239"/>
      <c r="AT387" s="240" t="s">
        <v>216</v>
      </c>
      <c r="AU387" s="240" t="s">
        <v>80</v>
      </c>
      <c r="AV387" s="12" t="s">
        <v>80</v>
      </c>
      <c r="AW387" s="12" t="s">
        <v>33</v>
      </c>
      <c r="AX387" s="12" t="s">
        <v>71</v>
      </c>
      <c r="AY387" s="240" t="s">
        <v>207</v>
      </c>
    </row>
    <row r="388" s="12" customFormat="1">
      <c r="B388" s="229"/>
      <c r="C388" s="230"/>
      <c r="D388" s="231" t="s">
        <v>216</v>
      </c>
      <c r="E388" s="232" t="s">
        <v>1</v>
      </c>
      <c r="F388" s="233" t="s">
        <v>761</v>
      </c>
      <c r="G388" s="230"/>
      <c r="H388" s="234">
        <v>2.0499999999999998</v>
      </c>
      <c r="I388" s="235"/>
      <c r="J388" s="230"/>
      <c r="K388" s="230"/>
      <c r="L388" s="236"/>
      <c r="M388" s="237"/>
      <c r="N388" s="238"/>
      <c r="O388" s="238"/>
      <c r="P388" s="238"/>
      <c r="Q388" s="238"/>
      <c r="R388" s="238"/>
      <c r="S388" s="238"/>
      <c r="T388" s="239"/>
      <c r="AT388" s="240" t="s">
        <v>216</v>
      </c>
      <c r="AU388" s="240" t="s">
        <v>80</v>
      </c>
      <c r="AV388" s="12" t="s">
        <v>80</v>
      </c>
      <c r="AW388" s="12" t="s">
        <v>33</v>
      </c>
      <c r="AX388" s="12" t="s">
        <v>71</v>
      </c>
      <c r="AY388" s="240" t="s">
        <v>207</v>
      </c>
    </row>
    <row r="389" s="12" customFormat="1">
      <c r="B389" s="229"/>
      <c r="C389" s="230"/>
      <c r="D389" s="231" t="s">
        <v>216</v>
      </c>
      <c r="E389" s="232" t="s">
        <v>1</v>
      </c>
      <c r="F389" s="233" t="s">
        <v>762</v>
      </c>
      <c r="G389" s="230"/>
      <c r="H389" s="234">
        <v>36.850000000000001</v>
      </c>
      <c r="I389" s="235"/>
      <c r="J389" s="230"/>
      <c r="K389" s="230"/>
      <c r="L389" s="236"/>
      <c r="M389" s="237"/>
      <c r="N389" s="238"/>
      <c r="O389" s="238"/>
      <c r="P389" s="238"/>
      <c r="Q389" s="238"/>
      <c r="R389" s="238"/>
      <c r="S389" s="238"/>
      <c r="T389" s="239"/>
      <c r="AT389" s="240" t="s">
        <v>216</v>
      </c>
      <c r="AU389" s="240" t="s">
        <v>80</v>
      </c>
      <c r="AV389" s="12" t="s">
        <v>80</v>
      </c>
      <c r="AW389" s="12" t="s">
        <v>33</v>
      </c>
      <c r="AX389" s="12" t="s">
        <v>71</v>
      </c>
      <c r="AY389" s="240" t="s">
        <v>207</v>
      </c>
    </row>
    <row r="390" s="12" customFormat="1">
      <c r="B390" s="229"/>
      <c r="C390" s="230"/>
      <c r="D390" s="231" t="s">
        <v>216</v>
      </c>
      <c r="E390" s="232" t="s">
        <v>1</v>
      </c>
      <c r="F390" s="233" t="s">
        <v>763</v>
      </c>
      <c r="G390" s="230"/>
      <c r="H390" s="234">
        <v>10.550000000000001</v>
      </c>
      <c r="I390" s="235"/>
      <c r="J390" s="230"/>
      <c r="K390" s="230"/>
      <c r="L390" s="236"/>
      <c r="M390" s="237"/>
      <c r="N390" s="238"/>
      <c r="O390" s="238"/>
      <c r="P390" s="238"/>
      <c r="Q390" s="238"/>
      <c r="R390" s="238"/>
      <c r="S390" s="238"/>
      <c r="T390" s="239"/>
      <c r="AT390" s="240" t="s">
        <v>216</v>
      </c>
      <c r="AU390" s="240" t="s">
        <v>80</v>
      </c>
      <c r="AV390" s="12" t="s">
        <v>80</v>
      </c>
      <c r="AW390" s="12" t="s">
        <v>33</v>
      </c>
      <c r="AX390" s="12" t="s">
        <v>71</v>
      </c>
      <c r="AY390" s="240" t="s">
        <v>207</v>
      </c>
    </row>
    <row r="391" s="12" customFormat="1">
      <c r="B391" s="229"/>
      <c r="C391" s="230"/>
      <c r="D391" s="231" t="s">
        <v>216</v>
      </c>
      <c r="E391" s="232" t="s">
        <v>1</v>
      </c>
      <c r="F391" s="233" t="s">
        <v>764</v>
      </c>
      <c r="G391" s="230"/>
      <c r="H391" s="234">
        <v>8.25</v>
      </c>
      <c r="I391" s="235"/>
      <c r="J391" s="230"/>
      <c r="K391" s="230"/>
      <c r="L391" s="236"/>
      <c r="M391" s="237"/>
      <c r="N391" s="238"/>
      <c r="O391" s="238"/>
      <c r="P391" s="238"/>
      <c r="Q391" s="238"/>
      <c r="R391" s="238"/>
      <c r="S391" s="238"/>
      <c r="T391" s="239"/>
      <c r="AT391" s="240" t="s">
        <v>216</v>
      </c>
      <c r="AU391" s="240" t="s">
        <v>80</v>
      </c>
      <c r="AV391" s="12" t="s">
        <v>80</v>
      </c>
      <c r="AW391" s="12" t="s">
        <v>33</v>
      </c>
      <c r="AX391" s="12" t="s">
        <v>71</v>
      </c>
      <c r="AY391" s="240" t="s">
        <v>207</v>
      </c>
    </row>
    <row r="392" s="12" customFormat="1">
      <c r="B392" s="229"/>
      <c r="C392" s="230"/>
      <c r="D392" s="231" t="s">
        <v>216</v>
      </c>
      <c r="E392" s="232" t="s">
        <v>1</v>
      </c>
      <c r="F392" s="233" t="s">
        <v>765</v>
      </c>
      <c r="G392" s="230"/>
      <c r="H392" s="234">
        <v>4.25</v>
      </c>
      <c r="I392" s="235"/>
      <c r="J392" s="230"/>
      <c r="K392" s="230"/>
      <c r="L392" s="236"/>
      <c r="M392" s="237"/>
      <c r="N392" s="238"/>
      <c r="O392" s="238"/>
      <c r="P392" s="238"/>
      <c r="Q392" s="238"/>
      <c r="R392" s="238"/>
      <c r="S392" s="238"/>
      <c r="T392" s="239"/>
      <c r="AT392" s="240" t="s">
        <v>216</v>
      </c>
      <c r="AU392" s="240" t="s">
        <v>80</v>
      </c>
      <c r="AV392" s="12" t="s">
        <v>80</v>
      </c>
      <c r="AW392" s="12" t="s">
        <v>33</v>
      </c>
      <c r="AX392" s="12" t="s">
        <v>71</v>
      </c>
      <c r="AY392" s="240" t="s">
        <v>207</v>
      </c>
    </row>
    <row r="393" s="12" customFormat="1">
      <c r="B393" s="229"/>
      <c r="C393" s="230"/>
      <c r="D393" s="231" t="s">
        <v>216</v>
      </c>
      <c r="E393" s="232" t="s">
        <v>1</v>
      </c>
      <c r="F393" s="233" t="s">
        <v>766</v>
      </c>
      <c r="G393" s="230"/>
      <c r="H393" s="234">
        <v>5.3499999999999996</v>
      </c>
      <c r="I393" s="235"/>
      <c r="J393" s="230"/>
      <c r="K393" s="230"/>
      <c r="L393" s="236"/>
      <c r="M393" s="237"/>
      <c r="N393" s="238"/>
      <c r="O393" s="238"/>
      <c r="P393" s="238"/>
      <c r="Q393" s="238"/>
      <c r="R393" s="238"/>
      <c r="S393" s="238"/>
      <c r="T393" s="239"/>
      <c r="AT393" s="240" t="s">
        <v>216</v>
      </c>
      <c r="AU393" s="240" t="s">
        <v>80</v>
      </c>
      <c r="AV393" s="12" t="s">
        <v>80</v>
      </c>
      <c r="AW393" s="12" t="s">
        <v>33</v>
      </c>
      <c r="AX393" s="12" t="s">
        <v>71</v>
      </c>
      <c r="AY393" s="240" t="s">
        <v>207</v>
      </c>
    </row>
    <row r="394" s="13" customFormat="1">
      <c r="B394" s="241"/>
      <c r="C394" s="242"/>
      <c r="D394" s="231" t="s">
        <v>216</v>
      </c>
      <c r="E394" s="243" t="s">
        <v>1</v>
      </c>
      <c r="F394" s="244" t="s">
        <v>223</v>
      </c>
      <c r="G394" s="242"/>
      <c r="H394" s="245">
        <v>77.150000000000006</v>
      </c>
      <c r="I394" s="246"/>
      <c r="J394" s="242"/>
      <c r="K394" s="242"/>
      <c r="L394" s="247"/>
      <c r="M394" s="248"/>
      <c r="N394" s="249"/>
      <c r="O394" s="249"/>
      <c r="P394" s="249"/>
      <c r="Q394" s="249"/>
      <c r="R394" s="249"/>
      <c r="S394" s="249"/>
      <c r="T394" s="250"/>
      <c r="AT394" s="251" t="s">
        <v>216</v>
      </c>
      <c r="AU394" s="251" t="s">
        <v>80</v>
      </c>
      <c r="AV394" s="13" t="s">
        <v>214</v>
      </c>
      <c r="AW394" s="13" t="s">
        <v>33</v>
      </c>
      <c r="AX394" s="13" t="s">
        <v>78</v>
      </c>
      <c r="AY394" s="251" t="s">
        <v>207</v>
      </c>
    </row>
    <row r="395" s="1" customFormat="1" ht="22.5" customHeight="1">
      <c r="B395" s="38"/>
      <c r="C395" s="217" t="s">
        <v>767</v>
      </c>
      <c r="D395" s="217" t="s">
        <v>209</v>
      </c>
      <c r="E395" s="218" t="s">
        <v>768</v>
      </c>
      <c r="F395" s="219" t="s">
        <v>769</v>
      </c>
      <c r="G395" s="220" t="s">
        <v>296</v>
      </c>
      <c r="H395" s="221">
        <v>191.68299999999999</v>
      </c>
      <c r="I395" s="222"/>
      <c r="J395" s="223">
        <f>ROUND(I395*H395,2)</f>
        <v>0</v>
      </c>
      <c r="K395" s="219" t="s">
        <v>213</v>
      </c>
      <c r="L395" s="43"/>
      <c r="M395" s="224" t="s">
        <v>1</v>
      </c>
      <c r="N395" s="225" t="s">
        <v>42</v>
      </c>
      <c r="O395" s="79"/>
      <c r="P395" s="226">
        <f>O395*H395</f>
        <v>0</v>
      </c>
      <c r="Q395" s="226">
        <v>0</v>
      </c>
      <c r="R395" s="226">
        <f>Q395*H395</f>
        <v>0</v>
      </c>
      <c r="S395" s="226">
        <v>0.045999999999999999</v>
      </c>
      <c r="T395" s="227">
        <f>S395*H395</f>
        <v>8.817418</v>
      </c>
      <c r="AR395" s="17" t="s">
        <v>214</v>
      </c>
      <c r="AT395" s="17" t="s">
        <v>209</v>
      </c>
      <c r="AU395" s="17" t="s">
        <v>80</v>
      </c>
      <c r="AY395" s="17" t="s">
        <v>207</v>
      </c>
      <c r="BE395" s="228">
        <f>IF(N395="základní",J395,0)</f>
        <v>0</v>
      </c>
      <c r="BF395" s="228">
        <f>IF(N395="snížená",J395,0)</f>
        <v>0</v>
      </c>
      <c r="BG395" s="228">
        <f>IF(N395="zákl. přenesená",J395,0)</f>
        <v>0</v>
      </c>
      <c r="BH395" s="228">
        <f>IF(N395="sníž. přenesená",J395,0)</f>
        <v>0</v>
      </c>
      <c r="BI395" s="228">
        <f>IF(N395="nulová",J395,0)</f>
        <v>0</v>
      </c>
      <c r="BJ395" s="17" t="s">
        <v>78</v>
      </c>
      <c r="BK395" s="228">
        <f>ROUND(I395*H395,2)</f>
        <v>0</v>
      </c>
      <c r="BL395" s="17" t="s">
        <v>214</v>
      </c>
      <c r="BM395" s="17" t="s">
        <v>770</v>
      </c>
    </row>
    <row r="396" s="12" customFormat="1">
      <c r="B396" s="229"/>
      <c r="C396" s="230"/>
      <c r="D396" s="231" t="s">
        <v>216</v>
      </c>
      <c r="E396" s="232" t="s">
        <v>1</v>
      </c>
      <c r="F396" s="233" t="s">
        <v>771</v>
      </c>
      <c r="G396" s="230"/>
      <c r="H396" s="234">
        <v>30.221</v>
      </c>
      <c r="I396" s="235"/>
      <c r="J396" s="230"/>
      <c r="K396" s="230"/>
      <c r="L396" s="236"/>
      <c r="M396" s="237"/>
      <c r="N396" s="238"/>
      <c r="O396" s="238"/>
      <c r="P396" s="238"/>
      <c r="Q396" s="238"/>
      <c r="R396" s="238"/>
      <c r="S396" s="238"/>
      <c r="T396" s="239"/>
      <c r="AT396" s="240" t="s">
        <v>216</v>
      </c>
      <c r="AU396" s="240" t="s">
        <v>80</v>
      </c>
      <c r="AV396" s="12" t="s">
        <v>80</v>
      </c>
      <c r="AW396" s="12" t="s">
        <v>33</v>
      </c>
      <c r="AX396" s="12" t="s">
        <v>71</v>
      </c>
      <c r="AY396" s="240" t="s">
        <v>207</v>
      </c>
    </row>
    <row r="397" s="12" customFormat="1">
      <c r="B397" s="229"/>
      <c r="C397" s="230"/>
      <c r="D397" s="231" t="s">
        <v>216</v>
      </c>
      <c r="E397" s="232" t="s">
        <v>1</v>
      </c>
      <c r="F397" s="233" t="s">
        <v>772</v>
      </c>
      <c r="G397" s="230"/>
      <c r="H397" s="234">
        <v>13.308</v>
      </c>
      <c r="I397" s="235"/>
      <c r="J397" s="230"/>
      <c r="K397" s="230"/>
      <c r="L397" s="236"/>
      <c r="M397" s="237"/>
      <c r="N397" s="238"/>
      <c r="O397" s="238"/>
      <c r="P397" s="238"/>
      <c r="Q397" s="238"/>
      <c r="R397" s="238"/>
      <c r="S397" s="238"/>
      <c r="T397" s="239"/>
      <c r="AT397" s="240" t="s">
        <v>216</v>
      </c>
      <c r="AU397" s="240" t="s">
        <v>80</v>
      </c>
      <c r="AV397" s="12" t="s">
        <v>80</v>
      </c>
      <c r="AW397" s="12" t="s">
        <v>33</v>
      </c>
      <c r="AX397" s="12" t="s">
        <v>71</v>
      </c>
      <c r="AY397" s="240" t="s">
        <v>207</v>
      </c>
    </row>
    <row r="398" s="12" customFormat="1">
      <c r="B398" s="229"/>
      <c r="C398" s="230"/>
      <c r="D398" s="231" t="s">
        <v>216</v>
      </c>
      <c r="E398" s="232" t="s">
        <v>1</v>
      </c>
      <c r="F398" s="233" t="s">
        <v>773</v>
      </c>
      <c r="G398" s="230"/>
      <c r="H398" s="234">
        <v>53.526000000000003</v>
      </c>
      <c r="I398" s="235"/>
      <c r="J398" s="230"/>
      <c r="K398" s="230"/>
      <c r="L398" s="236"/>
      <c r="M398" s="237"/>
      <c r="N398" s="238"/>
      <c r="O398" s="238"/>
      <c r="P398" s="238"/>
      <c r="Q398" s="238"/>
      <c r="R398" s="238"/>
      <c r="S398" s="238"/>
      <c r="T398" s="239"/>
      <c r="AT398" s="240" t="s">
        <v>216</v>
      </c>
      <c r="AU398" s="240" t="s">
        <v>80</v>
      </c>
      <c r="AV398" s="12" t="s">
        <v>80</v>
      </c>
      <c r="AW398" s="12" t="s">
        <v>33</v>
      </c>
      <c r="AX398" s="12" t="s">
        <v>71</v>
      </c>
      <c r="AY398" s="240" t="s">
        <v>207</v>
      </c>
    </row>
    <row r="399" s="12" customFormat="1">
      <c r="B399" s="229"/>
      <c r="C399" s="230"/>
      <c r="D399" s="231" t="s">
        <v>216</v>
      </c>
      <c r="E399" s="232" t="s">
        <v>1</v>
      </c>
      <c r="F399" s="233" t="s">
        <v>774</v>
      </c>
      <c r="G399" s="230"/>
      <c r="H399" s="234">
        <v>27.876999999999999</v>
      </c>
      <c r="I399" s="235"/>
      <c r="J399" s="230"/>
      <c r="K399" s="230"/>
      <c r="L399" s="236"/>
      <c r="M399" s="237"/>
      <c r="N399" s="238"/>
      <c r="O399" s="238"/>
      <c r="P399" s="238"/>
      <c r="Q399" s="238"/>
      <c r="R399" s="238"/>
      <c r="S399" s="238"/>
      <c r="T399" s="239"/>
      <c r="AT399" s="240" t="s">
        <v>216</v>
      </c>
      <c r="AU399" s="240" t="s">
        <v>80</v>
      </c>
      <c r="AV399" s="12" t="s">
        <v>80</v>
      </c>
      <c r="AW399" s="12" t="s">
        <v>33</v>
      </c>
      <c r="AX399" s="12" t="s">
        <v>71</v>
      </c>
      <c r="AY399" s="240" t="s">
        <v>207</v>
      </c>
    </row>
    <row r="400" s="12" customFormat="1">
      <c r="B400" s="229"/>
      <c r="C400" s="230"/>
      <c r="D400" s="231" t="s">
        <v>216</v>
      </c>
      <c r="E400" s="232" t="s">
        <v>1</v>
      </c>
      <c r="F400" s="233" t="s">
        <v>775</v>
      </c>
      <c r="G400" s="230"/>
      <c r="H400" s="234">
        <v>27.097000000000001</v>
      </c>
      <c r="I400" s="235"/>
      <c r="J400" s="230"/>
      <c r="K400" s="230"/>
      <c r="L400" s="236"/>
      <c r="M400" s="237"/>
      <c r="N400" s="238"/>
      <c r="O400" s="238"/>
      <c r="P400" s="238"/>
      <c r="Q400" s="238"/>
      <c r="R400" s="238"/>
      <c r="S400" s="238"/>
      <c r="T400" s="239"/>
      <c r="AT400" s="240" t="s">
        <v>216</v>
      </c>
      <c r="AU400" s="240" t="s">
        <v>80</v>
      </c>
      <c r="AV400" s="12" t="s">
        <v>80</v>
      </c>
      <c r="AW400" s="12" t="s">
        <v>33</v>
      </c>
      <c r="AX400" s="12" t="s">
        <v>71</v>
      </c>
      <c r="AY400" s="240" t="s">
        <v>207</v>
      </c>
    </row>
    <row r="401" s="12" customFormat="1">
      <c r="B401" s="229"/>
      <c r="C401" s="230"/>
      <c r="D401" s="231" t="s">
        <v>216</v>
      </c>
      <c r="E401" s="232" t="s">
        <v>1</v>
      </c>
      <c r="F401" s="233" t="s">
        <v>776</v>
      </c>
      <c r="G401" s="230"/>
      <c r="H401" s="234">
        <v>18.786000000000001</v>
      </c>
      <c r="I401" s="235"/>
      <c r="J401" s="230"/>
      <c r="K401" s="230"/>
      <c r="L401" s="236"/>
      <c r="M401" s="237"/>
      <c r="N401" s="238"/>
      <c r="O401" s="238"/>
      <c r="P401" s="238"/>
      <c r="Q401" s="238"/>
      <c r="R401" s="238"/>
      <c r="S401" s="238"/>
      <c r="T401" s="239"/>
      <c r="AT401" s="240" t="s">
        <v>216</v>
      </c>
      <c r="AU401" s="240" t="s">
        <v>80</v>
      </c>
      <c r="AV401" s="12" t="s">
        <v>80</v>
      </c>
      <c r="AW401" s="12" t="s">
        <v>33</v>
      </c>
      <c r="AX401" s="12" t="s">
        <v>71</v>
      </c>
      <c r="AY401" s="240" t="s">
        <v>207</v>
      </c>
    </row>
    <row r="402" s="12" customFormat="1">
      <c r="B402" s="229"/>
      <c r="C402" s="230"/>
      <c r="D402" s="231" t="s">
        <v>216</v>
      </c>
      <c r="E402" s="232" t="s">
        <v>1</v>
      </c>
      <c r="F402" s="233" t="s">
        <v>777</v>
      </c>
      <c r="G402" s="230"/>
      <c r="H402" s="234">
        <v>20.867999999999999</v>
      </c>
      <c r="I402" s="235"/>
      <c r="J402" s="230"/>
      <c r="K402" s="230"/>
      <c r="L402" s="236"/>
      <c r="M402" s="237"/>
      <c r="N402" s="238"/>
      <c r="O402" s="238"/>
      <c r="P402" s="238"/>
      <c r="Q402" s="238"/>
      <c r="R402" s="238"/>
      <c r="S402" s="238"/>
      <c r="T402" s="239"/>
      <c r="AT402" s="240" t="s">
        <v>216</v>
      </c>
      <c r="AU402" s="240" t="s">
        <v>80</v>
      </c>
      <c r="AV402" s="12" t="s">
        <v>80</v>
      </c>
      <c r="AW402" s="12" t="s">
        <v>33</v>
      </c>
      <c r="AX402" s="12" t="s">
        <v>71</v>
      </c>
      <c r="AY402" s="240" t="s">
        <v>207</v>
      </c>
    </row>
    <row r="403" s="13" customFormat="1">
      <c r="B403" s="241"/>
      <c r="C403" s="242"/>
      <c r="D403" s="231" t="s">
        <v>216</v>
      </c>
      <c r="E403" s="243" t="s">
        <v>1</v>
      </c>
      <c r="F403" s="244" t="s">
        <v>223</v>
      </c>
      <c r="G403" s="242"/>
      <c r="H403" s="245">
        <v>191.68299999999999</v>
      </c>
      <c r="I403" s="246"/>
      <c r="J403" s="242"/>
      <c r="K403" s="242"/>
      <c r="L403" s="247"/>
      <c r="M403" s="248"/>
      <c r="N403" s="249"/>
      <c r="O403" s="249"/>
      <c r="P403" s="249"/>
      <c r="Q403" s="249"/>
      <c r="R403" s="249"/>
      <c r="S403" s="249"/>
      <c r="T403" s="250"/>
      <c r="AT403" s="251" t="s">
        <v>216</v>
      </c>
      <c r="AU403" s="251" t="s">
        <v>80</v>
      </c>
      <c r="AV403" s="13" t="s">
        <v>214</v>
      </c>
      <c r="AW403" s="13" t="s">
        <v>33</v>
      </c>
      <c r="AX403" s="13" t="s">
        <v>78</v>
      </c>
      <c r="AY403" s="251" t="s">
        <v>207</v>
      </c>
    </row>
    <row r="404" s="1" customFormat="1" ht="16.5" customHeight="1">
      <c r="B404" s="38"/>
      <c r="C404" s="217" t="s">
        <v>778</v>
      </c>
      <c r="D404" s="217" t="s">
        <v>209</v>
      </c>
      <c r="E404" s="218" t="s">
        <v>779</v>
      </c>
      <c r="F404" s="219" t="s">
        <v>780</v>
      </c>
      <c r="G404" s="220" t="s">
        <v>296</v>
      </c>
      <c r="H404" s="221">
        <v>67.890000000000001</v>
      </c>
      <c r="I404" s="222"/>
      <c r="J404" s="223">
        <f>ROUND(I404*H404,2)</f>
        <v>0</v>
      </c>
      <c r="K404" s="219" t="s">
        <v>213</v>
      </c>
      <c r="L404" s="43"/>
      <c r="M404" s="224" t="s">
        <v>1</v>
      </c>
      <c r="N404" s="225" t="s">
        <v>42</v>
      </c>
      <c r="O404" s="79"/>
      <c r="P404" s="226">
        <f>O404*H404</f>
        <v>0</v>
      </c>
      <c r="Q404" s="226">
        <v>0</v>
      </c>
      <c r="R404" s="226">
        <f>Q404*H404</f>
        <v>0</v>
      </c>
      <c r="S404" s="226">
        <v>0.16900000000000001</v>
      </c>
      <c r="T404" s="227">
        <f>S404*H404</f>
        <v>11.473410000000001</v>
      </c>
      <c r="AR404" s="17" t="s">
        <v>214</v>
      </c>
      <c r="AT404" s="17" t="s">
        <v>209</v>
      </c>
      <c r="AU404" s="17" t="s">
        <v>80</v>
      </c>
      <c r="AY404" s="17" t="s">
        <v>207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78</v>
      </c>
      <c r="BK404" s="228">
        <f>ROUND(I404*H404,2)</f>
        <v>0</v>
      </c>
      <c r="BL404" s="17" t="s">
        <v>214</v>
      </c>
      <c r="BM404" s="17" t="s">
        <v>781</v>
      </c>
    </row>
    <row r="405" s="12" customFormat="1">
      <c r="B405" s="229"/>
      <c r="C405" s="230"/>
      <c r="D405" s="231" t="s">
        <v>216</v>
      </c>
      <c r="E405" s="232" t="s">
        <v>1</v>
      </c>
      <c r="F405" s="233" t="s">
        <v>782</v>
      </c>
      <c r="G405" s="230"/>
      <c r="H405" s="234">
        <v>3.8929999999999998</v>
      </c>
      <c r="I405" s="235"/>
      <c r="J405" s="230"/>
      <c r="K405" s="230"/>
      <c r="L405" s="236"/>
      <c r="M405" s="237"/>
      <c r="N405" s="238"/>
      <c r="O405" s="238"/>
      <c r="P405" s="238"/>
      <c r="Q405" s="238"/>
      <c r="R405" s="238"/>
      <c r="S405" s="238"/>
      <c r="T405" s="239"/>
      <c r="AT405" s="240" t="s">
        <v>216</v>
      </c>
      <c r="AU405" s="240" t="s">
        <v>80</v>
      </c>
      <c r="AV405" s="12" t="s">
        <v>80</v>
      </c>
      <c r="AW405" s="12" t="s">
        <v>33</v>
      </c>
      <c r="AX405" s="12" t="s">
        <v>71</v>
      </c>
      <c r="AY405" s="240" t="s">
        <v>207</v>
      </c>
    </row>
    <row r="406" s="12" customFormat="1">
      <c r="B406" s="229"/>
      <c r="C406" s="230"/>
      <c r="D406" s="231" t="s">
        <v>216</v>
      </c>
      <c r="E406" s="232" t="s">
        <v>1</v>
      </c>
      <c r="F406" s="233" t="s">
        <v>783</v>
      </c>
      <c r="G406" s="230"/>
      <c r="H406" s="234">
        <v>67.242000000000004</v>
      </c>
      <c r="I406" s="235"/>
      <c r="J406" s="230"/>
      <c r="K406" s="230"/>
      <c r="L406" s="236"/>
      <c r="M406" s="237"/>
      <c r="N406" s="238"/>
      <c r="O406" s="238"/>
      <c r="P406" s="238"/>
      <c r="Q406" s="238"/>
      <c r="R406" s="238"/>
      <c r="S406" s="238"/>
      <c r="T406" s="239"/>
      <c r="AT406" s="240" t="s">
        <v>216</v>
      </c>
      <c r="AU406" s="240" t="s">
        <v>80</v>
      </c>
      <c r="AV406" s="12" t="s">
        <v>80</v>
      </c>
      <c r="AW406" s="12" t="s">
        <v>33</v>
      </c>
      <c r="AX406" s="12" t="s">
        <v>71</v>
      </c>
      <c r="AY406" s="240" t="s">
        <v>207</v>
      </c>
    </row>
    <row r="407" s="12" customFormat="1">
      <c r="B407" s="229"/>
      <c r="C407" s="230"/>
      <c r="D407" s="231" t="s">
        <v>216</v>
      </c>
      <c r="E407" s="232" t="s">
        <v>1</v>
      </c>
      <c r="F407" s="233" t="s">
        <v>784</v>
      </c>
      <c r="G407" s="230"/>
      <c r="H407" s="234">
        <v>-3.2450000000000001</v>
      </c>
      <c r="I407" s="235"/>
      <c r="J407" s="230"/>
      <c r="K407" s="230"/>
      <c r="L407" s="236"/>
      <c r="M407" s="237"/>
      <c r="N407" s="238"/>
      <c r="O407" s="238"/>
      <c r="P407" s="238"/>
      <c r="Q407" s="238"/>
      <c r="R407" s="238"/>
      <c r="S407" s="238"/>
      <c r="T407" s="239"/>
      <c r="AT407" s="240" t="s">
        <v>216</v>
      </c>
      <c r="AU407" s="240" t="s">
        <v>80</v>
      </c>
      <c r="AV407" s="12" t="s">
        <v>80</v>
      </c>
      <c r="AW407" s="12" t="s">
        <v>33</v>
      </c>
      <c r="AX407" s="12" t="s">
        <v>71</v>
      </c>
      <c r="AY407" s="240" t="s">
        <v>207</v>
      </c>
    </row>
    <row r="408" s="13" customFormat="1">
      <c r="B408" s="241"/>
      <c r="C408" s="242"/>
      <c r="D408" s="231" t="s">
        <v>216</v>
      </c>
      <c r="E408" s="243" t="s">
        <v>1</v>
      </c>
      <c r="F408" s="244" t="s">
        <v>223</v>
      </c>
      <c r="G408" s="242"/>
      <c r="H408" s="245">
        <v>67.890000000000001</v>
      </c>
      <c r="I408" s="246"/>
      <c r="J408" s="242"/>
      <c r="K408" s="242"/>
      <c r="L408" s="247"/>
      <c r="M408" s="248"/>
      <c r="N408" s="249"/>
      <c r="O408" s="249"/>
      <c r="P408" s="249"/>
      <c r="Q408" s="249"/>
      <c r="R408" s="249"/>
      <c r="S408" s="249"/>
      <c r="T408" s="250"/>
      <c r="AT408" s="251" t="s">
        <v>216</v>
      </c>
      <c r="AU408" s="251" t="s">
        <v>80</v>
      </c>
      <c r="AV408" s="13" t="s">
        <v>214</v>
      </c>
      <c r="AW408" s="13" t="s">
        <v>33</v>
      </c>
      <c r="AX408" s="13" t="s">
        <v>78</v>
      </c>
      <c r="AY408" s="251" t="s">
        <v>207</v>
      </c>
    </row>
    <row r="409" s="1" customFormat="1" ht="22.5" customHeight="1">
      <c r="B409" s="38"/>
      <c r="C409" s="217" t="s">
        <v>785</v>
      </c>
      <c r="D409" s="217" t="s">
        <v>209</v>
      </c>
      <c r="E409" s="218" t="s">
        <v>786</v>
      </c>
      <c r="F409" s="219" t="s">
        <v>787</v>
      </c>
      <c r="G409" s="220" t="s">
        <v>296</v>
      </c>
      <c r="H409" s="221">
        <v>3.0150000000000001</v>
      </c>
      <c r="I409" s="222"/>
      <c r="J409" s="223">
        <f>ROUND(I409*H409,2)</f>
        <v>0</v>
      </c>
      <c r="K409" s="219" t="s">
        <v>213</v>
      </c>
      <c r="L409" s="43"/>
      <c r="M409" s="224" t="s">
        <v>1</v>
      </c>
      <c r="N409" s="225" t="s">
        <v>42</v>
      </c>
      <c r="O409" s="79"/>
      <c r="P409" s="226">
        <f>O409*H409</f>
        <v>0</v>
      </c>
      <c r="Q409" s="226">
        <v>0</v>
      </c>
      <c r="R409" s="226">
        <f>Q409*H409</f>
        <v>0</v>
      </c>
      <c r="S409" s="226">
        <v>0.068000000000000005</v>
      </c>
      <c r="T409" s="227">
        <f>S409*H409</f>
        <v>0.20502000000000004</v>
      </c>
      <c r="AR409" s="17" t="s">
        <v>214</v>
      </c>
      <c r="AT409" s="17" t="s">
        <v>209</v>
      </c>
      <c r="AU409" s="17" t="s">
        <v>80</v>
      </c>
      <c r="AY409" s="17" t="s">
        <v>207</v>
      </c>
      <c r="BE409" s="228">
        <f>IF(N409="základní",J409,0)</f>
        <v>0</v>
      </c>
      <c r="BF409" s="228">
        <f>IF(N409="snížená",J409,0)</f>
        <v>0</v>
      </c>
      <c r="BG409" s="228">
        <f>IF(N409="zákl. přenesená",J409,0)</f>
        <v>0</v>
      </c>
      <c r="BH409" s="228">
        <f>IF(N409="sníž. přenesená",J409,0)</f>
        <v>0</v>
      </c>
      <c r="BI409" s="228">
        <f>IF(N409="nulová",J409,0)</f>
        <v>0</v>
      </c>
      <c r="BJ409" s="17" t="s">
        <v>78</v>
      </c>
      <c r="BK409" s="228">
        <f>ROUND(I409*H409,2)</f>
        <v>0</v>
      </c>
      <c r="BL409" s="17" t="s">
        <v>214</v>
      </c>
      <c r="BM409" s="17" t="s">
        <v>788</v>
      </c>
    </row>
    <row r="410" s="12" customFormat="1">
      <c r="B410" s="229"/>
      <c r="C410" s="230"/>
      <c r="D410" s="231" t="s">
        <v>216</v>
      </c>
      <c r="E410" s="232" t="s">
        <v>1</v>
      </c>
      <c r="F410" s="233" t="s">
        <v>789</v>
      </c>
      <c r="G410" s="230"/>
      <c r="H410" s="234">
        <v>3.0150000000000001</v>
      </c>
      <c r="I410" s="235"/>
      <c r="J410" s="230"/>
      <c r="K410" s="230"/>
      <c r="L410" s="236"/>
      <c r="M410" s="237"/>
      <c r="N410" s="238"/>
      <c r="O410" s="238"/>
      <c r="P410" s="238"/>
      <c r="Q410" s="238"/>
      <c r="R410" s="238"/>
      <c r="S410" s="238"/>
      <c r="T410" s="239"/>
      <c r="AT410" s="240" t="s">
        <v>216</v>
      </c>
      <c r="AU410" s="240" t="s">
        <v>80</v>
      </c>
      <c r="AV410" s="12" t="s">
        <v>80</v>
      </c>
      <c r="AW410" s="12" t="s">
        <v>33</v>
      </c>
      <c r="AX410" s="12" t="s">
        <v>78</v>
      </c>
      <c r="AY410" s="240" t="s">
        <v>207</v>
      </c>
    </row>
    <row r="411" s="11" customFormat="1" ht="22.8" customHeight="1">
      <c r="B411" s="201"/>
      <c r="C411" s="202"/>
      <c r="D411" s="203" t="s">
        <v>70</v>
      </c>
      <c r="E411" s="215" t="s">
        <v>790</v>
      </c>
      <c r="F411" s="215" t="s">
        <v>791</v>
      </c>
      <c r="G411" s="202"/>
      <c r="H411" s="202"/>
      <c r="I411" s="205"/>
      <c r="J411" s="216">
        <f>BK411</f>
        <v>0</v>
      </c>
      <c r="K411" s="202"/>
      <c r="L411" s="207"/>
      <c r="M411" s="208"/>
      <c r="N411" s="209"/>
      <c r="O411" s="209"/>
      <c r="P411" s="210">
        <f>SUM(P412:P418)</f>
        <v>0</v>
      </c>
      <c r="Q411" s="209"/>
      <c r="R411" s="210">
        <f>SUM(R412:R418)</f>
        <v>0</v>
      </c>
      <c r="S411" s="209"/>
      <c r="T411" s="211">
        <f>SUM(T412:T418)</f>
        <v>0</v>
      </c>
      <c r="AR411" s="212" t="s">
        <v>78</v>
      </c>
      <c r="AT411" s="213" t="s">
        <v>70</v>
      </c>
      <c r="AU411" s="213" t="s">
        <v>78</v>
      </c>
      <c r="AY411" s="212" t="s">
        <v>207</v>
      </c>
      <c r="BK411" s="214">
        <f>SUM(BK412:BK418)</f>
        <v>0</v>
      </c>
    </row>
    <row r="412" s="1" customFormat="1" ht="16.5" customHeight="1">
      <c r="B412" s="38"/>
      <c r="C412" s="217" t="s">
        <v>792</v>
      </c>
      <c r="D412" s="217" t="s">
        <v>209</v>
      </c>
      <c r="E412" s="218" t="s">
        <v>793</v>
      </c>
      <c r="F412" s="219" t="s">
        <v>794</v>
      </c>
      <c r="G412" s="220" t="s">
        <v>266</v>
      </c>
      <c r="H412" s="221">
        <v>126.286</v>
      </c>
      <c r="I412" s="222"/>
      <c r="J412" s="223">
        <f>ROUND(I412*H412,2)</f>
        <v>0</v>
      </c>
      <c r="K412" s="219" t="s">
        <v>213</v>
      </c>
      <c r="L412" s="43"/>
      <c r="M412" s="224" t="s">
        <v>1</v>
      </c>
      <c r="N412" s="225" t="s">
        <v>42</v>
      </c>
      <c r="O412" s="79"/>
      <c r="P412" s="226">
        <f>O412*H412</f>
        <v>0</v>
      </c>
      <c r="Q412" s="226">
        <v>0</v>
      </c>
      <c r="R412" s="226">
        <f>Q412*H412</f>
        <v>0</v>
      </c>
      <c r="S412" s="226">
        <v>0</v>
      </c>
      <c r="T412" s="227">
        <f>S412*H412</f>
        <v>0</v>
      </c>
      <c r="AR412" s="17" t="s">
        <v>214</v>
      </c>
      <c r="AT412" s="17" t="s">
        <v>209</v>
      </c>
      <c r="AU412" s="17" t="s">
        <v>80</v>
      </c>
      <c r="AY412" s="17" t="s">
        <v>207</v>
      </c>
      <c r="BE412" s="228">
        <f>IF(N412="základní",J412,0)</f>
        <v>0</v>
      </c>
      <c r="BF412" s="228">
        <f>IF(N412="snížená",J412,0)</f>
        <v>0</v>
      </c>
      <c r="BG412" s="228">
        <f>IF(N412="zákl. přenesená",J412,0)</f>
        <v>0</v>
      </c>
      <c r="BH412" s="228">
        <f>IF(N412="sníž. přenesená",J412,0)</f>
        <v>0</v>
      </c>
      <c r="BI412" s="228">
        <f>IF(N412="nulová",J412,0)</f>
        <v>0</v>
      </c>
      <c r="BJ412" s="17" t="s">
        <v>78</v>
      </c>
      <c r="BK412" s="228">
        <f>ROUND(I412*H412,2)</f>
        <v>0</v>
      </c>
      <c r="BL412" s="17" t="s">
        <v>214</v>
      </c>
      <c r="BM412" s="17" t="s">
        <v>795</v>
      </c>
    </row>
    <row r="413" s="1" customFormat="1" ht="22.5" customHeight="1">
      <c r="B413" s="38"/>
      <c r="C413" s="217" t="s">
        <v>796</v>
      </c>
      <c r="D413" s="217" t="s">
        <v>209</v>
      </c>
      <c r="E413" s="218" t="s">
        <v>797</v>
      </c>
      <c r="F413" s="219" t="s">
        <v>798</v>
      </c>
      <c r="G413" s="220" t="s">
        <v>266</v>
      </c>
      <c r="H413" s="221">
        <v>2146.8620000000001</v>
      </c>
      <c r="I413" s="222"/>
      <c r="J413" s="223">
        <f>ROUND(I413*H413,2)</f>
        <v>0</v>
      </c>
      <c r="K413" s="219" t="s">
        <v>213</v>
      </c>
      <c r="L413" s="43"/>
      <c r="M413" s="224" t="s">
        <v>1</v>
      </c>
      <c r="N413" s="225" t="s">
        <v>42</v>
      </c>
      <c r="O413" s="79"/>
      <c r="P413" s="226">
        <f>O413*H413</f>
        <v>0</v>
      </c>
      <c r="Q413" s="226">
        <v>0</v>
      </c>
      <c r="R413" s="226">
        <f>Q413*H413</f>
        <v>0</v>
      </c>
      <c r="S413" s="226">
        <v>0</v>
      </c>
      <c r="T413" s="227">
        <f>S413*H413</f>
        <v>0</v>
      </c>
      <c r="AR413" s="17" t="s">
        <v>214</v>
      </c>
      <c r="AT413" s="17" t="s">
        <v>209</v>
      </c>
      <c r="AU413" s="17" t="s">
        <v>80</v>
      </c>
      <c r="AY413" s="17" t="s">
        <v>207</v>
      </c>
      <c r="BE413" s="228">
        <f>IF(N413="základní",J413,0)</f>
        <v>0</v>
      </c>
      <c r="BF413" s="228">
        <f>IF(N413="snížená",J413,0)</f>
        <v>0</v>
      </c>
      <c r="BG413" s="228">
        <f>IF(N413="zákl. přenesená",J413,0)</f>
        <v>0</v>
      </c>
      <c r="BH413" s="228">
        <f>IF(N413="sníž. přenesená",J413,0)</f>
        <v>0</v>
      </c>
      <c r="BI413" s="228">
        <f>IF(N413="nulová",J413,0)</f>
        <v>0</v>
      </c>
      <c r="BJ413" s="17" t="s">
        <v>78</v>
      </c>
      <c r="BK413" s="228">
        <f>ROUND(I413*H413,2)</f>
        <v>0</v>
      </c>
      <c r="BL413" s="17" t="s">
        <v>214</v>
      </c>
      <c r="BM413" s="17" t="s">
        <v>799</v>
      </c>
    </row>
    <row r="414" s="12" customFormat="1">
      <c r="B414" s="229"/>
      <c r="C414" s="230"/>
      <c r="D414" s="231" t="s">
        <v>216</v>
      </c>
      <c r="E414" s="232" t="s">
        <v>1</v>
      </c>
      <c r="F414" s="233" t="s">
        <v>800</v>
      </c>
      <c r="G414" s="230"/>
      <c r="H414" s="234">
        <v>2146.8620000000001</v>
      </c>
      <c r="I414" s="235"/>
      <c r="J414" s="230"/>
      <c r="K414" s="230"/>
      <c r="L414" s="236"/>
      <c r="M414" s="237"/>
      <c r="N414" s="238"/>
      <c r="O414" s="238"/>
      <c r="P414" s="238"/>
      <c r="Q414" s="238"/>
      <c r="R414" s="238"/>
      <c r="S414" s="238"/>
      <c r="T414" s="239"/>
      <c r="AT414" s="240" t="s">
        <v>216</v>
      </c>
      <c r="AU414" s="240" t="s">
        <v>80</v>
      </c>
      <c r="AV414" s="12" t="s">
        <v>80</v>
      </c>
      <c r="AW414" s="12" t="s">
        <v>33</v>
      </c>
      <c r="AX414" s="12" t="s">
        <v>78</v>
      </c>
      <c r="AY414" s="240" t="s">
        <v>207</v>
      </c>
    </row>
    <row r="415" s="1" customFormat="1" ht="22.5" customHeight="1">
      <c r="B415" s="38"/>
      <c r="C415" s="217" t="s">
        <v>801</v>
      </c>
      <c r="D415" s="217" t="s">
        <v>209</v>
      </c>
      <c r="E415" s="218" t="s">
        <v>802</v>
      </c>
      <c r="F415" s="219" t="s">
        <v>803</v>
      </c>
      <c r="G415" s="220" t="s">
        <v>266</v>
      </c>
      <c r="H415" s="221">
        <v>88.400000000000006</v>
      </c>
      <c r="I415" s="222"/>
      <c r="J415" s="223">
        <f>ROUND(I415*H415,2)</f>
        <v>0</v>
      </c>
      <c r="K415" s="219" t="s">
        <v>213</v>
      </c>
      <c r="L415" s="43"/>
      <c r="M415" s="224" t="s">
        <v>1</v>
      </c>
      <c r="N415" s="225" t="s">
        <v>42</v>
      </c>
      <c r="O415" s="79"/>
      <c r="P415" s="226">
        <f>O415*H415</f>
        <v>0</v>
      </c>
      <c r="Q415" s="226">
        <v>0</v>
      </c>
      <c r="R415" s="226">
        <f>Q415*H415</f>
        <v>0</v>
      </c>
      <c r="S415" s="226">
        <v>0</v>
      </c>
      <c r="T415" s="227">
        <f>S415*H415</f>
        <v>0</v>
      </c>
      <c r="AR415" s="17" t="s">
        <v>214</v>
      </c>
      <c r="AT415" s="17" t="s">
        <v>209</v>
      </c>
      <c r="AU415" s="17" t="s">
        <v>80</v>
      </c>
      <c r="AY415" s="17" t="s">
        <v>207</v>
      </c>
      <c r="BE415" s="228">
        <f>IF(N415="základní",J415,0)</f>
        <v>0</v>
      </c>
      <c r="BF415" s="228">
        <f>IF(N415="snížená",J415,0)</f>
        <v>0</v>
      </c>
      <c r="BG415" s="228">
        <f>IF(N415="zákl. přenesená",J415,0)</f>
        <v>0</v>
      </c>
      <c r="BH415" s="228">
        <f>IF(N415="sníž. přenesená",J415,0)</f>
        <v>0</v>
      </c>
      <c r="BI415" s="228">
        <f>IF(N415="nulová",J415,0)</f>
        <v>0</v>
      </c>
      <c r="BJ415" s="17" t="s">
        <v>78</v>
      </c>
      <c r="BK415" s="228">
        <f>ROUND(I415*H415,2)</f>
        <v>0</v>
      </c>
      <c r="BL415" s="17" t="s">
        <v>214</v>
      </c>
      <c r="BM415" s="17" t="s">
        <v>804</v>
      </c>
    </row>
    <row r="416" s="12" customFormat="1">
      <c r="B416" s="229"/>
      <c r="C416" s="230"/>
      <c r="D416" s="231" t="s">
        <v>216</v>
      </c>
      <c r="E416" s="232" t="s">
        <v>1</v>
      </c>
      <c r="F416" s="233" t="s">
        <v>805</v>
      </c>
      <c r="G416" s="230"/>
      <c r="H416" s="234">
        <v>88.400000000000006</v>
      </c>
      <c r="I416" s="235"/>
      <c r="J416" s="230"/>
      <c r="K416" s="230"/>
      <c r="L416" s="236"/>
      <c r="M416" s="237"/>
      <c r="N416" s="238"/>
      <c r="O416" s="238"/>
      <c r="P416" s="238"/>
      <c r="Q416" s="238"/>
      <c r="R416" s="238"/>
      <c r="S416" s="238"/>
      <c r="T416" s="239"/>
      <c r="AT416" s="240" t="s">
        <v>216</v>
      </c>
      <c r="AU416" s="240" t="s">
        <v>80</v>
      </c>
      <c r="AV416" s="12" t="s">
        <v>80</v>
      </c>
      <c r="AW416" s="12" t="s">
        <v>33</v>
      </c>
      <c r="AX416" s="12" t="s">
        <v>78</v>
      </c>
      <c r="AY416" s="240" t="s">
        <v>207</v>
      </c>
    </row>
    <row r="417" s="1" customFormat="1" ht="22.5" customHeight="1">
      <c r="B417" s="38"/>
      <c r="C417" s="217" t="s">
        <v>806</v>
      </c>
      <c r="D417" s="217" t="s">
        <v>209</v>
      </c>
      <c r="E417" s="218" t="s">
        <v>807</v>
      </c>
      <c r="F417" s="219" t="s">
        <v>808</v>
      </c>
      <c r="G417" s="220" t="s">
        <v>266</v>
      </c>
      <c r="H417" s="221">
        <v>37.886000000000003</v>
      </c>
      <c r="I417" s="222"/>
      <c r="J417" s="223">
        <f>ROUND(I417*H417,2)</f>
        <v>0</v>
      </c>
      <c r="K417" s="219" t="s">
        <v>213</v>
      </c>
      <c r="L417" s="43"/>
      <c r="M417" s="224" t="s">
        <v>1</v>
      </c>
      <c r="N417" s="225" t="s">
        <v>42</v>
      </c>
      <c r="O417" s="79"/>
      <c r="P417" s="226">
        <f>O417*H417</f>
        <v>0</v>
      </c>
      <c r="Q417" s="226">
        <v>0</v>
      </c>
      <c r="R417" s="226">
        <f>Q417*H417</f>
        <v>0</v>
      </c>
      <c r="S417" s="226">
        <v>0</v>
      </c>
      <c r="T417" s="227">
        <f>S417*H417</f>
        <v>0</v>
      </c>
      <c r="AR417" s="17" t="s">
        <v>214</v>
      </c>
      <c r="AT417" s="17" t="s">
        <v>209</v>
      </c>
      <c r="AU417" s="17" t="s">
        <v>80</v>
      </c>
      <c r="AY417" s="17" t="s">
        <v>207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78</v>
      </c>
      <c r="BK417" s="228">
        <f>ROUND(I417*H417,2)</f>
        <v>0</v>
      </c>
      <c r="BL417" s="17" t="s">
        <v>214</v>
      </c>
      <c r="BM417" s="17" t="s">
        <v>809</v>
      </c>
    </row>
    <row r="418" s="12" customFormat="1">
      <c r="B418" s="229"/>
      <c r="C418" s="230"/>
      <c r="D418" s="231" t="s">
        <v>216</v>
      </c>
      <c r="E418" s="232" t="s">
        <v>1</v>
      </c>
      <c r="F418" s="233" t="s">
        <v>810</v>
      </c>
      <c r="G418" s="230"/>
      <c r="H418" s="234">
        <v>37.886000000000003</v>
      </c>
      <c r="I418" s="235"/>
      <c r="J418" s="230"/>
      <c r="K418" s="230"/>
      <c r="L418" s="236"/>
      <c r="M418" s="237"/>
      <c r="N418" s="238"/>
      <c r="O418" s="238"/>
      <c r="P418" s="238"/>
      <c r="Q418" s="238"/>
      <c r="R418" s="238"/>
      <c r="S418" s="238"/>
      <c r="T418" s="239"/>
      <c r="AT418" s="240" t="s">
        <v>216</v>
      </c>
      <c r="AU418" s="240" t="s">
        <v>80</v>
      </c>
      <c r="AV418" s="12" t="s">
        <v>80</v>
      </c>
      <c r="AW418" s="12" t="s">
        <v>33</v>
      </c>
      <c r="AX418" s="12" t="s">
        <v>78</v>
      </c>
      <c r="AY418" s="240" t="s">
        <v>207</v>
      </c>
    </row>
    <row r="419" s="11" customFormat="1" ht="22.8" customHeight="1">
      <c r="B419" s="201"/>
      <c r="C419" s="202"/>
      <c r="D419" s="203" t="s">
        <v>70</v>
      </c>
      <c r="E419" s="215" t="s">
        <v>811</v>
      </c>
      <c r="F419" s="215" t="s">
        <v>812</v>
      </c>
      <c r="G419" s="202"/>
      <c r="H419" s="202"/>
      <c r="I419" s="205"/>
      <c r="J419" s="216">
        <f>BK419</f>
        <v>0</v>
      </c>
      <c r="K419" s="202"/>
      <c r="L419" s="207"/>
      <c r="M419" s="208"/>
      <c r="N419" s="209"/>
      <c r="O419" s="209"/>
      <c r="P419" s="210">
        <f>P420</f>
        <v>0</v>
      </c>
      <c r="Q419" s="209"/>
      <c r="R419" s="210">
        <f>R420</f>
        <v>0</v>
      </c>
      <c r="S419" s="209"/>
      <c r="T419" s="211">
        <f>T420</f>
        <v>0</v>
      </c>
      <c r="AR419" s="212" t="s">
        <v>78</v>
      </c>
      <c r="AT419" s="213" t="s">
        <v>70</v>
      </c>
      <c r="AU419" s="213" t="s">
        <v>78</v>
      </c>
      <c r="AY419" s="212" t="s">
        <v>207</v>
      </c>
      <c r="BK419" s="214">
        <f>BK420</f>
        <v>0</v>
      </c>
    </row>
    <row r="420" s="1" customFormat="1" ht="22.5" customHeight="1">
      <c r="B420" s="38"/>
      <c r="C420" s="217" t="s">
        <v>813</v>
      </c>
      <c r="D420" s="217" t="s">
        <v>209</v>
      </c>
      <c r="E420" s="218" t="s">
        <v>814</v>
      </c>
      <c r="F420" s="219" t="s">
        <v>815</v>
      </c>
      <c r="G420" s="220" t="s">
        <v>266</v>
      </c>
      <c r="H420" s="221">
        <v>258.47000000000003</v>
      </c>
      <c r="I420" s="222"/>
      <c r="J420" s="223">
        <f>ROUND(I420*H420,2)</f>
        <v>0</v>
      </c>
      <c r="K420" s="219" t="s">
        <v>213</v>
      </c>
      <c r="L420" s="43"/>
      <c r="M420" s="224" t="s">
        <v>1</v>
      </c>
      <c r="N420" s="225" t="s">
        <v>42</v>
      </c>
      <c r="O420" s="79"/>
      <c r="P420" s="226">
        <f>O420*H420</f>
        <v>0</v>
      </c>
      <c r="Q420" s="226">
        <v>0</v>
      </c>
      <c r="R420" s="226">
        <f>Q420*H420</f>
        <v>0</v>
      </c>
      <c r="S420" s="226">
        <v>0</v>
      </c>
      <c r="T420" s="227">
        <f>S420*H420</f>
        <v>0</v>
      </c>
      <c r="AR420" s="17" t="s">
        <v>214</v>
      </c>
      <c r="AT420" s="17" t="s">
        <v>209</v>
      </c>
      <c r="AU420" s="17" t="s">
        <v>80</v>
      </c>
      <c r="AY420" s="17" t="s">
        <v>207</v>
      </c>
      <c r="BE420" s="228">
        <f>IF(N420="základní",J420,0)</f>
        <v>0</v>
      </c>
      <c r="BF420" s="228">
        <f>IF(N420="snížená",J420,0)</f>
        <v>0</v>
      </c>
      <c r="BG420" s="228">
        <f>IF(N420="zákl. přenesená",J420,0)</f>
        <v>0</v>
      </c>
      <c r="BH420" s="228">
        <f>IF(N420="sníž. přenesená",J420,0)</f>
        <v>0</v>
      </c>
      <c r="BI420" s="228">
        <f>IF(N420="nulová",J420,0)</f>
        <v>0</v>
      </c>
      <c r="BJ420" s="17" t="s">
        <v>78</v>
      </c>
      <c r="BK420" s="228">
        <f>ROUND(I420*H420,2)</f>
        <v>0</v>
      </c>
      <c r="BL420" s="17" t="s">
        <v>214</v>
      </c>
      <c r="BM420" s="17" t="s">
        <v>816</v>
      </c>
    </row>
    <row r="421" s="11" customFormat="1" ht="25.92" customHeight="1">
      <c r="B421" s="201"/>
      <c r="C421" s="202"/>
      <c r="D421" s="203" t="s">
        <v>70</v>
      </c>
      <c r="E421" s="204" t="s">
        <v>817</v>
      </c>
      <c r="F421" s="204" t="s">
        <v>818</v>
      </c>
      <c r="G421" s="202"/>
      <c r="H421" s="202"/>
      <c r="I421" s="205"/>
      <c r="J421" s="206">
        <f>BK421</f>
        <v>0</v>
      </c>
      <c r="K421" s="202"/>
      <c r="L421" s="207"/>
      <c r="M421" s="208"/>
      <c r="N421" s="209"/>
      <c r="O421" s="209"/>
      <c r="P421" s="210">
        <f>P422+P442+P461+P467+P473+P530+P549+P574+P596+P601+P616</f>
        <v>0</v>
      </c>
      <c r="Q421" s="209"/>
      <c r="R421" s="210">
        <f>R422+R442+R461+R467+R473+R530+R549+R574+R596+R601+R616</f>
        <v>4.5489293799999997</v>
      </c>
      <c r="S421" s="209"/>
      <c r="T421" s="211">
        <f>T422+T442+T461+T467+T473+T530+T549+T574+T596+T601+T616</f>
        <v>1.45623894</v>
      </c>
      <c r="AR421" s="212" t="s">
        <v>80</v>
      </c>
      <c r="AT421" s="213" t="s">
        <v>70</v>
      </c>
      <c r="AU421" s="213" t="s">
        <v>71</v>
      </c>
      <c r="AY421" s="212" t="s">
        <v>207</v>
      </c>
      <c r="BK421" s="214">
        <f>BK422+BK442+BK461+BK467+BK473+BK530+BK549+BK574+BK596+BK601+BK616</f>
        <v>0</v>
      </c>
    </row>
    <row r="422" s="11" customFormat="1" ht="22.8" customHeight="1">
      <c r="B422" s="201"/>
      <c r="C422" s="202"/>
      <c r="D422" s="203" t="s">
        <v>70</v>
      </c>
      <c r="E422" s="215" t="s">
        <v>819</v>
      </c>
      <c r="F422" s="215" t="s">
        <v>820</v>
      </c>
      <c r="G422" s="202"/>
      <c r="H422" s="202"/>
      <c r="I422" s="205"/>
      <c r="J422" s="216">
        <f>BK422</f>
        <v>0</v>
      </c>
      <c r="K422" s="202"/>
      <c r="L422" s="207"/>
      <c r="M422" s="208"/>
      <c r="N422" s="209"/>
      <c r="O422" s="209"/>
      <c r="P422" s="210">
        <f>SUM(P423:P441)</f>
        <v>0</v>
      </c>
      <c r="Q422" s="209"/>
      <c r="R422" s="210">
        <f>SUM(R423:R441)</f>
        <v>1.2684192400000001</v>
      </c>
      <c r="S422" s="209"/>
      <c r="T422" s="211">
        <f>SUM(T423:T441)</f>
        <v>0</v>
      </c>
      <c r="AR422" s="212" t="s">
        <v>80</v>
      </c>
      <c r="AT422" s="213" t="s">
        <v>70</v>
      </c>
      <c r="AU422" s="213" t="s">
        <v>78</v>
      </c>
      <c r="AY422" s="212" t="s">
        <v>207</v>
      </c>
      <c r="BK422" s="214">
        <f>SUM(BK423:BK441)</f>
        <v>0</v>
      </c>
    </row>
    <row r="423" s="1" customFormat="1" ht="16.5" customHeight="1">
      <c r="B423" s="38"/>
      <c r="C423" s="217" t="s">
        <v>821</v>
      </c>
      <c r="D423" s="217" t="s">
        <v>209</v>
      </c>
      <c r="E423" s="218" t="s">
        <v>822</v>
      </c>
      <c r="F423" s="219" t="s">
        <v>823</v>
      </c>
      <c r="G423" s="220" t="s">
        <v>296</v>
      </c>
      <c r="H423" s="221">
        <v>78</v>
      </c>
      <c r="I423" s="222"/>
      <c r="J423" s="223">
        <f>ROUND(I423*H423,2)</f>
        <v>0</v>
      </c>
      <c r="K423" s="219" t="s">
        <v>213</v>
      </c>
      <c r="L423" s="43"/>
      <c r="M423" s="224" t="s">
        <v>1</v>
      </c>
      <c r="N423" s="225" t="s">
        <v>42</v>
      </c>
      <c r="O423" s="79"/>
      <c r="P423" s="226">
        <f>O423*H423</f>
        <v>0</v>
      </c>
      <c r="Q423" s="226">
        <v>0</v>
      </c>
      <c r="R423" s="226">
        <f>Q423*H423</f>
        <v>0</v>
      </c>
      <c r="S423" s="226">
        <v>0</v>
      </c>
      <c r="T423" s="227">
        <f>S423*H423</f>
        <v>0</v>
      </c>
      <c r="AR423" s="17" t="s">
        <v>303</v>
      </c>
      <c r="AT423" s="17" t="s">
        <v>209</v>
      </c>
      <c r="AU423" s="17" t="s">
        <v>80</v>
      </c>
      <c r="AY423" s="17" t="s">
        <v>207</v>
      </c>
      <c r="BE423" s="228">
        <f>IF(N423="základní",J423,0)</f>
        <v>0</v>
      </c>
      <c r="BF423" s="228">
        <f>IF(N423="snížená",J423,0)</f>
        <v>0</v>
      </c>
      <c r="BG423" s="228">
        <f>IF(N423="zákl. přenesená",J423,0)</f>
        <v>0</v>
      </c>
      <c r="BH423" s="228">
        <f>IF(N423="sníž. přenesená",J423,0)</f>
        <v>0</v>
      </c>
      <c r="BI423" s="228">
        <f>IF(N423="nulová",J423,0)</f>
        <v>0</v>
      </c>
      <c r="BJ423" s="17" t="s">
        <v>78</v>
      </c>
      <c r="BK423" s="228">
        <f>ROUND(I423*H423,2)</f>
        <v>0</v>
      </c>
      <c r="BL423" s="17" t="s">
        <v>303</v>
      </c>
      <c r="BM423" s="17" t="s">
        <v>824</v>
      </c>
    </row>
    <row r="424" s="12" customFormat="1">
      <c r="B424" s="229"/>
      <c r="C424" s="230"/>
      <c r="D424" s="231" t="s">
        <v>216</v>
      </c>
      <c r="E424" s="232" t="s">
        <v>1</v>
      </c>
      <c r="F424" s="233" t="s">
        <v>825</v>
      </c>
      <c r="G424" s="230"/>
      <c r="H424" s="234">
        <v>78</v>
      </c>
      <c r="I424" s="235"/>
      <c r="J424" s="230"/>
      <c r="K424" s="230"/>
      <c r="L424" s="236"/>
      <c r="M424" s="237"/>
      <c r="N424" s="238"/>
      <c r="O424" s="238"/>
      <c r="P424" s="238"/>
      <c r="Q424" s="238"/>
      <c r="R424" s="238"/>
      <c r="S424" s="238"/>
      <c r="T424" s="239"/>
      <c r="AT424" s="240" t="s">
        <v>216</v>
      </c>
      <c r="AU424" s="240" t="s">
        <v>80</v>
      </c>
      <c r="AV424" s="12" t="s">
        <v>80</v>
      </c>
      <c r="AW424" s="12" t="s">
        <v>33</v>
      </c>
      <c r="AX424" s="12" t="s">
        <v>71</v>
      </c>
      <c r="AY424" s="240" t="s">
        <v>207</v>
      </c>
    </row>
    <row r="425" s="13" customFormat="1">
      <c r="B425" s="241"/>
      <c r="C425" s="242"/>
      <c r="D425" s="231" t="s">
        <v>216</v>
      </c>
      <c r="E425" s="243" t="s">
        <v>1</v>
      </c>
      <c r="F425" s="244" t="s">
        <v>223</v>
      </c>
      <c r="G425" s="242"/>
      <c r="H425" s="245">
        <v>78</v>
      </c>
      <c r="I425" s="246"/>
      <c r="J425" s="242"/>
      <c r="K425" s="242"/>
      <c r="L425" s="247"/>
      <c r="M425" s="248"/>
      <c r="N425" s="249"/>
      <c r="O425" s="249"/>
      <c r="P425" s="249"/>
      <c r="Q425" s="249"/>
      <c r="R425" s="249"/>
      <c r="S425" s="249"/>
      <c r="T425" s="250"/>
      <c r="AT425" s="251" t="s">
        <v>216</v>
      </c>
      <c r="AU425" s="251" t="s">
        <v>80</v>
      </c>
      <c r="AV425" s="13" t="s">
        <v>214</v>
      </c>
      <c r="AW425" s="13" t="s">
        <v>33</v>
      </c>
      <c r="AX425" s="13" t="s">
        <v>78</v>
      </c>
      <c r="AY425" s="251" t="s">
        <v>207</v>
      </c>
    </row>
    <row r="426" s="1" customFormat="1" ht="16.5" customHeight="1">
      <c r="B426" s="38"/>
      <c r="C426" s="217" t="s">
        <v>826</v>
      </c>
      <c r="D426" s="217" t="s">
        <v>209</v>
      </c>
      <c r="E426" s="218" t="s">
        <v>827</v>
      </c>
      <c r="F426" s="219" t="s">
        <v>828</v>
      </c>
      <c r="G426" s="220" t="s">
        <v>296</v>
      </c>
      <c r="H426" s="221">
        <v>92.774000000000001</v>
      </c>
      <c r="I426" s="222"/>
      <c r="J426" s="223">
        <f>ROUND(I426*H426,2)</f>
        <v>0</v>
      </c>
      <c r="K426" s="219" t="s">
        <v>213</v>
      </c>
      <c r="L426" s="43"/>
      <c r="M426" s="224" t="s">
        <v>1</v>
      </c>
      <c r="N426" s="225" t="s">
        <v>42</v>
      </c>
      <c r="O426" s="79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AR426" s="17" t="s">
        <v>303</v>
      </c>
      <c r="AT426" s="17" t="s">
        <v>209</v>
      </c>
      <c r="AU426" s="17" t="s">
        <v>80</v>
      </c>
      <c r="AY426" s="17" t="s">
        <v>207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78</v>
      </c>
      <c r="BK426" s="228">
        <f>ROUND(I426*H426,2)</f>
        <v>0</v>
      </c>
      <c r="BL426" s="17" t="s">
        <v>303</v>
      </c>
      <c r="BM426" s="17" t="s">
        <v>829</v>
      </c>
    </row>
    <row r="427" s="12" customFormat="1">
      <c r="B427" s="229"/>
      <c r="C427" s="230"/>
      <c r="D427" s="231" t="s">
        <v>216</v>
      </c>
      <c r="E427" s="232" t="s">
        <v>1</v>
      </c>
      <c r="F427" s="233" t="s">
        <v>830</v>
      </c>
      <c r="G427" s="230"/>
      <c r="H427" s="234">
        <v>92.774000000000001</v>
      </c>
      <c r="I427" s="235"/>
      <c r="J427" s="230"/>
      <c r="K427" s="230"/>
      <c r="L427" s="236"/>
      <c r="M427" s="237"/>
      <c r="N427" s="238"/>
      <c r="O427" s="238"/>
      <c r="P427" s="238"/>
      <c r="Q427" s="238"/>
      <c r="R427" s="238"/>
      <c r="S427" s="238"/>
      <c r="T427" s="239"/>
      <c r="AT427" s="240" t="s">
        <v>216</v>
      </c>
      <c r="AU427" s="240" t="s">
        <v>80</v>
      </c>
      <c r="AV427" s="12" t="s">
        <v>80</v>
      </c>
      <c r="AW427" s="12" t="s">
        <v>33</v>
      </c>
      <c r="AX427" s="12" t="s">
        <v>78</v>
      </c>
      <c r="AY427" s="240" t="s">
        <v>207</v>
      </c>
    </row>
    <row r="428" s="1" customFormat="1" ht="22.5" customHeight="1">
      <c r="B428" s="38"/>
      <c r="C428" s="273" t="s">
        <v>831</v>
      </c>
      <c r="D428" s="273" t="s">
        <v>281</v>
      </c>
      <c r="E428" s="274" t="s">
        <v>832</v>
      </c>
      <c r="F428" s="275" t="s">
        <v>833</v>
      </c>
      <c r="G428" s="276" t="s">
        <v>266</v>
      </c>
      <c r="H428" s="277">
        <v>0.056000000000000001</v>
      </c>
      <c r="I428" s="278"/>
      <c r="J428" s="279">
        <f>ROUND(I428*H428,2)</f>
        <v>0</v>
      </c>
      <c r="K428" s="275" t="s">
        <v>213</v>
      </c>
      <c r="L428" s="280"/>
      <c r="M428" s="281" t="s">
        <v>1</v>
      </c>
      <c r="N428" s="282" t="s">
        <v>42</v>
      </c>
      <c r="O428" s="79"/>
      <c r="P428" s="226">
        <f>O428*H428</f>
        <v>0</v>
      </c>
      <c r="Q428" s="226">
        <v>1</v>
      </c>
      <c r="R428" s="226">
        <f>Q428*H428</f>
        <v>0.056000000000000001</v>
      </c>
      <c r="S428" s="226">
        <v>0</v>
      </c>
      <c r="T428" s="227">
        <f>S428*H428</f>
        <v>0</v>
      </c>
      <c r="AR428" s="17" t="s">
        <v>397</v>
      </c>
      <c r="AT428" s="17" t="s">
        <v>281</v>
      </c>
      <c r="AU428" s="17" t="s">
        <v>80</v>
      </c>
      <c r="AY428" s="17" t="s">
        <v>207</v>
      </c>
      <c r="BE428" s="228">
        <f>IF(N428="základní",J428,0)</f>
        <v>0</v>
      </c>
      <c r="BF428" s="228">
        <f>IF(N428="snížená",J428,0)</f>
        <v>0</v>
      </c>
      <c r="BG428" s="228">
        <f>IF(N428="zákl. přenesená",J428,0)</f>
        <v>0</v>
      </c>
      <c r="BH428" s="228">
        <f>IF(N428="sníž. přenesená",J428,0)</f>
        <v>0</v>
      </c>
      <c r="BI428" s="228">
        <f>IF(N428="nulová",J428,0)</f>
        <v>0</v>
      </c>
      <c r="BJ428" s="17" t="s">
        <v>78</v>
      </c>
      <c r="BK428" s="228">
        <f>ROUND(I428*H428,2)</f>
        <v>0</v>
      </c>
      <c r="BL428" s="17" t="s">
        <v>303</v>
      </c>
      <c r="BM428" s="17" t="s">
        <v>834</v>
      </c>
    </row>
    <row r="429" s="1" customFormat="1" ht="16.5" customHeight="1">
      <c r="B429" s="38"/>
      <c r="C429" s="217" t="s">
        <v>835</v>
      </c>
      <c r="D429" s="217" t="s">
        <v>209</v>
      </c>
      <c r="E429" s="218" t="s">
        <v>836</v>
      </c>
      <c r="F429" s="219" t="s">
        <v>837</v>
      </c>
      <c r="G429" s="220" t="s">
        <v>296</v>
      </c>
      <c r="H429" s="221">
        <v>156</v>
      </c>
      <c r="I429" s="222"/>
      <c r="J429" s="223">
        <f>ROUND(I429*H429,2)</f>
        <v>0</v>
      </c>
      <c r="K429" s="219" t="s">
        <v>213</v>
      </c>
      <c r="L429" s="43"/>
      <c r="M429" s="224" t="s">
        <v>1</v>
      </c>
      <c r="N429" s="225" t="s">
        <v>42</v>
      </c>
      <c r="O429" s="79"/>
      <c r="P429" s="226">
        <f>O429*H429</f>
        <v>0</v>
      </c>
      <c r="Q429" s="226">
        <v>0</v>
      </c>
      <c r="R429" s="226">
        <f>Q429*H429</f>
        <v>0</v>
      </c>
      <c r="S429" s="226">
        <v>0</v>
      </c>
      <c r="T429" s="227">
        <f>S429*H429</f>
        <v>0</v>
      </c>
      <c r="AR429" s="17" t="s">
        <v>303</v>
      </c>
      <c r="AT429" s="17" t="s">
        <v>209</v>
      </c>
      <c r="AU429" s="17" t="s">
        <v>80</v>
      </c>
      <c r="AY429" s="17" t="s">
        <v>207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78</v>
      </c>
      <c r="BK429" s="228">
        <f>ROUND(I429*H429,2)</f>
        <v>0</v>
      </c>
      <c r="BL429" s="17" t="s">
        <v>303</v>
      </c>
      <c r="BM429" s="17" t="s">
        <v>838</v>
      </c>
    </row>
    <row r="430" s="12" customFormat="1">
      <c r="B430" s="229"/>
      <c r="C430" s="230"/>
      <c r="D430" s="231" t="s">
        <v>216</v>
      </c>
      <c r="E430" s="232" t="s">
        <v>1</v>
      </c>
      <c r="F430" s="233" t="s">
        <v>839</v>
      </c>
      <c r="G430" s="230"/>
      <c r="H430" s="234">
        <v>156</v>
      </c>
      <c r="I430" s="235"/>
      <c r="J430" s="230"/>
      <c r="K430" s="230"/>
      <c r="L430" s="236"/>
      <c r="M430" s="237"/>
      <c r="N430" s="238"/>
      <c r="O430" s="238"/>
      <c r="P430" s="238"/>
      <c r="Q430" s="238"/>
      <c r="R430" s="238"/>
      <c r="S430" s="238"/>
      <c r="T430" s="239"/>
      <c r="AT430" s="240" t="s">
        <v>216</v>
      </c>
      <c r="AU430" s="240" t="s">
        <v>80</v>
      </c>
      <c r="AV430" s="12" t="s">
        <v>80</v>
      </c>
      <c r="AW430" s="12" t="s">
        <v>33</v>
      </c>
      <c r="AX430" s="12" t="s">
        <v>78</v>
      </c>
      <c r="AY430" s="240" t="s">
        <v>207</v>
      </c>
    </row>
    <row r="431" s="1" customFormat="1" ht="16.5" customHeight="1">
      <c r="B431" s="38"/>
      <c r="C431" s="273" t="s">
        <v>840</v>
      </c>
      <c r="D431" s="273" t="s">
        <v>281</v>
      </c>
      <c r="E431" s="274" t="s">
        <v>841</v>
      </c>
      <c r="F431" s="275" t="s">
        <v>842</v>
      </c>
      <c r="G431" s="276" t="s">
        <v>296</v>
      </c>
      <c r="H431" s="277">
        <v>179.40000000000001</v>
      </c>
      <c r="I431" s="278"/>
      <c r="J431" s="279">
        <f>ROUND(I431*H431,2)</f>
        <v>0</v>
      </c>
      <c r="K431" s="275" t="s">
        <v>213</v>
      </c>
      <c r="L431" s="280"/>
      <c r="M431" s="281" t="s">
        <v>1</v>
      </c>
      <c r="N431" s="282" t="s">
        <v>42</v>
      </c>
      <c r="O431" s="79"/>
      <c r="P431" s="226">
        <f>O431*H431</f>
        <v>0</v>
      </c>
      <c r="Q431" s="226">
        <v>0.00040000000000000002</v>
      </c>
      <c r="R431" s="226">
        <f>Q431*H431</f>
        <v>0.071760000000000004</v>
      </c>
      <c r="S431" s="226">
        <v>0</v>
      </c>
      <c r="T431" s="227">
        <f>S431*H431</f>
        <v>0</v>
      </c>
      <c r="AR431" s="17" t="s">
        <v>397</v>
      </c>
      <c r="AT431" s="17" t="s">
        <v>281</v>
      </c>
      <c r="AU431" s="17" t="s">
        <v>80</v>
      </c>
      <c r="AY431" s="17" t="s">
        <v>207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17" t="s">
        <v>78</v>
      </c>
      <c r="BK431" s="228">
        <f>ROUND(I431*H431,2)</f>
        <v>0</v>
      </c>
      <c r="BL431" s="17" t="s">
        <v>303</v>
      </c>
      <c r="BM431" s="17" t="s">
        <v>843</v>
      </c>
    </row>
    <row r="432" s="12" customFormat="1">
      <c r="B432" s="229"/>
      <c r="C432" s="230"/>
      <c r="D432" s="231" t="s">
        <v>216</v>
      </c>
      <c r="E432" s="232" t="s">
        <v>1</v>
      </c>
      <c r="F432" s="233" t="s">
        <v>844</v>
      </c>
      <c r="G432" s="230"/>
      <c r="H432" s="234">
        <v>179.40000000000001</v>
      </c>
      <c r="I432" s="235"/>
      <c r="J432" s="230"/>
      <c r="K432" s="230"/>
      <c r="L432" s="236"/>
      <c r="M432" s="237"/>
      <c r="N432" s="238"/>
      <c r="O432" s="238"/>
      <c r="P432" s="238"/>
      <c r="Q432" s="238"/>
      <c r="R432" s="238"/>
      <c r="S432" s="238"/>
      <c r="T432" s="239"/>
      <c r="AT432" s="240" t="s">
        <v>216</v>
      </c>
      <c r="AU432" s="240" t="s">
        <v>80</v>
      </c>
      <c r="AV432" s="12" t="s">
        <v>80</v>
      </c>
      <c r="AW432" s="12" t="s">
        <v>33</v>
      </c>
      <c r="AX432" s="12" t="s">
        <v>78</v>
      </c>
      <c r="AY432" s="240" t="s">
        <v>207</v>
      </c>
    </row>
    <row r="433" s="1" customFormat="1" ht="16.5" customHeight="1">
      <c r="B433" s="38"/>
      <c r="C433" s="217" t="s">
        <v>845</v>
      </c>
      <c r="D433" s="217" t="s">
        <v>209</v>
      </c>
      <c r="E433" s="218" t="s">
        <v>846</v>
      </c>
      <c r="F433" s="219" t="s">
        <v>847</v>
      </c>
      <c r="G433" s="220" t="s">
        <v>296</v>
      </c>
      <c r="H433" s="221">
        <v>78</v>
      </c>
      <c r="I433" s="222"/>
      <c r="J433" s="223">
        <f>ROUND(I433*H433,2)</f>
        <v>0</v>
      </c>
      <c r="K433" s="219" t="s">
        <v>213</v>
      </c>
      <c r="L433" s="43"/>
      <c r="M433" s="224" t="s">
        <v>1</v>
      </c>
      <c r="N433" s="225" t="s">
        <v>42</v>
      </c>
      <c r="O433" s="79"/>
      <c r="P433" s="226">
        <f>O433*H433</f>
        <v>0</v>
      </c>
      <c r="Q433" s="226">
        <v>0.00040000000000000002</v>
      </c>
      <c r="R433" s="226">
        <f>Q433*H433</f>
        <v>0.031200000000000002</v>
      </c>
      <c r="S433" s="226">
        <v>0</v>
      </c>
      <c r="T433" s="227">
        <f>S433*H433</f>
        <v>0</v>
      </c>
      <c r="AR433" s="17" t="s">
        <v>303</v>
      </c>
      <c r="AT433" s="17" t="s">
        <v>209</v>
      </c>
      <c r="AU433" s="17" t="s">
        <v>80</v>
      </c>
      <c r="AY433" s="17" t="s">
        <v>207</v>
      </c>
      <c r="BE433" s="228">
        <f>IF(N433="základní",J433,0)</f>
        <v>0</v>
      </c>
      <c r="BF433" s="228">
        <f>IF(N433="snížená",J433,0)</f>
        <v>0</v>
      </c>
      <c r="BG433" s="228">
        <f>IF(N433="zákl. přenesená",J433,0)</f>
        <v>0</v>
      </c>
      <c r="BH433" s="228">
        <f>IF(N433="sníž. přenesená",J433,0)</f>
        <v>0</v>
      </c>
      <c r="BI433" s="228">
        <f>IF(N433="nulová",J433,0)</f>
        <v>0</v>
      </c>
      <c r="BJ433" s="17" t="s">
        <v>78</v>
      </c>
      <c r="BK433" s="228">
        <f>ROUND(I433*H433,2)</f>
        <v>0</v>
      </c>
      <c r="BL433" s="17" t="s">
        <v>303</v>
      </c>
      <c r="BM433" s="17" t="s">
        <v>848</v>
      </c>
    </row>
    <row r="434" s="12" customFormat="1">
      <c r="B434" s="229"/>
      <c r="C434" s="230"/>
      <c r="D434" s="231" t="s">
        <v>216</v>
      </c>
      <c r="E434" s="232" t="s">
        <v>1</v>
      </c>
      <c r="F434" s="233" t="s">
        <v>849</v>
      </c>
      <c r="G434" s="230"/>
      <c r="H434" s="234">
        <v>78</v>
      </c>
      <c r="I434" s="235"/>
      <c r="J434" s="230"/>
      <c r="K434" s="230"/>
      <c r="L434" s="236"/>
      <c r="M434" s="237"/>
      <c r="N434" s="238"/>
      <c r="O434" s="238"/>
      <c r="P434" s="238"/>
      <c r="Q434" s="238"/>
      <c r="R434" s="238"/>
      <c r="S434" s="238"/>
      <c r="T434" s="239"/>
      <c r="AT434" s="240" t="s">
        <v>216</v>
      </c>
      <c r="AU434" s="240" t="s">
        <v>80</v>
      </c>
      <c r="AV434" s="12" t="s">
        <v>80</v>
      </c>
      <c r="AW434" s="12" t="s">
        <v>33</v>
      </c>
      <c r="AX434" s="12" t="s">
        <v>78</v>
      </c>
      <c r="AY434" s="240" t="s">
        <v>207</v>
      </c>
    </row>
    <row r="435" s="1" customFormat="1" ht="16.5" customHeight="1">
      <c r="B435" s="38"/>
      <c r="C435" s="273" t="s">
        <v>850</v>
      </c>
      <c r="D435" s="273" t="s">
        <v>281</v>
      </c>
      <c r="E435" s="274" t="s">
        <v>851</v>
      </c>
      <c r="F435" s="275" t="s">
        <v>852</v>
      </c>
      <c r="G435" s="276" t="s">
        <v>296</v>
      </c>
      <c r="H435" s="277">
        <v>89.700000000000003</v>
      </c>
      <c r="I435" s="278"/>
      <c r="J435" s="279">
        <f>ROUND(I435*H435,2)</f>
        <v>0</v>
      </c>
      <c r="K435" s="275" t="s">
        <v>213</v>
      </c>
      <c r="L435" s="280"/>
      <c r="M435" s="281" t="s">
        <v>1</v>
      </c>
      <c r="N435" s="282" t="s">
        <v>42</v>
      </c>
      <c r="O435" s="79"/>
      <c r="P435" s="226">
        <f>O435*H435</f>
        <v>0</v>
      </c>
      <c r="Q435" s="226">
        <v>0.00191</v>
      </c>
      <c r="R435" s="226">
        <f>Q435*H435</f>
        <v>0.17132700000000001</v>
      </c>
      <c r="S435" s="226">
        <v>0</v>
      </c>
      <c r="T435" s="227">
        <f>S435*H435</f>
        <v>0</v>
      </c>
      <c r="AR435" s="17" t="s">
        <v>397</v>
      </c>
      <c r="AT435" s="17" t="s">
        <v>281</v>
      </c>
      <c r="AU435" s="17" t="s">
        <v>80</v>
      </c>
      <c r="AY435" s="17" t="s">
        <v>207</v>
      </c>
      <c r="BE435" s="228">
        <f>IF(N435="základní",J435,0)</f>
        <v>0</v>
      </c>
      <c r="BF435" s="228">
        <f>IF(N435="snížená",J435,0)</f>
        <v>0</v>
      </c>
      <c r="BG435" s="228">
        <f>IF(N435="zákl. přenesená",J435,0)</f>
        <v>0</v>
      </c>
      <c r="BH435" s="228">
        <f>IF(N435="sníž. přenesená",J435,0)</f>
        <v>0</v>
      </c>
      <c r="BI435" s="228">
        <f>IF(N435="nulová",J435,0)</f>
        <v>0</v>
      </c>
      <c r="BJ435" s="17" t="s">
        <v>78</v>
      </c>
      <c r="BK435" s="228">
        <f>ROUND(I435*H435,2)</f>
        <v>0</v>
      </c>
      <c r="BL435" s="17" t="s">
        <v>303</v>
      </c>
      <c r="BM435" s="17" t="s">
        <v>853</v>
      </c>
    </row>
    <row r="436" s="12" customFormat="1">
      <c r="B436" s="229"/>
      <c r="C436" s="230"/>
      <c r="D436" s="231" t="s">
        <v>216</v>
      </c>
      <c r="E436" s="232" t="s">
        <v>1</v>
      </c>
      <c r="F436" s="233" t="s">
        <v>854</v>
      </c>
      <c r="G436" s="230"/>
      <c r="H436" s="234">
        <v>89.700000000000003</v>
      </c>
      <c r="I436" s="235"/>
      <c r="J436" s="230"/>
      <c r="K436" s="230"/>
      <c r="L436" s="236"/>
      <c r="M436" s="237"/>
      <c r="N436" s="238"/>
      <c r="O436" s="238"/>
      <c r="P436" s="238"/>
      <c r="Q436" s="238"/>
      <c r="R436" s="238"/>
      <c r="S436" s="238"/>
      <c r="T436" s="239"/>
      <c r="AT436" s="240" t="s">
        <v>216</v>
      </c>
      <c r="AU436" s="240" t="s">
        <v>80</v>
      </c>
      <c r="AV436" s="12" t="s">
        <v>80</v>
      </c>
      <c r="AW436" s="12" t="s">
        <v>33</v>
      </c>
      <c r="AX436" s="12" t="s">
        <v>78</v>
      </c>
      <c r="AY436" s="240" t="s">
        <v>207</v>
      </c>
    </row>
    <row r="437" s="1" customFormat="1" ht="16.5" customHeight="1">
      <c r="B437" s="38"/>
      <c r="C437" s="217" t="s">
        <v>855</v>
      </c>
      <c r="D437" s="217" t="s">
        <v>209</v>
      </c>
      <c r="E437" s="218" t="s">
        <v>856</v>
      </c>
      <c r="F437" s="219" t="s">
        <v>857</v>
      </c>
      <c r="G437" s="220" t="s">
        <v>296</v>
      </c>
      <c r="H437" s="221">
        <v>185.548</v>
      </c>
      <c r="I437" s="222"/>
      <c r="J437" s="223">
        <f>ROUND(I437*H437,2)</f>
        <v>0</v>
      </c>
      <c r="K437" s="219" t="s">
        <v>213</v>
      </c>
      <c r="L437" s="43"/>
      <c r="M437" s="224" t="s">
        <v>1</v>
      </c>
      <c r="N437" s="225" t="s">
        <v>42</v>
      </c>
      <c r="O437" s="79"/>
      <c r="P437" s="226">
        <f>O437*H437</f>
        <v>0</v>
      </c>
      <c r="Q437" s="226">
        <v>0.00040000000000000002</v>
      </c>
      <c r="R437" s="226">
        <f>Q437*H437</f>
        <v>0.074219199999999999</v>
      </c>
      <c r="S437" s="226">
        <v>0</v>
      </c>
      <c r="T437" s="227">
        <f>S437*H437</f>
        <v>0</v>
      </c>
      <c r="AR437" s="17" t="s">
        <v>303</v>
      </c>
      <c r="AT437" s="17" t="s">
        <v>209</v>
      </c>
      <c r="AU437" s="17" t="s">
        <v>80</v>
      </c>
      <c r="AY437" s="17" t="s">
        <v>207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78</v>
      </c>
      <c r="BK437" s="228">
        <f>ROUND(I437*H437,2)</f>
        <v>0</v>
      </c>
      <c r="BL437" s="17" t="s">
        <v>303</v>
      </c>
      <c r="BM437" s="17" t="s">
        <v>858</v>
      </c>
    </row>
    <row r="438" s="12" customFormat="1">
      <c r="B438" s="229"/>
      <c r="C438" s="230"/>
      <c r="D438" s="231" t="s">
        <v>216</v>
      </c>
      <c r="E438" s="232" t="s">
        <v>1</v>
      </c>
      <c r="F438" s="233" t="s">
        <v>859</v>
      </c>
      <c r="G438" s="230"/>
      <c r="H438" s="234">
        <v>185.548</v>
      </c>
      <c r="I438" s="235"/>
      <c r="J438" s="230"/>
      <c r="K438" s="230"/>
      <c r="L438" s="236"/>
      <c r="M438" s="237"/>
      <c r="N438" s="238"/>
      <c r="O438" s="238"/>
      <c r="P438" s="238"/>
      <c r="Q438" s="238"/>
      <c r="R438" s="238"/>
      <c r="S438" s="238"/>
      <c r="T438" s="239"/>
      <c r="AT438" s="240" t="s">
        <v>216</v>
      </c>
      <c r="AU438" s="240" t="s">
        <v>80</v>
      </c>
      <c r="AV438" s="12" t="s">
        <v>80</v>
      </c>
      <c r="AW438" s="12" t="s">
        <v>33</v>
      </c>
      <c r="AX438" s="12" t="s">
        <v>78</v>
      </c>
      <c r="AY438" s="240" t="s">
        <v>207</v>
      </c>
    </row>
    <row r="439" s="1" customFormat="1" ht="16.5" customHeight="1">
      <c r="B439" s="38"/>
      <c r="C439" s="273" t="s">
        <v>860</v>
      </c>
      <c r="D439" s="273" t="s">
        <v>281</v>
      </c>
      <c r="E439" s="274" t="s">
        <v>861</v>
      </c>
      <c r="F439" s="275" t="s">
        <v>862</v>
      </c>
      <c r="G439" s="276" t="s">
        <v>296</v>
      </c>
      <c r="H439" s="277">
        <v>222.65799999999999</v>
      </c>
      <c r="I439" s="278"/>
      <c r="J439" s="279">
        <f>ROUND(I439*H439,2)</f>
        <v>0</v>
      </c>
      <c r="K439" s="275" t="s">
        <v>213</v>
      </c>
      <c r="L439" s="280"/>
      <c r="M439" s="281" t="s">
        <v>1</v>
      </c>
      <c r="N439" s="282" t="s">
        <v>42</v>
      </c>
      <c r="O439" s="79"/>
      <c r="P439" s="226">
        <f>O439*H439</f>
        <v>0</v>
      </c>
      <c r="Q439" s="226">
        <v>0.0038800000000000002</v>
      </c>
      <c r="R439" s="226">
        <f>Q439*H439</f>
        <v>0.86391304000000002</v>
      </c>
      <c r="S439" s="226">
        <v>0</v>
      </c>
      <c r="T439" s="227">
        <f>S439*H439</f>
        <v>0</v>
      </c>
      <c r="AR439" s="17" t="s">
        <v>397</v>
      </c>
      <c r="AT439" s="17" t="s">
        <v>281</v>
      </c>
      <c r="AU439" s="17" t="s">
        <v>80</v>
      </c>
      <c r="AY439" s="17" t="s">
        <v>207</v>
      </c>
      <c r="BE439" s="228">
        <f>IF(N439="základní",J439,0)</f>
        <v>0</v>
      </c>
      <c r="BF439" s="228">
        <f>IF(N439="snížená",J439,0)</f>
        <v>0</v>
      </c>
      <c r="BG439" s="228">
        <f>IF(N439="zákl. přenesená",J439,0)</f>
        <v>0</v>
      </c>
      <c r="BH439" s="228">
        <f>IF(N439="sníž. přenesená",J439,0)</f>
        <v>0</v>
      </c>
      <c r="BI439" s="228">
        <f>IF(N439="nulová",J439,0)</f>
        <v>0</v>
      </c>
      <c r="BJ439" s="17" t="s">
        <v>78</v>
      </c>
      <c r="BK439" s="228">
        <f>ROUND(I439*H439,2)</f>
        <v>0</v>
      </c>
      <c r="BL439" s="17" t="s">
        <v>303</v>
      </c>
      <c r="BM439" s="17" t="s">
        <v>863</v>
      </c>
    </row>
    <row r="440" s="12" customFormat="1">
      <c r="B440" s="229"/>
      <c r="C440" s="230"/>
      <c r="D440" s="231" t="s">
        <v>216</v>
      </c>
      <c r="E440" s="232" t="s">
        <v>1</v>
      </c>
      <c r="F440" s="233" t="s">
        <v>864</v>
      </c>
      <c r="G440" s="230"/>
      <c r="H440" s="234">
        <v>222.65799999999999</v>
      </c>
      <c r="I440" s="235"/>
      <c r="J440" s="230"/>
      <c r="K440" s="230"/>
      <c r="L440" s="236"/>
      <c r="M440" s="237"/>
      <c r="N440" s="238"/>
      <c r="O440" s="238"/>
      <c r="P440" s="238"/>
      <c r="Q440" s="238"/>
      <c r="R440" s="238"/>
      <c r="S440" s="238"/>
      <c r="T440" s="239"/>
      <c r="AT440" s="240" t="s">
        <v>216</v>
      </c>
      <c r="AU440" s="240" t="s">
        <v>80</v>
      </c>
      <c r="AV440" s="12" t="s">
        <v>80</v>
      </c>
      <c r="AW440" s="12" t="s">
        <v>33</v>
      </c>
      <c r="AX440" s="12" t="s">
        <v>78</v>
      </c>
      <c r="AY440" s="240" t="s">
        <v>207</v>
      </c>
    </row>
    <row r="441" s="1" customFormat="1" ht="22.5" customHeight="1">
      <c r="B441" s="38"/>
      <c r="C441" s="217" t="s">
        <v>865</v>
      </c>
      <c r="D441" s="217" t="s">
        <v>209</v>
      </c>
      <c r="E441" s="218" t="s">
        <v>866</v>
      </c>
      <c r="F441" s="219" t="s">
        <v>867</v>
      </c>
      <c r="G441" s="220" t="s">
        <v>868</v>
      </c>
      <c r="H441" s="283"/>
      <c r="I441" s="222"/>
      <c r="J441" s="223">
        <f>ROUND(I441*H441,2)</f>
        <v>0</v>
      </c>
      <c r="K441" s="219" t="s">
        <v>213</v>
      </c>
      <c r="L441" s="43"/>
      <c r="M441" s="224" t="s">
        <v>1</v>
      </c>
      <c r="N441" s="225" t="s">
        <v>42</v>
      </c>
      <c r="O441" s="79"/>
      <c r="P441" s="226">
        <f>O441*H441</f>
        <v>0</v>
      </c>
      <c r="Q441" s="226">
        <v>0</v>
      </c>
      <c r="R441" s="226">
        <f>Q441*H441</f>
        <v>0</v>
      </c>
      <c r="S441" s="226">
        <v>0</v>
      </c>
      <c r="T441" s="227">
        <f>S441*H441</f>
        <v>0</v>
      </c>
      <c r="AR441" s="17" t="s">
        <v>303</v>
      </c>
      <c r="AT441" s="17" t="s">
        <v>209</v>
      </c>
      <c r="AU441" s="17" t="s">
        <v>80</v>
      </c>
      <c r="AY441" s="17" t="s">
        <v>207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78</v>
      </c>
      <c r="BK441" s="228">
        <f>ROUND(I441*H441,2)</f>
        <v>0</v>
      </c>
      <c r="BL441" s="17" t="s">
        <v>303</v>
      </c>
      <c r="BM441" s="17" t="s">
        <v>869</v>
      </c>
    </row>
    <row r="442" s="11" customFormat="1" ht="22.8" customHeight="1">
      <c r="B442" s="201"/>
      <c r="C442" s="202"/>
      <c r="D442" s="203" t="s">
        <v>70</v>
      </c>
      <c r="E442" s="215" t="s">
        <v>870</v>
      </c>
      <c r="F442" s="215" t="s">
        <v>871</v>
      </c>
      <c r="G442" s="202"/>
      <c r="H442" s="202"/>
      <c r="I442" s="205"/>
      <c r="J442" s="216">
        <f>BK442</f>
        <v>0</v>
      </c>
      <c r="K442" s="202"/>
      <c r="L442" s="207"/>
      <c r="M442" s="208"/>
      <c r="N442" s="209"/>
      <c r="O442" s="209"/>
      <c r="P442" s="210">
        <f>SUM(P443:P460)</f>
        <v>0</v>
      </c>
      <c r="Q442" s="209"/>
      <c r="R442" s="210">
        <f>SUM(R443:R460)</f>
        <v>0.10805039999999999</v>
      </c>
      <c r="S442" s="209"/>
      <c r="T442" s="211">
        <f>SUM(T443:T460)</f>
        <v>0</v>
      </c>
      <c r="AR442" s="212" t="s">
        <v>80</v>
      </c>
      <c r="AT442" s="213" t="s">
        <v>70</v>
      </c>
      <c r="AU442" s="213" t="s">
        <v>78</v>
      </c>
      <c r="AY442" s="212" t="s">
        <v>207</v>
      </c>
      <c r="BK442" s="214">
        <f>SUM(BK443:BK460)</f>
        <v>0</v>
      </c>
    </row>
    <row r="443" s="1" customFormat="1" ht="22.5" customHeight="1">
      <c r="B443" s="38"/>
      <c r="C443" s="217" t="s">
        <v>872</v>
      </c>
      <c r="D443" s="217" t="s">
        <v>209</v>
      </c>
      <c r="E443" s="218" t="s">
        <v>873</v>
      </c>
      <c r="F443" s="219" t="s">
        <v>874</v>
      </c>
      <c r="G443" s="220" t="s">
        <v>296</v>
      </c>
      <c r="H443" s="221">
        <v>77.400000000000006</v>
      </c>
      <c r="I443" s="222"/>
      <c r="J443" s="223">
        <f>ROUND(I443*H443,2)</f>
        <v>0</v>
      </c>
      <c r="K443" s="219" t="s">
        <v>213</v>
      </c>
      <c r="L443" s="43"/>
      <c r="M443" s="224" t="s">
        <v>1</v>
      </c>
      <c r="N443" s="225" t="s">
        <v>42</v>
      </c>
      <c r="O443" s="79"/>
      <c r="P443" s="226">
        <f>O443*H443</f>
        <v>0</v>
      </c>
      <c r="Q443" s="226">
        <v>0</v>
      </c>
      <c r="R443" s="226">
        <f>Q443*H443</f>
        <v>0</v>
      </c>
      <c r="S443" s="226">
        <v>0</v>
      </c>
      <c r="T443" s="227">
        <f>S443*H443</f>
        <v>0</v>
      </c>
      <c r="AR443" s="17" t="s">
        <v>303</v>
      </c>
      <c r="AT443" s="17" t="s">
        <v>209</v>
      </c>
      <c r="AU443" s="17" t="s">
        <v>80</v>
      </c>
      <c r="AY443" s="17" t="s">
        <v>207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78</v>
      </c>
      <c r="BK443" s="228">
        <f>ROUND(I443*H443,2)</f>
        <v>0</v>
      </c>
      <c r="BL443" s="17" t="s">
        <v>303</v>
      </c>
      <c r="BM443" s="17" t="s">
        <v>875</v>
      </c>
    </row>
    <row r="444" s="12" customFormat="1">
      <c r="B444" s="229"/>
      <c r="C444" s="230"/>
      <c r="D444" s="231" t="s">
        <v>216</v>
      </c>
      <c r="E444" s="232" t="s">
        <v>1</v>
      </c>
      <c r="F444" s="233" t="s">
        <v>458</v>
      </c>
      <c r="G444" s="230"/>
      <c r="H444" s="234">
        <v>9.8499999999999996</v>
      </c>
      <c r="I444" s="235"/>
      <c r="J444" s="230"/>
      <c r="K444" s="230"/>
      <c r="L444" s="236"/>
      <c r="M444" s="237"/>
      <c r="N444" s="238"/>
      <c r="O444" s="238"/>
      <c r="P444" s="238"/>
      <c r="Q444" s="238"/>
      <c r="R444" s="238"/>
      <c r="S444" s="238"/>
      <c r="T444" s="239"/>
      <c r="AT444" s="240" t="s">
        <v>216</v>
      </c>
      <c r="AU444" s="240" t="s">
        <v>80</v>
      </c>
      <c r="AV444" s="12" t="s">
        <v>80</v>
      </c>
      <c r="AW444" s="12" t="s">
        <v>33</v>
      </c>
      <c r="AX444" s="12" t="s">
        <v>71</v>
      </c>
      <c r="AY444" s="240" t="s">
        <v>207</v>
      </c>
    </row>
    <row r="445" s="12" customFormat="1">
      <c r="B445" s="229"/>
      <c r="C445" s="230"/>
      <c r="D445" s="231" t="s">
        <v>216</v>
      </c>
      <c r="E445" s="232" t="s">
        <v>1</v>
      </c>
      <c r="F445" s="233" t="s">
        <v>459</v>
      </c>
      <c r="G445" s="230"/>
      <c r="H445" s="234">
        <v>7.75</v>
      </c>
      <c r="I445" s="235"/>
      <c r="J445" s="230"/>
      <c r="K445" s="230"/>
      <c r="L445" s="236"/>
      <c r="M445" s="237"/>
      <c r="N445" s="238"/>
      <c r="O445" s="238"/>
      <c r="P445" s="238"/>
      <c r="Q445" s="238"/>
      <c r="R445" s="238"/>
      <c r="S445" s="238"/>
      <c r="T445" s="239"/>
      <c r="AT445" s="240" t="s">
        <v>216</v>
      </c>
      <c r="AU445" s="240" t="s">
        <v>80</v>
      </c>
      <c r="AV445" s="12" t="s">
        <v>80</v>
      </c>
      <c r="AW445" s="12" t="s">
        <v>33</v>
      </c>
      <c r="AX445" s="12" t="s">
        <v>71</v>
      </c>
      <c r="AY445" s="240" t="s">
        <v>207</v>
      </c>
    </row>
    <row r="446" s="12" customFormat="1">
      <c r="B446" s="229"/>
      <c r="C446" s="230"/>
      <c r="D446" s="231" t="s">
        <v>216</v>
      </c>
      <c r="E446" s="232" t="s">
        <v>1</v>
      </c>
      <c r="F446" s="233" t="s">
        <v>876</v>
      </c>
      <c r="G446" s="230"/>
      <c r="H446" s="234">
        <v>26.5</v>
      </c>
      <c r="I446" s="235"/>
      <c r="J446" s="230"/>
      <c r="K446" s="230"/>
      <c r="L446" s="236"/>
      <c r="M446" s="237"/>
      <c r="N446" s="238"/>
      <c r="O446" s="238"/>
      <c r="P446" s="238"/>
      <c r="Q446" s="238"/>
      <c r="R446" s="238"/>
      <c r="S446" s="238"/>
      <c r="T446" s="239"/>
      <c r="AT446" s="240" t="s">
        <v>216</v>
      </c>
      <c r="AU446" s="240" t="s">
        <v>80</v>
      </c>
      <c r="AV446" s="12" t="s">
        <v>80</v>
      </c>
      <c r="AW446" s="12" t="s">
        <v>33</v>
      </c>
      <c r="AX446" s="12" t="s">
        <v>71</v>
      </c>
      <c r="AY446" s="240" t="s">
        <v>207</v>
      </c>
    </row>
    <row r="447" s="12" customFormat="1">
      <c r="B447" s="229"/>
      <c r="C447" s="230"/>
      <c r="D447" s="231" t="s">
        <v>216</v>
      </c>
      <c r="E447" s="232" t="s">
        <v>1</v>
      </c>
      <c r="F447" s="233" t="s">
        <v>877</v>
      </c>
      <c r="G447" s="230"/>
      <c r="H447" s="234">
        <v>10.199999999999999</v>
      </c>
      <c r="I447" s="235"/>
      <c r="J447" s="230"/>
      <c r="K447" s="230"/>
      <c r="L447" s="236"/>
      <c r="M447" s="237"/>
      <c r="N447" s="238"/>
      <c r="O447" s="238"/>
      <c r="P447" s="238"/>
      <c r="Q447" s="238"/>
      <c r="R447" s="238"/>
      <c r="S447" s="238"/>
      <c r="T447" s="239"/>
      <c r="AT447" s="240" t="s">
        <v>216</v>
      </c>
      <c r="AU447" s="240" t="s">
        <v>80</v>
      </c>
      <c r="AV447" s="12" t="s">
        <v>80</v>
      </c>
      <c r="AW447" s="12" t="s">
        <v>33</v>
      </c>
      <c r="AX447" s="12" t="s">
        <v>71</v>
      </c>
      <c r="AY447" s="240" t="s">
        <v>207</v>
      </c>
    </row>
    <row r="448" s="12" customFormat="1">
      <c r="B448" s="229"/>
      <c r="C448" s="230"/>
      <c r="D448" s="231" t="s">
        <v>216</v>
      </c>
      <c r="E448" s="232" t="s">
        <v>1</v>
      </c>
      <c r="F448" s="233" t="s">
        <v>878</v>
      </c>
      <c r="G448" s="230"/>
      <c r="H448" s="234">
        <v>8.25</v>
      </c>
      <c r="I448" s="235"/>
      <c r="J448" s="230"/>
      <c r="K448" s="230"/>
      <c r="L448" s="236"/>
      <c r="M448" s="237"/>
      <c r="N448" s="238"/>
      <c r="O448" s="238"/>
      <c r="P448" s="238"/>
      <c r="Q448" s="238"/>
      <c r="R448" s="238"/>
      <c r="S448" s="238"/>
      <c r="T448" s="239"/>
      <c r="AT448" s="240" t="s">
        <v>216</v>
      </c>
      <c r="AU448" s="240" t="s">
        <v>80</v>
      </c>
      <c r="AV448" s="12" t="s">
        <v>80</v>
      </c>
      <c r="AW448" s="12" t="s">
        <v>33</v>
      </c>
      <c r="AX448" s="12" t="s">
        <v>71</v>
      </c>
      <c r="AY448" s="240" t="s">
        <v>207</v>
      </c>
    </row>
    <row r="449" s="12" customFormat="1">
      <c r="B449" s="229"/>
      <c r="C449" s="230"/>
      <c r="D449" s="231" t="s">
        <v>216</v>
      </c>
      <c r="E449" s="232" t="s">
        <v>1</v>
      </c>
      <c r="F449" s="233" t="s">
        <v>879</v>
      </c>
      <c r="G449" s="230"/>
      <c r="H449" s="234">
        <v>4.2000000000000002</v>
      </c>
      <c r="I449" s="235"/>
      <c r="J449" s="230"/>
      <c r="K449" s="230"/>
      <c r="L449" s="236"/>
      <c r="M449" s="237"/>
      <c r="N449" s="238"/>
      <c r="O449" s="238"/>
      <c r="P449" s="238"/>
      <c r="Q449" s="238"/>
      <c r="R449" s="238"/>
      <c r="S449" s="238"/>
      <c r="T449" s="239"/>
      <c r="AT449" s="240" t="s">
        <v>216</v>
      </c>
      <c r="AU449" s="240" t="s">
        <v>80</v>
      </c>
      <c r="AV449" s="12" t="s">
        <v>80</v>
      </c>
      <c r="AW449" s="12" t="s">
        <v>33</v>
      </c>
      <c r="AX449" s="12" t="s">
        <v>71</v>
      </c>
      <c r="AY449" s="240" t="s">
        <v>207</v>
      </c>
    </row>
    <row r="450" s="12" customFormat="1">
      <c r="B450" s="229"/>
      <c r="C450" s="230"/>
      <c r="D450" s="231" t="s">
        <v>216</v>
      </c>
      <c r="E450" s="232" t="s">
        <v>1</v>
      </c>
      <c r="F450" s="233" t="s">
        <v>880</v>
      </c>
      <c r="G450" s="230"/>
      <c r="H450" s="234">
        <v>5.0999999999999996</v>
      </c>
      <c r="I450" s="235"/>
      <c r="J450" s="230"/>
      <c r="K450" s="230"/>
      <c r="L450" s="236"/>
      <c r="M450" s="237"/>
      <c r="N450" s="238"/>
      <c r="O450" s="238"/>
      <c r="P450" s="238"/>
      <c r="Q450" s="238"/>
      <c r="R450" s="238"/>
      <c r="S450" s="238"/>
      <c r="T450" s="239"/>
      <c r="AT450" s="240" t="s">
        <v>216</v>
      </c>
      <c r="AU450" s="240" t="s">
        <v>80</v>
      </c>
      <c r="AV450" s="12" t="s">
        <v>80</v>
      </c>
      <c r="AW450" s="12" t="s">
        <v>33</v>
      </c>
      <c r="AX450" s="12" t="s">
        <v>71</v>
      </c>
      <c r="AY450" s="240" t="s">
        <v>207</v>
      </c>
    </row>
    <row r="451" s="12" customFormat="1">
      <c r="B451" s="229"/>
      <c r="C451" s="230"/>
      <c r="D451" s="231" t="s">
        <v>216</v>
      </c>
      <c r="E451" s="232" t="s">
        <v>1</v>
      </c>
      <c r="F451" s="233" t="s">
        <v>881</v>
      </c>
      <c r="G451" s="230"/>
      <c r="H451" s="234">
        <v>3.5</v>
      </c>
      <c r="I451" s="235"/>
      <c r="J451" s="230"/>
      <c r="K451" s="230"/>
      <c r="L451" s="236"/>
      <c r="M451" s="237"/>
      <c r="N451" s="238"/>
      <c r="O451" s="238"/>
      <c r="P451" s="238"/>
      <c r="Q451" s="238"/>
      <c r="R451" s="238"/>
      <c r="S451" s="238"/>
      <c r="T451" s="239"/>
      <c r="AT451" s="240" t="s">
        <v>216</v>
      </c>
      <c r="AU451" s="240" t="s">
        <v>80</v>
      </c>
      <c r="AV451" s="12" t="s">
        <v>80</v>
      </c>
      <c r="AW451" s="12" t="s">
        <v>33</v>
      </c>
      <c r="AX451" s="12" t="s">
        <v>71</v>
      </c>
      <c r="AY451" s="240" t="s">
        <v>207</v>
      </c>
    </row>
    <row r="452" s="12" customFormat="1">
      <c r="B452" s="229"/>
      <c r="C452" s="230"/>
      <c r="D452" s="231" t="s">
        <v>216</v>
      </c>
      <c r="E452" s="232" t="s">
        <v>1</v>
      </c>
      <c r="F452" s="233" t="s">
        <v>882</v>
      </c>
      <c r="G452" s="230"/>
      <c r="H452" s="234">
        <v>2.0499999999999998</v>
      </c>
      <c r="I452" s="235"/>
      <c r="J452" s="230"/>
      <c r="K452" s="230"/>
      <c r="L452" s="236"/>
      <c r="M452" s="237"/>
      <c r="N452" s="238"/>
      <c r="O452" s="238"/>
      <c r="P452" s="238"/>
      <c r="Q452" s="238"/>
      <c r="R452" s="238"/>
      <c r="S452" s="238"/>
      <c r="T452" s="239"/>
      <c r="AT452" s="240" t="s">
        <v>216</v>
      </c>
      <c r="AU452" s="240" t="s">
        <v>80</v>
      </c>
      <c r="AV452" s="12" t="s">
        <v>80</v>
      </c>
      <c r="AW452" s="12" t="s">
        <v>33</v>
      </c>
      <c r="AX452" s="12" t="s">
        <v>71</v>
      </c>
      <c r="AY452" s="240" t="s">
        <v>207</v>
      </c>
    </row>
    <row r="453" s="13" customFormat="1">
      <c r="B453" s="241"/>
      <c r="C453" s="242"/>
      <c r="D453" s="231" t="s">
        <v>216</v>
      </c>
      <c r="E453" s="243" t="s">
        <v>1</v>
      </c>
      <c r="F453" s="244" t="s">
        <v>223</v>
      </c>
      <c r="G453" s="242"/>
      <c r="H453" s="245">
        <v>77.399999999999991</v>
      </c>
      <c r="I453" s="246"/>
      <c r="J453" s="242"/>
      <c r="K453" s="242"/>
      <c r="L453" s="247"/>
      <c r="M453" s="248"/>
      <c r="N453" s="249"/>
      <c r="O453" s="249"/>
      <c r="P453" s="249"/>
      <c r="Q453" s="249"/>
      <c r="R453" s="249"/>
      <c r="S453" s="249"/>
      <c r="T453" s="250"/>
      <c r="AT453" s="251" t="s">
        <v>216</v>
      </c>
      <c r="AU453" s="251" t="s">
        <v>80</v>
      </c>
      <c r="AV453" s="13" t="s">
        <v>214</v>
      </c>
      <c r="AW453" s="13" t="s">
        <v>33</v>
      </c>
      <c r="AX453" s="13" t="s">
        <v>78</v>
      </c>
      <c r="AY453" s="251" t="s">
        <v>207</v>
      </c>
    </row>
    <row r="454" s="1" customFormat="1" ht="33.75" customHeight="1">
      <c r="B454" s="38"/>
      <c r="C454" s="273" t="s">
        <v>883</v>
      </c>
      <c r="D454" s="273" t="s">
        <v>281</v>
      </c>
      <c r="E454" s="274" t="s">
        <v>884</v>
      </c>
      <c r="F454" s="275" t="s">
        <v>885</v>
      </c>
      <c r="G454" s="276" t="s">
        <v>296</v>
      </c>
      <c r="H454" s="277">
        <v>78.947999999999993</v>
      </c>
      <c r="I454" s="278"/>
      <c r="J454" s="279">
        <f>ROUND(I454*H454,2)</f>
        <v>0</v>
      </c>
      <c r="K454" s="275" t="s">
        <v>213</v>
      </c>
      <c r="L454" s="280"/>
      <c r="M454" s="281" t="s">
        <v>1</v>
      </c>
      <c r="N454" s="282" t="s">
        <v>42</v>
      </c>
      <c r="O454" s="79"/>
      <c r="P454" s="226">
        <f>O454*H454</f>
        <v>0</v>
      </c>
      <c r="Q454" s="226">
        <v>0.00125</v>
      </c>
      <c r="R454" s="226">
        <f>Q454*H454</f>
        <v>0.098684999999999995</v>
      </c>
      <c r="S454" s="226">
        <v>0</v>
      </c>
      <c r="T454" s="227">
        <f>S454*H454</f>
        <v>0</v>
      </c>
      <c r="AR454" s="17" t="s">
        <v>397</v>
      </c>
      <c r="AT454" s="17" t="s">
        <v>281</v>
      </c>
      <c r="AU454" s="17" t="s">
        <v>80</v>
      </c>
      <c r="AY454" s="17" t="s">
        <v>207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78</v>
      </c>
      <c r="BK454" s="228">
        <f>ROUND(I454*H454,2)</f>
        <v>0</v>
      </c>
      <c r="BL454" s="17" t="s">
        <v>303</v>
      </c>
      <c r="BM454" s="17" t="s">
        <v>886</v>
      </c>
    </row>
    <row r="455" s="12" customFormat="1">
      <c r="B455" s="229"/>
      <c r="C455" s="230"/>
      <c r="D455" s="231" t="s">
        <v>216</v>
      </c>
      <c r="E455" s="232" t="s">
        <v>1</v>
      </c>
      <c r="F455" s="233" t="s">
        <v>887</v>
      </c>
      <c r="G455" s="230"/>
      <c r="H455" s="234">
        <v>78.947999999999993</v>
      </c>
      <c r="I455" s="235"/>
      <c r="J455" s="230"/>
      <c r="K455" s="230"/>
      <c r="L455" s="236"/>
      <c r="M455" s="237"/>
      <c r="N455" s="238"/>
      <c r="O455" s="238"/>
      <c r="P455" s="238"/>
      <c r="Q455" s="238"/>
      <c r="R455" s="238"/>
      <c r="S455" s="238"/>
      <c r="T455" s="239"/>
      <c r="AT455" s="240" t="s">
        <v>216</v>
      </c>
      <c r="AU455" s="240" t="s">
        <v>80</v>
      </c>
      <c r="AV455" s="12" t="s">
        <v>80</v>
      </c>
      <c r="AW455" s="12" t="s">
        <v>33</v>
      </c>
      <c r="AX455" s="12" t="s">
        <v>78</v>
      </c>
      <c r="AY455" s="240" t="s">
        <v>207</v>
      </c>
    </row>
    <row r="456" s="1" customFormat="1" ht="22.5" customHeight="1">
      <c r="B456" s="38"/>
      <c r="C456" s="217" t="s">
        <v>888</v>
      </c>
      <c r="D456" s="217" t="s">
        <v>209</v>
      </c>
      <c r="E456" s="218" t="s">
        <v>889</v>
      </c>
      <c r="F456" s="219" t="s">
        <v>890</v>
      </c>
      <c r="G456" s="220" t="s">
        <v>296</v>
      </c>
      <c r="H456" s="221">
        <v>77.400000000000006</v>
      </c>
      <c r="I456" s="222"/>
      <c r="J456" s="223">
        <f>ROUND(I456*H456,2)</f>
        <v>0</v>
      </c>
      <c r="K456" s="219" t="s">
        <v>213</v>
      </c>
      <c r="L456" s="43"/>
      <c r="M456" s="224" t="s">
        <v>1</v>
      </c>
      <c r="N456" s="225" t="s">
        <v>42</v>
      </c>
      <c r="O456" s="79"/>
      <c r="P456" s="226">
        <f>O456*H456</f>
        <v>0</v>
      </c>
      <c r="Q456" s="226">
        <v>0</v>
      </c>
      <c r="R456" s="226">
        <f>Q456*H456</f>
        <v>0</v>
      </c>
      <c r="S456" s="226">
        <v>0</v>
      </c>
      <c r="T456" s="227">
        <f>S456*H456</f>
        <v>0</v>
      </c>
      <c r="AR456" s="17" t="s">
        <v>303</v>
      </c>
      <c r="AT456" s="17" t="s">
        <v>209</v>
      </c>
      <c r="AU456" s="17" t="s">
        <v>80</v>
      </c>
      <c r="AY456" s="17" t="s">
        <v>207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78</v>
      </c>
      <c r="BK456" s="228">
        <f>ROUND(I456*H456,2)</f>
        <v>0</v>
      </c>
      <c r="BL456" s="17" t="s">
        <v>303</v>
      </c>
      <c r="BM456" s="17" t="s">
        <v>891</v>
      </c>
    </row>
    <row r="457" s="12" customFormat="1">
      <c r="B457" s="229"/>
      <c r="C457" s="230"/>
      <c r="D457" s="231" t="s">
        <v>216</v>
      </c>
      <c r="E457" s="232" t="s">
        <v>1</v>
      </c>
      <c r="F457" s="233" t="s">
        <v>892</v>
      </c>
      <c r="G457" s="230"/>
      <c r="H457" s="234">
        <v>77.400000000000006</v>
      </c>
      <c r="I457" s="235"/>
      <c r="J457" s="230"/>
      <c r="K457" s="230"/>
      <c r="L457" s="236"/>
      <c r="M457" s="237"/>
      <c r="N457" s="238"/>
      <c r="O457" s="238"/>
      <c r="P457" s="238"/>
      <c r="Q457" s="238"/>
      <c r="R457" s="238"/>
      <c r="S457" s="238"/>
      <c r="T457" s="239"/>
      <c r="AT457" s="240" t="s">
        <v>216</v>
      </c>
      <c r="AU457" s="240" t="s">
        <v>80</v>
      </c>
      <c r="AV457" s="12" t="s">
        <v>80</v>
      </c>
      <c r="AW457" s="12" t="s">
        <v>33</v>
      </c>
      <c r="AX457" s="12" t="s">
        <v>78</v>
      </c>
      <c r="AY457" s="240" t="s">
        <v>207</v>
      </c>
    </row>
    <row r="458" s="1" customFormat="1" ht="16.5" customHeight="1">
      <c r="B458" s="38"/>
      <c r="C458" s="273" t="s">
        <v>893</v>
      </c>
      <c r="D458" s="273" t="s">
        <v>281</v>
      </c>
      <c r="E458" s="274" t="s">
        <v>894</v>
      </c>
      <c r="F458" s="275" t="s">
        <v>895</v>
      </c>
      <c r="G458" s="276" t="s">
        <v>296</v>
      </c>
      <c r="H458" s="277">
        <v>85.140000000000001</v>
      </c>
      <c r="I458" s="278"/>
      <c r="J458" s="279">
        <f>ROUND(I458*H458,2)</f>
        <v>0</v>
      </c>
      <c r="K458" s="275" t="s">
        <v>213</v>
      </c>
      <c r="L458" s="280"/>
      <c r="M458" s="281" t="s">
        <v>1</v>
      </c>
      <c r="N458" s="282" t="s">
        <v>42</v>
      </c>
      <c r="O458" s="79"/>
      <c r="P458" s="226">
        <f>O458*H458</f>
        <v>0</v>
      </c>
      <c r="Q458" s="226">
        <v>0.00011</v>
      </c>
      <c r="R458" s="226">
        <f>Q458*H458</f>
        <v>0.0093654000000000012</v>
      </c>
      <c r="S458" s="226">
        <v>0</v>
      </c>
      <c r="T458" s="227">
        <f>S458*H458</f>
        <v>0</v>
      </c>
      <c r="AR458" s="17" t="s">
        <v>397</v>
      </c>
      <c r="AT458" s="17" t="s">
        <v>281</v>
      </c>
      <c r="AU458" s="17" t="s">
        <v>80</v>
      </c>
      <c r="AY458" s="17" t="s">
        <v>207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17" t="s">
        <v>78</v>
      </c>
      <c r="BK458" s="228">
        <f>ROUND(I458*H458,2)</f>
        <v>0</v>
      </c>
      <c r="BL458" s="17" t="s">
        <v>303</v>
      </c>
      <c r="BM458" s="17" t="s">
        <v>896</v>
      </c>
    </row>
    <row r="459" s="12" customFormat="1">
      <c r="B459" s="229"/>
      <c r="C459" s="230"/>
      <c r="D459" s="231" t="s">
        <v>216</v>
      </c>
      <c r="E459" s="232" t="s">
        <v>1</v>
      </c>
      <c r="F459" s="233" t="s">
        <v>897</v>
      </c>
      <c r="G459" s="230"/>
      <c r="H459" s="234">
        <v>85.140000000000001</v>
      </c>
      <c r="I459" s="235"/>
      <c r="J459" s="230"/>
      <c r="K459" s="230"/>
      <c r="L459" s="236"/>
      <c r="M459" s="237"/>
      <c r="N459" s="238"/>
      <c r="O459" s="238"/>
      <c r="P459" s="238"/>
      <c r="Q459" s="238"/>
      <c r="R459" s="238"/>
      <c r="S459" s="238"/>
      <c r="T459" s="239"/>
      <c r="AT459" s="240" t="s">
        <v>216</v>
      </c>
      <c r="AU459" s="240" t="s">
        <v>80</v>
      </c>
      <c r="AV459" s="12" t="s">
        <v>80</v>
      </c>
      <c r="AW459" s="12" t="s">
        <v>33</v>
      </c>
      <c r="AX459" s="12" t="s">
        <v>78</v>
      </c>
      <c r="AY459" s="240" t="s">
        <v>207</v>
      </c>
    </row>
    <row r="460" s="1" customFormat="1" ht="22.5" customHeight="1">
      <c r="B460" s="38"/>
      <c r="C460" s="217" t="s">
        <v>898</v>
      </c>
      <c r="D460" s="217" t="s">
        <v>209</v>
      </c>
      <c r="E460" s="218" t="s">
        <v>899</v>
      </c>
      <c r="F460" s="219" t="s">
        <v>900</v>
      </c>
      <c r="G460" s="220" t="s">
        <v>868</v>
      </c>
      <c r="H460" s="283"/>
      <c r="I460" s="222"/>
      <c r="J460" s="223">
        <f>ROUND(I460*H460,2)</f>
        <v>0</v>
      </c>
      <c r="K460" s="219" t="s">
        <v>213</v>
      </c>
      <c r="L460" s="43"/>
      <c r="M460" s="224" t="s">
        <v>1</v>
      </c>
      <c r="N460" s="225" t="s">
        <v>42</v>
      </c>
      <c r="O460" s="79"/>
      <c r="P460" s="226">
        <f>O460*H460</f>
        <v>0</v>
      </c>
      <c r="Q460" s="226">
        <v>0</v>
      </c>
      <c r="R460" s="226">
        <f>Q460*H460</f>
        <v>0</v>
      </c>
      <c r="S460" s="226">
        <v>0</v>
      </c>
      <c r="T460" s="227">
        <f>S460*H460</f>
        <v>0</v>
      </c>
      <c r="AR460" s="17" t="s">
        <v>303</v>
      </c>
      <c r="AT460" s="17" t="s">
        <v>209</v>
      </c>
      <c r="AU460" s="17" t="s">
        <v>80</v>
      </c>
      <c r="AY460" s="17" t="s">
        <v>207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78</v>
      </c>
      <c r="BK460" s="228">
        <f>ROUND(I460*H460,2)</f>
        <v>0</v>
      </c>
      <c r="BL460" s="17" t="s">
        <v>303</v>
      </c>
      <c r="BM460" s="17" t="s">
        <v>901</v>
      </c>
    </row>
    <row r="461" s="11" customFormat="1" ht="22.8" customHeight="1">
      <c r="B461" s="201"/>
      <c r="C461" s="202"/>
      <c r="D461" s="203" t="s">
        <v>70</v>
      </c>
      <c r="E461" s="215" t="s">
        <v>902</v>
      </c>
      <c r="F461" s="215" t="s">
        <v>903</v>
      </c>
      <c r="G461" s="202"/>
      <c r="H461" s="202"/>
      <c r="I461" s="205"/>
      <c r="J461" s="216">
        <f>BK461</f>
        <v>0</v>
      </c>
      <c r="K461" s="202"/>
      <c r="L461" s="207"/>
      <c r="M461" s="208"/>
      <c r="N461" s="209"/>
      <c r="O461" s="209"/>
      <c r="P461" s="210">
        <f>SUM(P462:P466)</f>
        <v>0</v>
      </c>
      <c r="Q461" s="209"/>
      <c r="R461" s="210">
        <f>SUM(R462:R466)</f>
        <v>0.17761260000000004</v>
      </c>
      <c r="S461" s="209"/>
      <c r="T461" s="211">
        <f>SUM(T462:T466)</f>
        <v>0</v>
      </c>
      <c r="AR461" s="212" t="s">
        <v>80</v>
      </c>
      <c r="AT461" s="213" t="s">
        <v>70</v>
      </c>
      <c r="AU461" s="213" t="s">
        <v>78</v>
      </c>
      <c r="AY461" s="212" t="s">
        <v>207</v>
      </c>
      <c r="BK461" s="214">
        <f>SUM(BK462:BK466)</f>
        <v>0</v>
      </c>
    </row>
    <row r="462" s="1" customFormat="1" ht="22.5" customHeight="1">
      <c r="B462" s="38"/>
      <c r="C462" s="217" t="s">
        <v>904</v>
      </c>
      <c r="D462" s="217" t="s">
        <v>209</v>
      </c>
      <c r="E462" s="218" t="s">
        <v>905</v>
      </c>
      <c r="F462" s="219" t="s">
        <v>906</v>
      </c>
      <c r="G462" s="220" t="s">
        <v>296</v>
      </c>
      <c r="H462" s="221">
        <v>11.220000000000001</v>
      </c>
      <c r="I462" s="222"/>
      <c r="J462" s="223">
        <f>ROUND(I462*H462,2)</f>
        <v>0</v>
      </c>
      <c r="K462" s="219" t="s">
        <v>213</v>
      </c>
      <c r="L462" s="43"/>
      <c r="M462" s="224" t="s">
        <v>1</v>
      </c>
      <c r="N462" s="225" t="s">
        <v>42</v>
      </c>
      <c r="O462" s="79"/>
      <c r="P462" s="226">
        <f>O462*H462</f>
        <v>0</v>
      </c>
      <c r="Q462" s="226">
        <v>0.015730000000000001</v>
      </c>
      <c r="R462" s="226">
        <f>Q462*H462</f>
        <v>0.17649060000000003</v>
      </c>
      <c r="S462" s="226">
        <v>0</v>
      </c>
      <c r="T462" s="227">
        <f>S462*H462</f>
        <v>0</v>
      </c>
      <c r="AR462" s="17" t="s">
        <v>303</v>
      </c>
      <c r="AT462" s="17" t="s">
        <v>209</v>
      </c>
      <c r="AU462" s="17" t="s">
        <v>80</v>
      </c>
      <c r="AY462" s="17" t="s">
        <v>207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78</v>
      </c>
      <c r="BK462" s="228">
        <f>ROUND(I462*H462,2)</f>
        <v>0</v>
      </c>
      <c r="BL462" s="17" t="s">
        <v>303</v>
      </c>
      <c r="BM462" s="17" t="s">
        <v>907</v>
      </c>
    </row>
    <row r="463" s="12" customFormat="1">
      <c r="B463" s="229"/>
      <c r="C463" s="230"/>
      <c r="D463" s="231" t="s">
        <v>216</v>
      </c>
      <c r="E463" s="232" t="s">
        <v>1</v>
      </c>
      <c r="F463" s="233" t="s">
        <v>908</v>
      </c>
      <c r="G463" s="230"/>
      <c r="H463" s="234">
        <v>11.220000000000001</v>
      </c>
      <c r="I463" s="235"/>
      <c r="J463" s="230"/>
      <c r="K463" s="230"/>
      <c r="L463" s="236"/>
      <c r="M463" s="237"/>
      <c r="N463" s="238"/>
      <c r="O463" s="238"/>
      <c r="P463" s="238"/>
      <c r="Q463" s="238"/>
      <c r="R463" s="238"/>
      <c r="S463" s="238"/>
      <c r="T463" s="239"/>
      <c r="AT463" s="240" t="s">
        <v>216</v>
      </c>
      <c r="AU463" s="240" t="s">
        <v>80</v>
      </c>
      <c r="AV463" s="12" t="s">
        <v>80</v>
      </c>
      <c r="AW463" s="12" t="s">
        <v>33</v>
      </c>
      <c r="AX463" s="12" t="s">
        <v>78</v>
      </c>
      <c r="AY463" s="240" t="s">
        <v>207</v>
      </c>
    </row>
    <row r="464" s="1" customFormat="1" ht="22.5" customHeight="1">
      <c r="B464" s="38"/>
      <c r="C464" s="217" t="s">
        <v>909</v>
      </c>
      <c r="D464" s="217" t="s">
        <v>209</v>
      </c>
      <c r="E464" s="218" t="s">
        <v>910</v>
      </c>
      <c r="F464" s="219" t="s">
        <v>911</v>
      </c>
      <c r="G464" s="220" t="s">
        <v>296</v>
      </c>
      <c r="H464" s="221">
        <v>11.220000000000001</v>
      </c>
      <c r="I464" s="222"/>
      <c r="J464" s="223">
        <f>ROUND(I464*H464,2)</f>
        <v>0</v>
      </c>
      <c r="K464" s="219" t="s">
        <v>213</v>
      </c>
      <c r="L464" s="43"/>
      <c r="M464" s="224" t="s">
        <v>1</v>
      </c>
      <c r="N464" s="225" t="s">
        <v>42</v>
      </c>
      <c r="O464" s="79"/>
      <c r="P464" s="226">
        <f>O464*H464</f>
        <v>0</v>
      </c>
      <c r="Q464" s="226">
        <v>0.00010000000000000001</v>
      </c>
      <c r="R464" s="226">
        <f>Q464*H464</f>
        <v>0.0011220000000000002</v>
      </c>
      <c r="S464" s="226">
        <v>0</v>
      </c>
      <c r="T464" s="227">
        <f>S464*H464</f>
        <v>0</v>
      </c>
      <c r="AR464" s="17" t="s">
        <v>303</v>
      </c>
      <c r="AT464" s="17" t="s">
        <v>209</v>
      </c>
      <c r="AU464" s="17" t="s">
        <v>80</v>
      </c>
      <c r="AY464" s="17" t="s">
        <v>207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78</v>
      </c>
      <c r="BK464" s="228">
        <f>ROUND(I464*H464,2)</f>
        <v>0</v>
      </c>
      <c r="BL464" s="17" t="s">
        <v>303</v>
      </c>
      <c r="BM464" s="17" t="s">
        <v>912</v>
      </c>
    </row>
    <row r="465" s="12" customFormat="1">
      <c r="B465" s="229"/>
      <c r="C465" s="230"/>
      <c r="D465" s="231" t="s">
        <v>216</v>
      </c>
      <c r="E465" s="232" t="s">
        <v>1</v>
      </c>
      <c r="F465" s="233" t="s">
        <v>913</v>
      </c>
      <c r="G465" s="230"/>
      <c r="H465" s="234">
        <v>11.220000000000001</v>
      </c>
      <c r="I465" s="235"/>
      <c r="J465" s="230"/>
      <c r="K465" s="230"/>
      <c r="L465" s="236"/>
      <c r="M465" s="237"/>
      <c r="N465" s="238"/>
      <c r="O465" s="238"/>
      <c r="P465" s="238"/>
      <c r="Q465" s="238"/>
      <c r="R465" s="238"/>
      <c r="S465" s="238"/>
      <c r="T465" s="239"/>
      <c r="AT465" s="240" t="s">
        <v>216</v>
      </c>
      <c r="AU465" s="240" t="s">
        <v>80</v>
      </c>
      <c r="AV465" s="12" t="s">
        <v>80</v>
      </c>
      <c r="AW465" s="12" t="s">
        <v>33</v>
      </c>
      <c r="AX465" s="12" t="s">
        <v>78</v>
      </c>
      <c r="AY465" s="240" t="s">
        <v>207</v>
      </c>
    </row>
    <row r="466" s="1" customFormat="1" ht="22.5" customHeight="1">
      <c r="B466" s="38"/>
      <c r="C466" s="217" t="s">
        <v>914</v>
      </c>
      <c r="D466" s="217" t="s">
        <v>209</v>
      </c>
      <c r="E466" s="218" t="s">
        <v>915</v>
      </c>
      <c r="F466" s="219" t="s">
        <v>916</v>
      </c>
      <c r="G466" s="220" t="s">
        <v>868</v>
      </c>
      <c r="H466" s="283"/>
      <c r="I466" s="222"/>
      <c r="J466" s="223">
        <f>ROUND(I466*H466,2)</f>
        <v>0</v>
      </c>
      <c r="K466" s="219" t="s">
        <v>213</v>
      </c>
      <c r="L466" s="43"/>
      <c r="M466" s="224" t="s">
        <v>1</v>
      </c>
      <c r="N466" s="225" t="s">
        <v>42</v>
      </c>
      <c r="O466" s="79"/>
      <c r="P466" s="226">
        <f>O466*H466</f>
        <v>0</v>
      </c>
      <c r="Q466" s="226">
        <v>0</v>
      </c>
      <c r="R466" s="226">
        <f>Q466*H466</f>
        <v>0</v>
      </c>
      <c r="S466" s="226">
        <v>0</v>
      </c>
      <c r="T466" s="227">
        <f>S466*H466</f>
        <v>0</v>
      </c>
      <c r="AR466" s="17" t="s">
        <v>303</v>
      </c>
      <c r="AT466" s="17" t="s">
        <v>209</v>
      </c>
      <c r="AU466" s="17" t="s">
        <v>80</v>
      </c>
      <c r="AY466" s="17" t="s">
        <v>207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78</v>
      </c>
      <c r="BK466" s="228">
        <f>ROUND(I466*H466,2)</f>
        <v>0</v>
      </c>
      <c r="BL466" s="17" t="s">
        <v>303</v>
      </c>
      <c r="BM466" s="17" t="s">
        <v>917</v>
      </c>
    </row>
    <row r="467" s="11" customFormat="1" ht="22.8" customHeight="1">
      <c r="B467" s="201"/>
      <c r="C467" s="202"/>
      <c r="D467" s="203" t="s">
        <v>70</v>
      </c>
      <c r="E467" s="215" t="s">
        <v>918</v>
      </c>
      <c r="F467" s="215" t="s">
        <v>919</v>
      </c>
      <c r="G467" s="202"/>
      <c r="H467" s="202"/>
      <c r="I467" s="205"/>
      <c r="J467" s="216">
        <f>BK467</f>
        <v>0</v>
      </c>
      <c r="K467" s="202"/>
      <c r="L467" s="207"/>
      <c r="M467" s="208"/>
      <c r="N467" s="209"/>
      <c r="O467" s="209"/>
      <c r="P467" s="210">
        <f>SUM(P468:P472)</f>
        <v>0</v>
      </c>
      <c r="Q467" s="209"/>
      <c r="R467" s="210">
        <f>SUM(R468:R472)</f>
        <v>0.017445120000000001</v>
      </c>
      <c r="S467" s="209"/>
      <c r="T467" s="211">
        <f>SUM(T468:T472)</f>
        <v>0.0102705</v>
      </c>
      <c r="AR467" s="212" t="s">
        <v>80</v>
      </c>
      <c r="AT467" s="213" t="s">
        <v>70</v>
      </c>
      <c r="AU467" s="213" t="s">
        <v>78</v>
      </c>
      <c r="AY467" s="212" t="s">
        <v>207</v>
      </c>
      <c r="BK467" s="214">
        <f>SUM(BK468:BK472)</f>
        <v>0</v>
      </c>
    </row>
    <row r="468" s="1" customFormat="1" ht="16.5" customHeight="1">
      <c r="B468" s="38"/>
      <c r="C468" s="217" t="s">
        <v>920</v>
      </c>
      <c r="D468" s="217" t="s">
        <v>209</v>
      </c>
      <c r="E468" s="218" t="s">
        <v>921</v>
      </c>
      <c r="F468" s="219" t="s">
        <v>922</v>
      </c>
      <c r="G468" s="220" t="s">
        <v>290</v>
      </c>
      <c r="H468" s="221">
        <v>6.1500000000000004</v>
      </c>
      <c r="I468" s="222"/>
      <c r="J468" s="223">
        <f>ROUND(I468*H468,2)</f>
        <v>0</v>
      </c>
      <c r="K468" s="219" t="s">
        <v>213</v>
      </c>
      <c r="L468" s="43"/>
      <c r="M468" s="224" t="s">
        <v>1</v>
      </c>
      <c r="N468" s="225" t="s">
        <v>42</v>
      </c>
      <c r="O468" s="79"/>
      <c r="P468" s="226">
        <f>O468*H468</f>
        <v>0</v>
      </c>
      <c r="Q468" s="226">
        <v>0</v>
      </c>
      <c r="R468" s="226">
        <f>Q468*H468</f>
        <v>0</v>
      </c>
      <c r="S468" s="226">
        <v>0.00167</v>
      </c>
      <c r="T468" s="227">
        <f>S468*H468</f>
        <v>0.0102705</v>
      </c>
      <c r="AR468" s="17" t="s">
        <v>303</v>
      </c>
      <c r="AT468" s="17" t="s">
        <v>209</v>
      </c>
      <c r="AU468" s="17" t="s">
        <v>80</v>
      </c>
      <c r="AY468" s="17" t="s">
        <v>207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78</v>
      </c>
      <c r="BK468" s="228">
        <f>ROUND(I468*H468,2)</f>
        <v>0</v>
      </c>
      <c r="BL468" s="17" t="s">
        <v>303</v>
      </c>
      <c r="BM468" s="17" t="s">
        <v>923</v>
      </c>
    </row>
    <row r="469" s="12" customFormat="1">
      <c r="B469" s="229"/>
      <c r="C469" s="230"/>
      <c r="D469" s="231" t="s">
        <v>216</v>
      </c>
      <c r="E469" s="232" t="s">
        <v>1</v>
      </c>
      <c r="F469" s="233" t="s">
        <v>924</v>
      </c>
      <c r="G469" s="230"/>
      <c r="H469" s="234">
        <v>6.1500000000000004</v>
      </c>
      <c r="I469" s="235"/>
      <c r="J469" s="230"/>
      <c r="K469" s="230"/>
      <c r="L469" s="236"/>
      <c r="M469" s="237"/>
      <c r="N469" s="238"/>
      <c r="O469" s="238"/>
      <c r="P469" s="238"/>
      <c r="Q469" s="238"/>
      <c r="R469" s="238"/>
      <c r="S469" s="238"/>
      <c r="T469" s="239"/>
      <c r="AT469" s="240" t="s">
        <v>216</v>
      </c>
      <c r="AU469" s="240" t="s">
        <v>80</v>
      </c>
      <c r="AV469" s="12" t="s">
        <v>80</v>
      </c>
      <c r="AW469" s="12" t="s">
        <v>33</v>
      </c>
      <c r="AX469" s="12" t="s">
        <v>78</v>
      </c>
      <c r="AY469" s="240" t="s">
        <v>207</v>
      </c>
    </row>
    <row r="470" s="1" customFormat="1" ht="16.5" customHeight="1">
      <c r="B470" s="38"/>
      <c r="C470" s="217" t="s">
        <v>925</v>
      </c>
      <c r="D470" s="217" t="s">
        <v>209</v>
      </c>
      <c r="E470" s="218" t="s">
        <v>926</v>
      </c>
      <c r="F470" s="219" t="s">
        <v>927</v>
      </c>
      <c r="G470" s="220" t="s">
        <v>290</v>
      </c>
      <c r="H470" s="221">
        <v>4.9560000000000004</v>
      </c>
      <c r="I470" s="222"/>
      <c r="J470" s="223">
        <f>ROUND(I470*H470,2)</f>
        <v>0</v>
      </c>
      <c r="K470" s="219" t="s">
        <v>213</v>
      </c>
      <c r="L470" s="43"/>
      <c r="M470" s="224" t="s">
        <v>1</v>
      </c>
      <c r="N470" s="225" t="s">
        <v>42</v>
      </c>
      <c r="O470" s="79"/>
      <c r="P470" s="226">
        <f>O470*H470</f>
        <v>0</v>
      </c>
      <c r="Q470" s="226">
        <v>0.0035200000000000001</v>
      </c>
      <c r="R470" s="226">
        <f>Q470*H470</f>
        <v>0.017445120000000001</v>
      </c>
      <c r="S470" s="226">
        <v>0</v>
      </c>
      <c r="T470" s="227">
        <f>S470*H470</f>
        <v>0</v>
      </c>
      <c r="AR470" s="17" t="s">
        <v>303</v>
      </c>
      <c r="AT470" s="17" t="s">
        <v>209</v>
      </c>
      <c r="AU470" s="17" t="s">
        <v>80</v>
      </c>
      <c r="AY470" s="17" t="s">
        <v>207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78</v>
      </c>
      <c r="BK470" s="228">
        <f>ROUND(I470*H470,2)</f>
        <v>0</v>
      </c>
      <c r="BL470" s="17" t="s">
        <v>303</v>
      </c>
      <c r="BM470" s="17" t="s">
        <v>928</v>
      </c>
    </row>
    <row r="471" s="12" customFormat="1">
      <c r="B471" s="229"/>
      <c r="C471" s="230"/>
      <c r="D471" s="231" t="s">
        <v>216</v>
      </c>
      <c r="E471" s="232" t="s">
        <v>1</v>
      </c>
      <c r="F471" s="233" t="s">
        <v>929</v>
      </c>
      <c r="G471" s="230"/>
      <c r="H471" s="234">
        <v>4.9560000000000004</v>
      </c>
      <c r="I471" s="235"/>
      <c r="J471" s="230"/>
      <c r="K471" s="230"/>
      <c r="L471" s="236"/>
      <c r="M471" s="237"/>
      <c r="N471" s="238"/>
      <c r="O471" s="238"/>
      <c r="P471" s="238"/>
      <c r="Q471" s="238"/>
      <c r="R471" s="238"/>
      <c r="S471" s="238"/>
      <c r="T471" s="239"/>
      <c r="AT471" s="240" t="s">
        <v>216</v>
      </c>
      <c r="AU471" s="240" t="s">
        <v>80</v>
      </c>
      <c r="AV471" s="12" t="s">
        <v>80</v>
      </c>
      <c r="AW471" s="12" t="s">
        <v>33</v>
      </c>
      <c r="AX471" s="12" t="s">
        <v>78</v>
      </c>
      <c r="AY471" s="240" t="s">
        <v>207</v>
      </c>
    </row>
    <row r="472" s="1" customFormat="1" ht="22.5" customHeight="1">
      <c r="B472" s="38"/>
      <c r="C472" s="217" t="s">
        <v>930</v>
      </c>
      <c r="D472" s="217" t="s">
        <v>209</v>
      </c>
      <c r="E472" s="218" t="s">
        <v>931</v>
      </c>
      <c r="F472" s="219" t="s">
        <v>932</v>
      </c>
      <c r="G472" s="220" t="s">
        <v>868</v>
      </c>
      <c r="H472" s="283"/>
      <c r="I472" s="222"/>
      <c r="J472" s="223">
        <f>ROUND(I472*H472,2)</f>
        <v>0</v>
      </c>
      <c r="K472" s="219" t="s">
        <v>213</v>
      </c>
      <c r="L472" s="43"/>
      <c r="M472" s="224" t="s">
        <v>1</v>
      </c>
      <c r="N472" s="225" t="s">
        <v>42</v>
      </c>
      <c r="O472" s="79"/>
      <c r="P472" s="226">
        <f>O472*H472</f>
        <v>0</v>
      </c>
      <c r="Q472" s="226">
        <v>0</v>
      </c>
      <c r="R472" s="226">
        <f>Q472*H472</f>
        <v>0</v>
      </c>
      <c r="S472" s="226">
        <v>0</v>
      </c>
      <c r="T472" s="227">
        <f>S472*H472</f>
        <v>0</v>
      </c>
      <c r="AR472" s="17" t="s">
        <v>303</v>
      </c>
      <c r="AT472" s="17" t="s">
        <v>209</v>
      </c>
      <c r="AU472" s="17" t="s">
        <v>80</v>
      </c>
      <c r="AY472" s="17" t="s">
        <v>207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78</v>
      </c>
      <c r="BK472" s="228">
        <f>ROUND(I472*H472,2)</f>
        <v>0</v>
      </c>
      <c r="BL472" s="17" t="s">
        <v>303</v>
      </c>
      <c r="BM472" s="17" t="s">
        <v>933</v>
      </c>
    </row>
    <row r="473" s="11" customFormat="1" ht="22.8" customHeight="1">
      <c r="B473" s="201"/>
      <c r="C473" s="202"/>
      <c r="D473" s="203" t="s">
        <v>70</v>
      </c>
      <c r="E473" s="215" t="s">
        <v>934</v>
      </c>
      <c r="F473" s="215" t="s">
        <v>935</v>
      </c>
      <c r="G473" s="202"/>
      <c r="H473" s="202"/>
      <c r="I473" s="205"/>
      <c r="J473" s="216">
        <f>BK473</f>
        <v>0</v>
      </c>
      <c r="K473" s="202"/>
      <c r="L473" s="207"/>
      <c r="M473" s="208"/>
      <c r="N473" s="209"/>
      <c r="O473" s="209"/>
      <c r="P473" s="210">
        <f>SUM(P474:P529)</f>
        <v>0</v>
      </c>
      <c r="Q473" s="209"/>
      <c r="R473" s="210">
        <f>SUM(R474:R529)</f>
        <v>0.52715000000000001</v>
      </c>
      <c r="S473" s="209"/>
      <c r="T473" s="211">
        <f>SUM(T474:T529)</f>
        <v>1.4459684399999999</v>
      </c>
      <c r="AR473" s="212" t="s">
        <v>80</v>
      </c>
      <c r="AT473" s="213" t="s">
        <v>70</v>
      </c>
      <c r="AU473" s="213" t="s">
        <v>78</v>
      </c>
      <c r="AY473" s="212" t="s">
        <v>207</v>
      </c>
      <c r="BK473" s="214">
        <f>SUM(BK474:BK529)</f>
        <v>0</v>
      </c>
    </row>
    <row r="474" s="1" customFormat="1" ht="22.5" customHeight="1">
      <c r="B474" s="38"/>
      <c r="C474" s="217" t="s">
        <v>936</v>
      </c>
      <c r="D474" s="217" t="s">
        <v>209</v>
      </c>
      <c r="E474" s="218" t="s">
        <v>937</v>
      </c>
      <c r="F474" s="219" t="s">
        <v>938</v>
      </c>
      <c r="G474" s="220" t="s">
        <v>418</v>
      </c>
      <c r="H474" s="221">
        <v>4</v>
      </c>
      <c r="I474" s="222"/>
      <c r="J474" s="223">
        <f>ROUND(I474*H474,2)</f>
        <v>0</v>
      </c>
      <c r="K474" s="219" t="s">
        <v>213</v>
      </c>
      <c r="L474" s="43"/>
      <c r="M474" s="224" t="s">
        <v>1</v>
      </c>
      <c r="N474" s="225" t="s">
        <v>42</v>
      </c>
      <c r="O474" s="79"/>
      <c r="P474" s="226">
        <f>O474*H474</f>
        <v>0</v>
      </c>
      <c r="Q474" s="226">
        <v>0.00025000000000000001</v>
      </c>
      <c r="R474" s="226">
        <f>Q474*H474</f>
        <v>0.001</v>
      </c>
      <c r="S474" s="226">
        <v>0</v>
      </c>
      <c r="T474" s="227">
        <f>S474*H474</f>
        <v>0</v>
      </c>
      <c r="AR474" s="17" t="s">
        <v>303</v>
      </c>
      <c r="AT474" s="17" t="s">
        <v>209</v>
      </c>
      <c r="AU474" s="17" t="s">
        <v>80</v>
      </c>
      <c r="AY474" s="17" t="s">
        <v>207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78</v>
      </c>
      <c r="BK474" s="228">
        <f>ROUND(I474*H474,2)</f>
        <v>0</v>
      </c>
      <c r="BL474" s="17" t="s">
        <v>303</v>
      </c>
      <c r="BM474" s="17" t="s">
        <v>939</v>
      </c>
    </row>
    <row r="475" s="12" customFormat="1">
      <c r="B475" s="229"/>
      <c r="C475" s="230"/>
      <c r="D475" s="231" t="s">
        <v>216</v>
      </c>
      <c r="E475" s="232" t="s">
        <v>1</v>
      </c>
      <c r="F475" s="233" t="s">
        <v>214</v>
      </c>
      <c r="G475" s="230"/>
      <c r="H475" s="234">
        <v>4</v>
      </c>
      <c r="I475" s="235"/>
      <c r="J475" s="230"/>
      <c r="K475" s="230"/>
      <c r="L475" s="236"/>
      <c r="M475" s="237"/>
      <c r="N475" s="238"/>
      <c r="O475" s="238"/>
      <c r="P475" s="238"/>
      <c r="Q475" s="238"/>
      <c r="R475" s="238"/>
      <c r="S475" s="238"/>
      <c r="T475" s="239"/>
      <c r="AT475" s="240" t="s">
        <v>216</v>
      </c>
      <c r="AU475" s="240" t="s">
        <v>80</v>
      </c>
      <c r="AV475" s="12" t="s">
        <v>80</v>
      </c>
      <c r="AW475" s="12" t="s">
        <v>33</v>
      </c>
      <c r="AX475" s="12" t="s">
        <v>78</v>
      </c>
      <c r="AY475" s="240" t="s">
        <v>207</v>
      </c>
    </row>
    <row r="476" s="1" customFormat="1" ht="22.5" customHeight="1">
      <c r="B476" s="38"/>
      <c r="C476" s="273" t="s">
        <v>940</v>
      </c>
      <c r="D476" s="273" t="s">
        <v>281</v>
      </c>
      <c r="E476" s="274" t="s">
        <v>941</v>
      </c>
      <c r="F476" s="275" t="s">
        <v>942</v>
      </c>
      <c r="G476" s="276" t="s">
        <v>418</v>
      </c>
      <c r="H476" s="277">
        <v>4</v>
      </c>
      <c r="I476" s="278"/>
      <c r="J476" s="279">
        <f>ROUND(I476*H476,2)</f>
        <v>0</v>
      </c>
      <c r="K476" s="275" t="s">
        <v>943</v>
      </c>
      <c r="L476" s="280"/>
      <c r="M476" s="281" t="s">
        <v>1</v>
      </c>
      <c r="N476" s="282" t="s">
        <v>42</v>
      </c>
      <c r="O476" s="79"/>
      <c r="P476" s="226">
        <f>O476*H476</f>
        <v>0</v>
      </c>
      <c r="Q476" s="226">
        <v>0.028000000000000001</v>
      </c>
      <c r="R476" s="226">
        <f>Q476*H476</f>
        <v>0.112</v>
      </c>
      <c r="S476" s="226">
        <v>0</v>
      </c>
      <c r="T476" s="227">
        <f>S476*H476</f>
        <v>0</v>
      </c>
      <c r="AR476" s="17" t="s">
        <v>397</v>
      </c>
      <c r="AT476" s="17" t="s">
        <v>281</v>
      </c>
      <c r="AU476" s="17" t="s">
        <v>80</v>
      </c>
      <c r="AY476" s="17" t="s">
        <v>207</v>
      </c>
      <c r="BE476" s="228">
        <f>IF(N476="základní",J476,0)</f>
        <v>0</v>
      </c>
      <c r="BF476" s="228">
        <f>IF(N476="snížená",J476,0)</f>
        <v>0</v>
      </c>
      <c r="BG476" s="228">
        <f>IF(N476="zákl. přenesená",J476,0)</f>
        <v>0</v>
      </c>
      <c r="BH476" s="228">
        <f>IF(N476="sníž. přenesená",J476,0)</f>
        <v>0</v>
      </c>
      <c r="BI476" s="228">
        <f>IF(N476="nulová",J476,0)</f>
        <v>0</v>
      </c>
      <c r="BJ476" s="17" t="s">
        <v>78</v>
      </c>
      <c r="BK476" s="228">
        <f>ROUND(I476*H476,2)</f>
        <v>0</v>
      </c>
      <c r="BL476" s="17" t="s">
        <v>303</v>
      </c>
      <c r="BM476" s="17" t="s">
        <v>944</v>
      </c>
    </row>
    <row r="477" s="12" customFormat="1">
      <c r="B477" s="229"/>
      <c r="C477" s="230"/>
      <c r="D477" s="231" t="s">
        <v>216</v>
      </c>
      <c r="E477" s="232" t="s">
        <v>1</v>
      </c>
      <c r="F477" s="233" t="s">
        <v>945</v>
      </c>
      <c r="G477" s="230"/>
      <c r="H477" s="234">
        <v>4</v>
      </c>
      <c r="I477" s="235"/>
      <c r="J477" s="230"/>
      <c r="K477" s="230"/>
      <c r="L477" s="236"/>
      <c r="M477" s="237"/>
      <c r="N477" s="238"/>
      <c r="O477" s="238"/>
      <c r="P477" s="238"/>
      <c r="Q477" s="238"/>
      <c r="R477" s="238"/>
      <c r="S477" s="238"/>
      <c r="T477" s="239"/>
      <c r="AT477" s="240" t="s">
        <v>216</v>
      </c>
      <c r="AU477" s="240" t="s">
        <v>80</v>
      </c>
      <c r="AV477" s="12" t="s">
        <v>80</v>
      </c>
      <c r="AW477" s="12" t="s">
        <v>33</v>
      </c>
      <c r="AX477" s="12" t="s">
        <v>78</v>
      </c>
      <c r="AY477" s="240" t="s">
        <v>207</v>
      </c>
    </row>
    <row r="478" s="1" customFormat="1" ht="22.5" customHeight="1">
      <c r="B478" s="38"/>
      <c r="C478" s="217" t="s">
        <v>946</v>
      </c>
      <c r="D478" s="217" t="s">
        <v>209</v>
      </c>
      <c r="E478" s="218" t="s">
        <v>947</v>
      </c>
      <c r="F478" s="219" t="s">
        <v>948</v>
      </c>
      <c r="G478" s="220" t="s">
        <v>418</v>
      </c>
      <c r="H478" s="221">
        <v>4</v>
      </c>
      <c r="I478" s="222"/>
      <c r="J478" s="223">
        <f>ROUND(I478*H478,2)</f>
        <v>0</v>
      </c>
      <c r="K478" s="219" t="s">
        <v>213</v>
      </c>
      <c r="L478" s="43"/>
      <c r="M478" s="224" t="s">
        <v>1</v>
      </c>
      <c r="N478" s="225" t="s">
        <v>42</v>
      </c>
      <c r="O478" s="79"/>
      <c r="P478" s="226">
        <f>O478*H478</f>
        <v>0</v>
      </c>
      <c r="Q478" s="226">
        <v>0</v>
      </c>
      <c r="R478" s="226">
        <f>Q478*H478</f>
        <v>0</v>
      </c>
      <c r="S478" s="226">
        <v>0</v>
      </c>
      <c r="T478" s="227">
        <f>S478*H478</f>
        <v>0</v>
      </c>
      <c r="AR478" s="17" t="s">
        <v>303</v>
      </c>
      <c r="AT478" s="17" t="s">
        <v>209</v>
      </c>
      <c r="AU478" s="17" t="s">
        <v>80</v>
      </c>
      <c r="AY478" s="17" t="s">
        <v>207</v>
      </c>
      <c r="BE478" s="228">
        <f>IF(N478="základní",J478,0)</f>
        <v>0</v>
      </c>
      <c r="BF478" s="228">
        <f>IF(N478="snížená",J478,0)</f>
        <v>0</v>
      </c>
      <c r="BG478" s="228">
        <f>IF(N478="zákl. přenesená",J478,0)</f>
        <v>0</v>
      </c>
      <c r="BH478" s="228">
        <f>IF(N478="sníž. přenesená",J478,0)</f>
        <v>0</v>
      </c>
      <c r="BI478" s="228">
        <f>IF(N478="nulová",J478,0)</f>
        <v>0</v>
      </c>
      <c r="BJ478" s="17" t="s">
        <v>78</v>
      </c>
      <c r="BK478" s="228">
        <f>ROUND(I478*H478,2)</f>
        <v>0</v>
      </c>
      <c r="BL478" s="17" t="s">
        <v>303</v>
      </c>
      <c r="BM478" s="17" t="s">
        <v>949</v>
      </c>
    </row>
    <row r="479" s="12" customFormat="1">
      <c r="B479" s="229"/>
      <c r="C479" s="230"/>
      <c r="D479" s="231" t="s">
        <v>216</v>
      </c>
      <c r="E479" s="232" t="s">
        <v>1</v>
      </c>
      <c r="F479" s="233" t="s">
        <v>950</v>
      </c>
      <c r="G479" s="230"/>
      <c r="H479" s="234">
        <v>3</v>
      </c>
      <c r="I479" s="235"/>
      <c r="J479" s="230"/>
      <c r="K479" s="230"/>
      <c r="L479" s="236"/>
      <c r="M479" s="237"/>
      <c r="N479" s="238"/>
      <c r="O479" s="238"/>
      <c r="P479" s="238"/>
      <c r="Q479" s="238"/>
      <c r="R479" s="238"/>
      <c r="S479" s="238"/>
      <c r="T479" s="239"/>
      <c r="AT479" s="240" t="s">
        <v>216</v>
      </c>
      <c r="AU479" s="240" t="s">
        <v>80</v>
      </c>
      <c r="AV479" s="12" t="s">
        <v>80</v>
      </c>
      <c r="AW479" s="12" t="s">
        <v>33</v>
      </c>
      <c r="AX479" s="12" t="s">
        <v>71</v>
      </c>
      <c r="AY479" s="240" t="s">
        <v>207</v>
      </c>
    </row>
    <row r="480" s="12" customFormat="1">
      <c r="B480" s="229"/>
      <c r="C480" s="230"/>
      <c r="D480" s="231" t="s">
        <v>216</v>
      </c>
      <c r="E480" s="232" t="s">
        <v>1</v>
      </c>
      <c r="F480" s="233" t="s">
        <v>951</v>
      </c>
      <c r="G480" s="230"/>
      <c r="H480" s="234">
        <v>1</v>
      </c>
      <c r="I480" s="235"/>
      <c r="J480" s="230"/>
      <c r="K480" s="230"/>
      <c r="L480" s="236"/>
      <c r="M480" s="237"/>
      <c r="N480" s="238"/>
      <c r="O480" s="238"/>
      <c r="P480" s="238"/>
      <c r="Q480" s="238"/>
      <c r="R480" s="238"/>
      <c r="S480" s="238"/>
      <c r="T480" s="239"/>
      <c r="AT480" s="240" t="s">
        <v>216</v>
      </c>
      <c r="AU480" s="240" t="s">
        <v>80</v>
      </c>
      <c r="AV480" s="12" t="s">
        <v>80</v>
      </c>
      <c r="AW480" s="12" t="s">
        <v>33</v>
      </c>
      <c r="AX480" s="12" t="s">
        <v>71</v>
      </c>
      <c r="AY480" s="240" t="s">
        <v>207</v>
      </c>
    </row>
    <row r="481" s="13" customFormat="1">
      <c r="B481" s="241"/>
      <c r="C481" s="242"/>
      <c r="D481" s="231" t="s">
        <v>216</v>
      </c>
      <c r="E481" s="243" t="s">
        <v>1</v>
      </c>
      <c r="F481" s="244" t="s">
        <v>223</v>
      </c>
      <c r="G481" s="242"/>
      <c r="H481" s="245">
        <v>4</v>
      </c>
      <c r="I481" s="246"/>
      <c r="J481" s="242"/>
      <c r="K481" s="242"/>
      <c r="L481" s="247"/>
      <c r="M481" s="248"/>
      <c r="N481" s="249"/>
      <c r="O481" s="249"/>
      <c r="P481" s="249"/>
      <c r="Q481" s="249"/>
      <c r="R481" s="249"/>
      <c r="S481" s="249"/>
      <c r="T481" s="250"/>
      <c r="AT481" s="251" t="s">
        <v>216</v>
      </c>
      <c r="AU481" s="251" t="s">
        <v>80</v>
      </c>
      <c r="AV481" s="13" t="s">
        <v>214</v>
      </c>
      <c r="AW481" s="13" t="s">
        <v>33</v>
      </c>
      <c r="AX481" s="13" t="s">
        <v>78</v>
      </c>
      <c r="AY481" s="251" t="s">
        <v>207</v>
      </c>
    </row>
    <row r="482" s="1" customFormat="1" ht="16.5" customHeight="1">
      <c r="B482" s="38"/>
      <c r="C482" s="273" t="s">
        <v>952</v>
      </c>
      <c r="D482" s="273" t="s">
        <v>281</v>
      </c>
      <c r="E482" s="274" t="s">
        <v>953</v>
      </c>
      <c r="F482" s="275" t="s">
        <v>954</v>
      </c>
      <c r="G482" s="276" t="s">
        <v>418</v>
      </c>
      <c r="H482" s="277">
        <v>4</v>
      </c>
      <c r="I482" s="278"/>
      <c r="J482" s="279">
        <f>ROUND(I482*H482,2)</f>
        <v>0</v>
      </c>
      <c r="K482" s="275" t="s">
        <v>943</v>
      </c>
      <c r="L482" s="280"/>
      <c r="M482" s="281" t="s">
        <v>1</v>
      </c>
      <c r="N482" s="282" t="s">
        <v>42</v>
      </c>
      <c r="O482" s="79"/>
      <c r="P482" s="226">
        <f>O482*H482</f>
        <v>0</v>
      </c>
      <c r="Q482" s="226">
        <v>0.017500000000000002</v>
      </c>
      <c r="R482" s="226">
        <f>Q482*H482</f>
        <v>0.070000000000000007</v>
      </c>
      <c r="S482" s="226">
        <v>0</v>
      </c>
      <c r="T482" s="227">
        <f>S482*H482</f>
        <v>0</v>
      </c>
      <c r="AR482" s="17" t="s">
        <v>397</v>
      </c>
      <c r="AT482" s="17" t="s">
        <v>281</v>
      </c>
      <c r="AU482" s="17" t="s">
        <v>80</v>
      </c>
      <c r="AY482" s="17" t="s">
        <v>207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78</v>
      </c>
      <c r="BK482" s="228">
        <f>ROUND(I482*H482,2)</f>
        <v>0</v>
      </c>
      <c r="BL482" s="17" t="s">
        <v>303</v>
      </c>
      <c r="BM482" s="17" t="s">
        <v>955</v>
      </c>
    </row>
    <row r="483" s="12" customFormat="1">
      <c r="B483" s="229"/>
      <c r="C483" s="230"/>
      <c r="D483" s="231" t="s">
        <v>216</v>
      </c>
      <c r="E483" s="232" t="s">
        <v>1</v>
      </c>
      <c r="F483" s="233" t="s">
        <v>956</v>
      </c>
      <c r="G483" s="230"/>
      <c r="H483" s="234">
        <v>3</v>
      </c>
      <c r="I483" s="235"/>
      <c r="J483" s="230"/>
      <c r="K483" s="230"/>
      <c r="L483" s="236"/>
      <c r="M483" s="237"/>
      <c r="N483" s="238"/>
      <c r="O483" s="238"/>
      <c r="P483" s="238"/>
      <c r="Q483" s="238"/>
      <c r="R483" s="238"/>
      <c r="S483" s="238"/>
      <c r="T483" s="239"/>
      <c r="AT483" s="240" t="s">
        <v>216</v>
      </c>
      <c r="AU483" s="240" t="s">
        <v>80</v>
      </c>
      <c r="AV483" s="12" t="s">
        <v>80</v>
      </c>
      <c r="AW483" s="12" t="s">
        <v>33</v>
      </c>
      <c r="AX483" s="12" t="s">
        <v>71</v>
      </c>
      <c r="AY483" s="240" t="s">
        <v>207</v>
      </c>
    </row>
    <row r="484" s="12" customFormat="1">
      <c r="B484" s="229"/>
      <c r="C484" s="230"/>
      <c r="D484" s="231" t="s">
        <v>216</v>
      </c>
      <c r="E484" s="232" t="s">
        <v>1</v>
      </c>
      <c r="F484" s="233" t="s">
        <v>957</v>
      </c>
      <c r="G484" s="230"/>
      <c r="H484" s="234">
        <v>1</v>
      </c>
      <c r="I484" s="235"/>
      <c r="J484" s="230"/>
      <c r="K484" s="230"/>
      <c r="L484" s="236"/>
      <c r="M484" s="237"/>
      <c r="N484" s="238"/>
      <c r="O484" s="238"/>
      <c r="P484" s="238"/>
      <c r="Q484" s="238"/>
      <c r="R484" s="238"/>
      <c r="S484" s="238"/>
      <c r="T484" s="239"/>
      <c r="AT484" s="240" t="s">
        <v>216</v>
      </c>
      <c r="AU484" s="240" t="s">
        <v>80</v>
      </c>
      <c r="AV484" s="12" t="s">
        <v>80</v>
      </c>
      <c r="AW484" s="12" t="s">
        <v>33</v>
      </c>
      <c r="AX484" s="12" t="s">
        <v>71</v>
      </c>
      <c r="AY484" s="240" t="s">
        <v>207</v>
      </c>
    </row>
    <row r="485" s="13" customFormat="1">
      <c r="B485" s="241"/>
      <c r="C485" s="242"/>
      <c r="D485" s="231" t="s">
        <v>216</v>
      </c>
      <c r="E485" s="243" t="s">
        <v>1</v>
      </c>
      <c r="F485" s="244" t="s">
        <v>223</v>
      </c>
      <c r="G485" s="242"/>
      <c r="H485" s="245">
        <v>4</v>
      </c>
      <c r="I485" s="246"/>
      <c r="J485" s="242"/>
      <c r="K485" s="242"/>
      <c r="L485" s="247"/>
      <c r="M485" s="248"/>
      <c r="N485" s="249"/>
      <c r="O485" s="249"/>
      <c r="P485" s="249"/>
      <c r="Q485" s="249"/>
      <c r="R485" s="249"/>
      <c r="S485" s="249"/>
      <c r="T485" s="250"/>
      <c r="AT485" s="251" t="s">
        <v>216</v>
      </c>
      <c r="AU485" s="251" t="s">
        <v>80</v>
      </c>
      <c r="AV485" s="13" t="s">
        <v>214</v>
      </c>
      <c r="AW485" s="13" t="s">
        <v>33</v>
      </c>
      <c r="AX485" s="13" t="s">
        <v>78</v>
      </c>
      <c r="AY485" s="251" t="s">
        <v>207</v>
      </c>
    </row>
    <row r="486" s="1" customFormat="1" ht="22.5" customHeight="1">
      <c r="B486" s="38"/>
      <c r="C486" s="217" t="s">
        <v>958</v>
      </c>
      <c r="D486" s="217" t="s">
        <v>209</v>
      </c>
      <c r="E486" s="218" t="s">
        <v>959</v>
      </c>
      <c r="F486" s="219" t="s">
        <v>960</v>
      </c>
      <c r="G486" s="220" t="s">
        <v>418</v>
      </c>
      <c r="H486" s="221">
        <v>7</v>
      </c>
      <c r="I486" s="222"/>
      <c r="J486" s="223">
        <f>ROUND(I486*H486,2)</f>
        <v>0</v>
      </c>
      <c r="K486" s="219" t="s">
        <v>213</v>
      </c>
      <c r="L486" s="43"/>
      <c r="M486" s="224" t="s">
        <v>1</v>
      </c>
      <c r="N486" s="225" t="s">
        <v>42</v>
      </c>
      <c r="O486" s="79"/>
      <c r="P486" s="226">
        <f>O486*H486</f>
        <v>0</v>
      </c>
      <c r="Q486" s="226">
        <v>0</v>
      </c>
      <c r="R486" s="226">
        <f>Q486*H486</f>
        <v>0</v>
      </c>
      <c r="S486" s="226">
        <v>0</v>
      </c>
      <c r="T486" s="227">
        <f>S486*H486</f>
        <v>0</v>
      </c>
      <c r="AR486" s="17" t="s">
        <v>303</v>
      </c>
      <c r="AT486" s="17" t="s">
        <v>209</v>
      </c>
      <c r="AU486" s="17" t="s">
        <v>80</v>
      </c>
      <c r="AY486" s="17" t="s">
        <v>207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78</v>
      </c>
      <c r="BK486" s="228">
        <f>ROUND(I486*H486,2)</f>
        <v>0</v>
      </c>
      <c r="BL486" s="17" t="s">
        <v>303</v>
      </c>
      <c r="BM486" s="17" t="s">
        <v>961</v>
      </c>
    </row>
    <row r="487" s="12" customFormat="1">
      <c r="B487" s="229"/>
      <c r="C487" s="230"/>
      <c r="D487" s="231" t="s">
        <v>216</v>
      </c>
      <c r="E487" s="232" t="s">
        <v>1</v>
      </c>
      <c r="F487" s="233" t="s">
        <v>962</v>
      </c>
      <c r="G487" s="230"/>
      <c r="H487" s="234">
        <v>2</v>
      </c>
      <c r="I487" s="235"/>
      <c r="J487" s="230"/>
      <c r="K487" s="230"/>
      <c r="L487" s="236"/>
      <c r="M487" s="237"/>
      <c r="N487" s="238"/>
      <c r="O487" s="238"/>
      <c r="P487" s="238"/>
      <c r="Q487" s="238"/>
      <c r="R487" s="238"/>
      <c r="S487" s="238"/>
      <c r="T487" s="239"/>
      <c r="AT487" s="240" t="s">
        <v>216</v>
      </c>
      <c r="AU487" s="240" t="s">
        <v>80</v>
      </c>
      <c r="AV487" s="12" t="s">
        <v>80</v>
      </c>
      <c r="AW487" s="12" t="s">
        <v>33</v>
      </c>
      <c r="AX487" s="12" t="s">
        <v>71</v>
      </c>
      <c r="AY487" s="240" t="s">
        <v>207</v>
      </c>
    </row>
    <row r="488" s="12" customFormat="1">
      <c r="B488" s="229"/>
      <c r="C488" s="230"/>
      <c r="D488" s="231" t="s">
        <v>216</v>
      </c>
      <c r="E488" s="232" t="s">
        <v>1</v>
      </c>
      <c r="F488" s="233" t="s">
        <v>963</v>
      </c>
      <c r="G488" s="230"/>
      <c r="H488" s="234">
        <v>1</v>
      </c>
      <c r="I488" s="235"/>
      <c r="J488" s="230"/>
      <c r="K488" s="230"/>
      <c r="L488" s="236"/>
      <c r="M488" s="237"/>
      <c r="N488" s="238"/>
      <c r="O488" s="238"/>
      <c r="P488" s="238"/>
      <c r="Q488" s="238"/>
      <c r="R488" s="238"/>
      <c r="S488" s="238"/>
      <c r="T488" s="239"/>
      <c r="AT488" s="240" t="s">
        <v>216</v>
      </c>
      <c r="AU488" s="240" t="s">
        <v>80</v>
      </c>
      <c r="AV488" s="12" t="s">
        <v>80</v>
      </c>
      <c r="AW488" s="12" t="s">
        <v>33</v>
      </c>
      <c r="AX488" s="12" t="s">
        <v>71</v>
      </c>
      <c r="AY488" s="240" t="s">
        <v>207</v>
      </c>
    </row>
    <row r="489" s="12" customFormat="1">
      <c r="B489" s="229"/>
      <c r="C489" s="230"/>
      <c r="D489" s="231" t="s">
        <v>216</v>
      </c>
      <c r="E489" s="232" t="s">
        <v>1</v>
      </c>
      <c r="F489" s="233" t="s">
        <v>964</v>
      </c>
      <c r="G489" s="230"/>
      <c r="H489" s="234">
        <v>2</v>
      </c>
      <c r="I489" s="235"/>
      <c r="J489" s="230"/>
      <c r="K489" s="230"/>
      <c r="L489" s="236"/>
      <c r="M489" s="237"/>
      <c r="N489" s="238"/>
      <c r="O489" s="238"/>
      <c r="P489" s="238"/>
      <c r="Q489" s="238"/>
      <c r="R489" s="238"/>
      <c r="S489" s="238"/>
      <c r="T489" s="239"/>
      <c r="AT489" s="240" t="s">
        <v>216</v>
      </c>
      <c r="AU489" s="240" t="s">
        <v>80</v>
      </c>
      <c r="AV489" s="12" t="s">
        <v>80</v>
      </c>
      <c r="AW489" s="12" t="s">
        <v>33</v>
      </c>
      <c r="AX489" s="12" t="s">
        <v>71</v>
      </c>
      <c r="AY489" s="240" t="s">
        <v>207</v>
      </c>
    </row>
    <row r="490" s="12" customFormat="1">
      <c r="B490" s="229"/>
      <c r="C490" s="230"/>
      <c r="D490" s="231" t="s">
        <v>216</v>
      </c>
      <c r="E490" s="232" t="s">
        <v>1</v>
      </c>
      <c r="F490" s="233" t="s">
        <v>965</v>
      </c>
      <c r="G490" s="230"/>
      <c r="H490" s="234">
        <v>2</v>
      </c>
      <c r="I490" s="235"/>
      <c r="J490" s="230"/>
      <c r="K490" s="230"/>
      <c r="L490" s="236"/>
      <c r="M490" s="237"/>
      <c r="N490" s="238"/>
      <c r="O490" s="238"/>
      <c r="P490" s="238"/>
      <c r="Q490" s="238"/>
      <c r="R490" s="238"/>
      <c r="S490" s="238"/>
      <c r="T490" s="239"/>
      <c r="AT490" s="240" t="s">
        <v>216</v>
      </c>
      <c r="AU490" s="240" t="s">
        <v>80</v>
      </c>
      <c r="AV490" s="12" t="s">
        <v>80</v>
      </c>
      <c r="AW490" s="12" t="s">
        <v>33</v>
      </c>
      <c r="AX490" s="12" t="s">
        <v>71</v>
      </c>
      <c r="AY490" s="240" t="s">
        <v>207</v>
      </c>
    </row>
    <row r="491" s="13" customFormat="1">
      <c r="B491" s="241"/>
      <c r="C491" s="242"/>
      <c r="D491" s="231" t="s">
        <v>216</v>
      </c>
      <c r="E491" s="243" t="s">
        <v>1</v>
      </c>
      <c r="F491" s="244" t="s">
        <v>223</v>
      </c>
      <c r="G491" s="242"/>
      <c r="H491" s="245">
        <v>7</v>
      </c>
      <c r="I491" s="246"/>
      <c r="J491" s="242"/>
      <c r="K491" s="242"/>
      <c r="L491" s="247"/>
      <c r="M491" s="248"/>
      <c r="N491" s="249"/>
      <c r="O491" s="249"/>
      <c r="P491" s="249"/>
      <c r="Q491" s="249"/>
      <c r="R491" s="249"/>
      <c r="S491" s="249"/>
      <c r="T491" s="250"/>
      <c r="AT491" s="251" t="s">
        <v>216</v>
      </c>
      <c r="AU491" s="251" t="s">
        <v>80</v>
      </c>
      <c r="AV491" s="13" t="s">
        <v>214</v>
      </c>
      <c r="AW491" s="13" t="s">
        <v>33</v>
      </c>
      <c r="AX491" s="13" t="s">
        <v>78</v>
      </c>
      <c r="AY491" s="251" t="s">
        <v>207</v>
      </c>
    </row>
    <row r="492" s="1" customFormat="1" ht="22.5" customHeight="1">
      <c r="B492" s="38"/>
      <c r="C492" s="273" t="s">
        <v>966</v>
      </c>
      <c r="D492" s="273" t="s">
        <v>281</v>
      </c>
      <c r="E492" s="274" t="s">
        <v>967</v>
      </c>
      <c r="F492" s="275" t="s">
        <v>968</v>
      </c>
      <c r="G492" s="276" t="s">
        <v>418</v>
      </c>
      <c r="H492" s="277">
        <v>5</v>
      </c>
      <c r="I492" s="278"/>
      <c r="J492" s="279">
        <f>ROUND(I492*H492,2)</f>
        <v>0</v>
      </c>
      <c r="K492" s="275" t="s">
        <v>943</v>
      </c>
      <c r="L492" s="280"/>
      <c r="M492" s="281" t="s">
        <v>1</v>
      </c>
      <c r="N492" s="282" t="s">
        <v>42</v>
      </c>
      <c r="O492" s="79"/>
      <c r="P492" s="226">
        <f>O492*H492</f>
        <v>0</v>
      </c>
      <c r="Q492" s="226">
        <v>0.028000000000000001</v>
      </c>
      <c r="R492" s="226">
        <f>Q492*H492</f>
        <v>0.14000000000000001</v>
      </c>
      <c r="S492" s="226">
        <v>0</v>
      </c>
      <c r="T492" s="227">
        <f>S492*H492</f>
        <v>0</v>
      </c>
      <c r="AR492" s="17" t="s">
        <v>397</v>
      </c>
      <c r="AT492" s="17" t="s">
        <v>281</v>
      </c>
      <c r="AU492" s="17" t="s">
        <v>80</v>
      </c>
      <c r="AY492" s="17" t="s">
        <v>207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78</v>
      </c>
      <c r="BK492" s="228">
        <f>ROUND(I492*H492,2)</f>
        <v>0</v>
      </c>
      <c r="BL492" s="17" t="s">
        <v>303</v>
      </c>
      <c r="BM492" s="17" t="s">
        <v>969</v>
      </c>
    </row>
    <row r="493" s="12" customFormat="1">
      <c r="B493" s="229"/>
      <c r="C493" s="230"/>
      <c r="D493" s="231" t="s">
        <v>216</v>
      </c>
      <c r="E493" s="232" t="s">
        <v>1</v>
      </c>
      <c r="F493" s="233" t="s">
        <v>970</v>
      </c>
      <c r="G493" s="230"/>
      <c r="H493" s="234">
        <v>2</v>
      </c>
      <c r="I493" s="235"/>
      <c r="J493" s="230"/>
      <c r="K493" s="230"/>
      <c r="L493" s="236"/>
      <c r="M493" s="237"/>
      <c r="N493" s="238"/>
      <c r="O493" s="238"/>
      <c r="P493" s="238"/>
      <c r="Q493" s="238"/>
      <c r="R493" s="238"/>
      <c r="S493" s="238"/>
      <c r="T493" s="239"/>
      <c r="AT493" s="240" t="s">
        <v>216</v>
      </c>
      <c r="AU493" s="240" t="s">
        <v>80</v>
      </c>
      <c r="AV493" s="12" t="s">
        <v>80</v>
      </c>
      <c r="AW493" s="12" t="s">
        <v>33</v>
      </c>
      <c r="AX493" s="12" t="s">
        <v>71</v>
      </c>
      <c r="AY493" s="240" t="s">
        <v>207</v>
      </c>
    </row>
    <row r="494" s="12" customFormat="1">
      <c r="B494" s="229"/>
      <c r="C494" s="230"/>
      <c r="D494" s="231" t="s">
        <v>216</v>
      </c>
      <c r="E494" s="232" t="s">
        <v>1</v>
      </c>
      <c r="F494" s="233" t="s">
        <v>971</v>
      </c>
      <c r="G494" s="230"/>
      <c r="H494" s="234">
        <v>1</v>
      </c>
      <c r="I494" s="235"/>
      <c r="J494" s="230"/>
      <c r="K494" s="230"/>
      <c r="L494" s="236"/>
      <c r="M494" s="237"/>
      <c r="N494" s="238"/>
      <c r="O494" s="238"/>
      <c r="P494" s="238"/>
      <c r="Q494" s="238"/>
      <c r="R494" s="238"/>
      <c r="S494" s="238"/>
      <c r="T494" s="239"/>
      <c r="AT494" s="240" t="s">
        <v>216</v>
      </c>
      <c r="AU494" s="240" t="s">
        <v>80</v>
      </c>
      <c r="AV494" s="12" t="s">
        <v>80</v>
      </c>
      <c r="AW494" s="12" t="s">
        <v>33</v>
      </c>
      <c r="AX494" s="12" t="s">
        <v>71</v>
      </c>
      <c r="AY494" s="240" t="s">
        <v>207</v>
      </c>
    </row>
    <row r="495" s="12" customFormat="1">
      <c r="B495" s="229"/>
      <c r="C495" s="230"/>
      <c r="D495" s="231" t="s">
        <v>216</v>
      </c>
      <c r="E495" s="232" t="s">
        <v>1</v>
      </c>
      <c r="F495" s="233" t="s">
        <v>972</v>
      </c>
      <c r="G495" s="230"/>
      <c r="H495" s="234">
        <v>2</v>
      </c>
      <c r="I495" s="235"/>
      <c r="J495" s="230"/>
      <c r="K495" s="230"/>
      <c r="L495" s="236"/>
      <c r="M495" s="237"/>
      <c r="N495" s="238"/>
      <c r="O495" s="238"/>
      <c r="P495" s="238"/>
      <c r="Q495" s="238"/>
      <c r="R495" s="238"/>
      <c r="S495" s="238"/>
      <c r="T495" s="239"/>
      <c r="AT495" s="240" t="s">
        <v>216</v>
      </c>
      <c r="AU495" s="240" t="s">
        <v>80</v>
      </c>
      <c r="AV495" s="12" t="s">
        <v>80</v>
      </c>
      <c r="AW495" s="12" t="s">
        <v>33</v>
      </c>
      <c r="AX495" s="12" t="s">
        <v>71</v>
      </c>
      <c r="AY495" s="240" t="s">
        <v>207</v>
      </c>
    </row>
    <row r="496" s="13" customFormat="1">
      <c r="B496" s="241"/>
      <c r="C496" s="242"/>
      <c r="D496" s="231" t="s">
        <v>216</v>
      </c>
      <c r="E496" s="243" t="s">
        <v>1</v>
      </c>
      <c r="F496" s="244" t="s">
        <v>223</v>
      </c>
      <c r="G496" s="242"/>
      <c r="H496" s="245">
        <v>5</v>
      </c>
      <c r="I496" s="246"/>
      <c r="J496" s="242"/>
      <c r="K496" s="242"/>
      <c r="L496" s="247"/>
      <c r="M496" s="248"/>
      <c r="N496" s="249"/>
      <c r="O496" s="249"/>
      <c r="P496" s="249"/>
      <c r="Q496" s="249"/>
      <c r="R496" s="249"/>
      <c r="S496" s="249"/>
      <c r="T496" s="250"/>
      <c r="AT496" s="251" t="s">
        <v>216</v>
      </c>
      <c r="AU496" s="251" t="s">
        <v>80</v>
      </c>
      <c r="AV496" s="13" t="s">
        <v>214</v>
      </c>
      <c r="AW496" s="13" t="s">
        <v>33</v>
      </c>
      <c r="AX496" s="13" t="s">
        <v>78</v>
      </c>
      <c r="AY496" s="251" t="s">
        <v>207</v>
      </c>
    </row>
    <row r="497" s="1" customFormat="1" ht="22.5" customHeight="1">
      <c r="B497" s="38"/>
      <c r="C497" s="273" t="s">
        <v>973</v>
      </c>
      <c r="D497" s="273" t="s">
        <v>281</v>
      </c>
      <c r="E497" s="274" t="s">
        <v>974</v>
      </c>
      <c r="F497" s="275" t="s">
        <v>975</v>
      </c>
      <c r="G497" s="276" t="s">
        <v>418</v>
      </c>
      <c r="H497" s="277">
        <v>2</v>
      </c>
      <c r="I497" s="278"/>
      <c r="J497" s="279">
        <f>ROUND(I497*H497,2)</f>
        <v>0</v>
      </c>
      <c r="K497" s="275" t="s">
        <v>943</v>
      </c>
      <c r="L497" s="280"/>
      <c r="M497" s="281" t="s">
        <v>1</v>
      </c>
      <c r="N497" s="282" t="s">
        <v>42</v>
      </c>
      <c r="O497" s="79"/>
      <c r="P497" s="226">
        <f>O497*H497</f>
        <v>0</v>
      </c>
      <c r="Q497" s="226">
        <v>0.028000000000000001</v>
      </c>
      <c r="R497" s="226">
        <f>Q497*H497</f>
        <v>0.056000000000000001</v>
      </c>
      <c r="S497" s="226">
        <v>0</v>
      </c>
      <c r="T497" s="227">
        <f>S497*H497</f>
        <v>0</v>
      </c>
      <c r="AR497" s="17" t="s">
        <v>397</v>
      </c>
      <c r="AT497" s="17" t="s">
        <v>281</v>
      </c>
      <c r="AU497" s="17" t="s">
        <v>80</v>
      </c>
      <c r="AY497" s="17" t="s">
        <v>207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17" t="s">
        <v>78</v>
      </c>
      <c r="BK497" s="228">
        <f>ROUND(I497*H497,2)</f>
        <v>0</v>
      </c>
      <c r="BL497" s="17" t="s">
        <v>303</v>
      </c>
      <c r="BM497" s="17" t="s">
        <v>976</v>
      </c>
    </row>
    <row r="498" s="12" customFormat="1">
      <c r="B498" s="229"/>
      <c r="C498" s="230"/>
      <c r="D498" s="231" t="s">
        <v>216</v>
      </c>
      <c r="E498" s="232" t="s">
        <v>1</v>
      </c>
      <c r="F498" s="233" t="s">
        <v>977</v>
      </c>
      <c r="G498" s="230"/>
      <c r="H498" s="234">
        <v>2</v>
      </c>
      <c r="I498" s="235"/>
      <c r="J498" s="230"/>
      <c r="K498" s="230"/>
      <c r="L498" s="236"/>
      <c r="M498" s="237"/>
      <c r="N498" s="238"/>
      <c r="O498" s="238"/>
      <c r="P498" s="238"/>
      <c r="Q498" s="238"/>
      <c r="R498" s="238"/>
      <c r="S498" s="238"/>
      <c r="T498" s="239"/>
      <c r="AT498" s="240" t="s">
        <v>216</v>
      </c>
      <c r="AU498" s="240" t="s">
        <v>80</v>
      </c>
      <c r="AV498" s="12" t="s">
        <v>80</v>
      </c>
      <c r="AW498" s="12" t="s">
        <v>33</v>
      </c>
      <c r="AX498" s="12" t="s">
        <v>71</v>
      </c>
      <c r="AY498" s="240" t="s">
        <v>207</v>
      </c>
    </row>
    <row r="499" s="13" customFormat="1">
      <c r="B499" s="241"/>
      <c r="C499" s="242"/>
      <c r="D499" s="231" t="s">
        <v>216</v>
      </c>
      <c r="E499" s="243" t="s">
        <v>1</v>
      </c>
      <c r="F499" s="244" t="s">
        <v>223</v>
      </c>
      <c r="G499" s="242"/>
      <c r="H499" s="245">
        <v>2</v>
      </c>
      <c r="I499" s="246"/>
      <c r="J499" s="242"/>
      <c r="K499" s="242"/>
      <c r="L499" s="247"/>
      <c r="M499" s="248"/>
      <c r="N499" s="249"/>
      <c r="O499" s="249"/>
      <c r="P499" s="249"/>
      <c r="Q499" s="249"/>
      <c r="R499" s="249"/>
      <c r="S499" s="249"/>
      <c r="T499" s="250"/>
      <c r="AT499" s="251" t="s">
        <v>216</v>
      </c>
      <c r="AU499" s="251" t="s">
        <v>80</v>
      </c>
      <c r="AV499" s="13" t="s">
        <v>214</v>
      </c>
      <c r="AW499" s="13" t="s">
        <v>33</v>
      </c>
      <c r="AX499" s="13" t="s">
        <v>78</v>
      </c>
      <c r="AY499" s="251" t="s">
        <v>207</v>
      </c>
    </row>
    <row r="500" s="1" customFormat="1" ht="16.5" customHeight="1">
      <c r="B500" s="38"/>
      <c r="C500" s="217" t="s">
        <v>978</v>
      </c>
      <c r="D500" s="217" t="s">
        <v>209</v>
      </c>
      <c r="E500" s="218" t="s">
        <v>979</v>
      </c>
      <c r="F500" s="219" t="s">
        <v>980</v>
      </c>
      <c r="G500" s="220" t="s">
        <v>418</v>
      </c>
      <c r="H500" s="221">
        <v>2</v>
      </c>
      <c r="I500" s="222"/>
      <c r="J500" s="223">
        <f>ROUND(I500*H500,2)</f>
        <v>0</v>
      </c>
      <c r="K500" s="219" t="s">
        <v>943</v>
      </c>
      <c r="L500" s="43"/>
      <c r="M500" s="224" t="s">
        <v>1</v>
      </c>
      <c r="N500" s="225" t="s">
        <v>42</v>
      </c>
      <c r="O500" s="79"/>
      <c r="P500" s="226">
        <f>O500*H500</f>
        <v>0</v>
      </c>
      <c r="Q500" s="226">
        <v>0</v>
      </c>
      <c r="R500" s="226">
        <f>Q500*H500</f>
        <v>0</v>
      </c>
      <c r="S500" s="226">
        <v>0.0072100000000000003</v>
      </c>
      <c r="T500" s="227">
        <f>S500*H500</f>
        <v>0.014420000000000001</v>
      </c>
      <c r="AR500" s="17" t="s">
        <v>303</v>
      </c>
      <c r="AT500" s="17" t="s">
        <v>209</v>
      </c>
      <c r="AU500" s="17" t="s">
        <v>80</v>
      </c>
      <c r="AY500" s="17" t="s">
        <v>207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78</v>
      </c>
      <c r="BK500" s="228">
        <f>ROUND(I500*H500,2)</f>
        <v>0</v>
      </c>
      <c r="BL500" s="17" t="s">
        <v>303</v>
      </c>
      <c r="BM500" s="17" t="s">
        <v>981</v>
      </c>
    </row>
    <row r="501" s="12" customFormat="1">
      <c r="B501" s="229"/>
      <c r="C501" s="230"/>
      <c r="D501" s="231" t="s">
        <v>216</v>
      </c>
      <c r="E501" s="232" t="s">
        <v>1</v>
      </c>
      <c r="F501" s="233" t="s">
        <v>80</v>
      </c>
      <c r="G501" s="230"/>
      <c r="H501" s="234">
        <v>2</v>
      </c>
      <c r="I501" s="235"/>
      <c r="J501" s="230"/>
      <c r="K501" s="230"/>
      <c r="L501" s="236"/>
      <c r="M501" s="237"/>
      <c r="N501" s="238"/>
      <c r="O501" s="238"/>
      <c r="P501" s="238"/>
      <c r="Q501" s="238"/>
      <c r="R501" s="238"/>
      <c r="S501" s="238"/>
      <c r="T501" s="239"/>
      <c r="AT501" s="240" t="s">
        <v>216</v>
      </c>
      <c r="AU501" s="240" t="s">
        <v>80</v>
      </c>
      <c r="AV501" s="12" t="s">
        <v>80</v>
      </c>
      <c r="AW501" s="12" t="s">
        <v>33</v>
      </c>
      <c r="AX501" s="12" t="s">
        <v>78</v>
      </c>
      <c r="AY501" s="240" t="s">
        <v>207</v>
      </c>
    </row>
    <row r="502" s="1" customFormat="1" ht="16.5" customHeight="1">
      <c r="B502" s="38"/>
      <c r="C502" s="217" t="s">
        <v>982</v>
      </c>
      <c r="D502" s="217" t="s">
        <v>209</v>
      </c>
      <c r="E502" s="218" t="s">
        <v>983</v>
      </c>
      <c r="F502" s="219" t="s">
        <v>984</v>
      </c>
      <c r="G502" s="220" t="s">
        <v>418</v>
      </c>
      <c r="H502" s="221">
        <v>7</v>
      </c>
      <c r="I502" s="222"/>
      <c r="J502" s="223">
        <f>ROUND(I502*H502,2)</f>
        <v>0</v>
      </c>
      <c r="K502" s="219" t="s">
        <v>213</v>
      </c>
      <c r="L502" s="43"/>
      <c r="M502" s="224" t="s">
        <v>1</v>
      </c>
      <c r="N502" s="225" t="s">
        <v>42</v>
      </c>
      <c r="O502" s="79"/>
      <c r="P502" s="226">
        <f>O502*H502</f>
        <v>0</v>
      </c>
      <c r="Q502" s="226">
        <v>0.00044999999999999999</v>
      </c>
      <c r="R502" s="226">
        <f>Q502*H502</f>
        <v>0.00315</v>
      </c>
      <c r="S502" s="226">
        <v>0</v>
      </c>
      <c r="T502" s="227">
        <f>S502*H502</f>
        <v>0</v>
      </c>
      <c r="AR502" s="17" t="s">
        <v>303</v>
      </c>
      <c r="AT502" s="17" t="s">
        <v>209</v>
      </c>
      <c r="AU502" s="17" t="s">
        <v>80</v>
      </c>
      <c r="AY502" s="17" t="s">
        <v>207</v>
      </c>
      <c r="BE502" s="228">
        <f>IF(N502="základní",J502,0)</f>
        <v>0</v>
      </c>
      <c r="BF502" s="228">
        <f>IF(N502="snížená",J502,0)</f>
        <v>0</v>
      </c>
      <c r="BG502" s="228">
        <f>IF(N502="zákl. přenesená",J502,0)</f>
        <v>0</v>
      </c>
      <c r="BH502" s="228">
        <f>IF(N502="sníž. přenesená",J502,0)</f>
        <v>0</v>
      </c>
      <c r="BI502" s="228">
        <f>IF(N502="nulová",J502,0)</f>
        <v>0</v>
      </c>
      <c r="BJ502" s="17" t="s">
        <v>78</v>
      </c>
      <c r="BK502" s="228">
        <f>ROUND(I502*H502,2)</f>
        <v>0</v>
      </c>
      <c r="BL502" s="17" t="s">
        <v>303</v>
      </c>
      <c r="BM502" s="17" t="s">
        <v>985</v>
      </c>
    </row>
    <row r="503" s="12" customFormat="1">
      <c r="B503" s="229"/>
      <c r="C503" s="230"/>
      <c r="D503" s="231" t="s">
        <v>216</v>
      </c>
      <c r="E503" s="232" t="s">
        <v>1</v>
      </c>
      <c r="F503" s="233" t="s">
        <v>249</v>
      </c>
      <c r="G503" s="230"/>
      <c r="H503" s="234">
        <v>7</v>
      </c>
      <c r="I503" s="235"/>
      <c r="J503" s="230"/>
      <c r="K503" s="230"/>
      <c r="L503" s="236"/>
      <c r="M503" s="237"/>
      <c r="N503" s="238"/>
      <c r="O503" s="238"/>
      <c r="P503" s="238"/>
      <c r="Q503" s="238"/>
      <c r="R503" s="238"/>
      <c r="S503" s="238"/>
      <c r="T503" s="239"/>
      <c r="AT503" s="240" t="s">
        <v>216</v>
      </c>
      <c r="AU503" s="240" t="s">
        <v>80</v>
      </c>
      <c r="AV503" s="12" t="s">
        <v>80</v>
      </c>
      <c r="AW503" s="12" t="s">
        <v>33</v>
      </c>
      <c r="AX503" s="12" t="s">
        <v>78</v>
      </c>
      <c r="AY503" s="240" t="s">
        <v>207</v>
      </c>
    </row>
    <row r="504" s="1" customFormat="1" ht="16.5" customHeight="1">
      <c r="B504" s="38"/>
      <c r="C504" s="273" t="s">
        <v>986</v>
      </c>
      <c r="D504" s="273" t="s">
        <v>281</v>
      </c>
      <c r="E504" s="274" t="s">
        <v>987</v>
      </c>
      <c r="F504" s="275" t="s">
        <v>988</v>
      </c>
      <c r="G504" s="276" t="s">
        <v>418</v>
      </c>
      <c r="H504" s="277">
        <v>7</v>
      </c>
      <c r="I504" s="278"/>
      <c r="J504" s="279">
        <f>ROUND(I504*H504,2)</f>
        <v>0</v>
      </c>
      <c r="K504" s="275" t="s">
        <v>213</v>
      </c>
      <c r="L504" s="280"/>
      <c r="M504" s="281" t="s">
        <v>1</v>
      </c>
      <c r="N504" s="282" t="s">
        <v>42</v>
      </c>
      <c r="O504" s="79"/>
      <c r="P504" s="226">
        <f>O504*H504</f>
        <v>0</v>
      </c>
      <c r="Q504" s="226">
        <v>0.016</v>
      </c>
      <c r="R504" s="226">
        <f>Q504*H504</f>
        <v>0.112</v>
      </c>
      <c r="S504" s="226">
        <v>0</v>
      </c>
      <c r="T504" s="227">
        <f>S504*H504</f>
        <v>0</v>
      </c>
      <c r="AR504" s="17" t="s">
        <v>397</v>
      </c>
      <c r="AT504" s="17" t="s">
        <v>281</v>
      </c>
      <c r="AU504" s="17" t="s">
        <v>80</v>
      </c>
      <c r="AY504" s="17" t="s">
        <v>207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17" t="s">
        <v>78</v>
      </c>
      <c r="BK504" s="228">
        <f>ROUND(I504*H504,2)</f>
        <v>0</v>
      </c>
      <c r="BL504" s="17" t="s">
        <v>303</v>
      </c>
      <c r="BM504" s="17" t="s">
        <v>989</v>
      </c>
    </row>
    <row r="505" s="12" customFormat="1">
      <c r="B505" s="229"/>
      <c r="C505" s="230"/>
      <c r="D505" s="231" t="s">
        <v>216</v>
      </c>
      <c r="E505" s="232" t="s">
        <v>1</v>
      </c>
      <c r="F505" s="233" t="s">
        <v>249</v>
      </c>
      <c r="G505" s="230"/>
      <c r="H505" s="234">
        <v>7</v>
      </c>
      <c r="I505" s="235"/>
      <c r="J505" s="230"/>
      <c r="K505" s="230"/>
      <c r="L505" s="236"/>
      <c r="M505" s="237"/>
      <c r="N505" s="238"/>
      <c r="O505" s="238"/>
      <c r="P505" s="238"/>
      <c r="Q505" s="238"/>
      <c r="R505" s="238"/>
      <c r="S505" s="238"/>
      <c r="T505" s="239"/>
      <c r="AT505" s="240" t="s">
        <v>216</v>
      </c>
      <c r="AU505" s="240" t="s">
        <v>80</v>
      </c>
      <c r="AV505" s="12" t="s">
        <v>80</v>
      </c>
      <c r="AW505" s="12" t="s">
        <v>33</v>
      </c>
      <c r="AX505" s="12" t="s">
        <v>78</v>
      </c>
      <c r="AY505" s="240" t="s">
        <v>207</v>
      </c>
    </row>
    <row r="506" s="1" customFormat="1" ht="22.5" customHeight="1">
      <c r="B506" s="38"/>
      <c r="C506" s="217" t="s">
        <v>990</v>
      </c>
      <c r="D506" s="217" t="s">
        <v>209</v>
      </c>
      <c r="E506" s="218" t="s">
        <v>991</v>
      </c>
      <c r="F506" s="219" t="s">
        <v>992</v>
      </c>
      <c r="G506" s="220" t="s">
        <v>418</v>
      </c>
      <c r="H506" s="221">
        <v>4</v>
      </c>
      <c r="I506" s="222"/>
      <c r="J506" s="223">
        <f>ROUND(I506*H506,2)</f>
        <v>0</v>
      </c>
      <c r="K506" s="219" t="s">
        <v>213</v>
      </c>
      <c r="L506" s="43"/>
      <c r="M506" s="224" t="s">
        <v>1</v>
      </c>
      <c r="N506" s="225" t="s">
        <v>42</v>
      </c>
      <c r="O506" s="79"/>
      <c r="P506" s="226">
        <f>O506*H506</f>
        <v>0</v>
      </c>
      <c r="Q506" s="226">
        <v>0</v>
      </c>
      <c r="R506" s="226">
        <f>Q506*H506</f>
        <v>0</v>
      </c>
      <c r="S506" s="226">
        <v>0</v>
      </c>
      <c r="T506" s="227">
        <f>S506*H506</f>
        <v>0</v>
      </c>
      <c r="AR506" s="17" t="s">
        <v>303</v>
      </c>
      <c r="AT506" s="17" t="s">
        <v>209</v>
      </c>
      <c r="AU506" s="17" t="s">
        <v>80</v>
      </c>
      <c r="AY506" s="17" t="s">
        <v>207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78</v>
      </c>
      <c r="BK506" s="228">
        <f>ROUND(I506*H506,2)</f>
        <v>0</v>
      </c>
      <c r="BL506" s="17" t="s">
        <v>303</v>
      </c>
      <c r="BM506" s="17" t="s">
        <v>993</v>
      </c>
    </row>
    <row r="507" s="12" customFormat="1">
      <c r="B507" s="229"/>
      <c r="C507" s="230"/>
      <c r="D507" s="231" t="s">
        <v>216</v>
      </c>
      <c r="E507" s="232" t="s">
        <v>1</v>
      </c>
      <c r="F507" s="233" t="s">
        <v>214</v>
      </c>
      <c r="G507" s="230"/>
      <c r="H507" s="234">
        <v>4</v>
      </c>
      <c r="I507" s="235"/>
      <c r="J507" s="230"/>
      <c r="K507" s="230"/>
      <c r="L507" s="236"/>
      <c r="M507" s="237"/>
      <c r="N507" s="238"/>
      <c r="O507" s="238"/>
      <c r="P507" s="238"/>
      <c r="Q507" s="238"/>
      <c r="R507" s="238"/>
      <c r="S507" s="238"/>
      <c r="T507" s="239"/>
      <c r="AT507" s="240" t="s">
        <v>216</v>
      </c>
      <c r="AU507" s="240" t="s">
        <v>80</v>
      </c>
      <c r="AV507" s="12" t="s">
        <v>80</v>
      </c>
      <c r="AW507" s="12" t="s">
        <v>33</v>
      </c>
      <c r="AX507" s="12" t="s">
        <v>78</v>
      </c>
      <c r="AY507" s="240" t="s">
        <v>207</v>
      </c>
    </row>
    <row r="508" s="1" customFormat="1" ht="16.5" customHeight="1">
      <c r="B508" s="38"/>
      <c r="C508" s="217" t="s">
        <v>994</v>
      </c>
      <c r="D508" s="217" t="s">
        <v>209</v>
      </c>
      <c r="E508" s="218" t="s">
        <v>995</v>
      </c>
      <c r="F508" s="219" t="s">
        <v>996</v>
      </c>
      <c r="G508" s="220" t="s">
        <v>290</v>
      </c>
      <c r="H508" s="221">
        <v>4.7999999999999998</v>
      </c>
      <c r="I508" s="222"/>
      <c r="J508" s="223">
        <f>ROUND(I508*H508,2)</f>
        <v>0</v>
      </c>
      <c r="K508" s="219" t="s">
        <v>943</v>
      </c>
      <c r="L508" s="43"/>
      <c r="M508" s="224" t="s">
        <v>1</v>
      </c>
      <c r="N508" s="225" t="s">
        <v>42</v>
      </c>
      <c r="O508" s="79"/>
      <c r="P508" s="226">
        <f>O508*H508</f>
        <v>0</v>
      </c>
      <c r="Q508" s="226">
        <v>0</v>
      </c>
      <c r="R508" s="226">
        <f>Q508*H508</f>
        <v>0</v>
      </c>
      <c r="S508" s="226">
        <v>0</v>
      </c>
      <c r="T508" s="227">
        <f>S508*H508</f>
        <v>0</v>
      </c>
      <c r="AR508" s="17" t="s">
        <v>303</v>
      </c>
      <c r="AT508" s="17" t="s">
        <v>209</v>
      </c>
      <c r="AU508" s="17" t="s">
        <v>80</v>
      </c>
      <c r="AY508" s="17" t="s">
        <v>207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78</v>
      </c>
      <c r="BK508" s="228">
        <f>ROUND(I508*H508,2)</f>
        <v>0</v>
      </c>
      <c r="BL508" s="17" t="s">
        <v>303</v>
      </c>
      <c r="BM508" s="17" t="s">
        <v>997</v>
      </c>
    </row>
    <row r="509" s="12" customFormat="1">
      <c r="B509" s="229"/>
      <c r="C509" s="230"/>
      <c r="D509" s="231" t="s">
        <v>216</v>
      </c>
      <c r="E509" s="232" t="s">
        <v>1</v>
      </c>
      <c r="F509" s="233" t="s">
        <v>998</v>
      </c>
      <c r="G509" s="230"/>
      <c r="H509" s="234">
        <v>4.7999999999999998</v>
      </c>
      <c r="I509" s="235"/>
      <c r="J509" s="230"/>
      <c r="K509" s="230"/>
      <c r="L509" s="236"/>
      <c r="M509" s="237"/>
      <c r="N509" s="238"/>
      <c r="O509" s="238"/>
      <c r="P509" s="238"/>
      <c r="Q509" s="238"/>
      <c r="R509" s="238"/>
      <c r="S509" s="238"/>
      <c r="T509" s="239"/>
      <c r="AT509" s="240" t="s">
        <v>216</v>
      </c>
      <c r="AU509" s="240" t="s">
        <v>80</v>
      </c>
      <c r="AV509" s="12" t="s">
        <v>80</v>
      </c>
      <c r="AW509" s="12" t="s">
        <v>33</v>
      </c>
      <c r="AX509" s="12" t="s">
        <v>78</v>
      </c>
      <c r="AY509" s="240" t="s">
        <v>207</v>
      </c>
    </row>
    <row r="510" s="1" customFormat="1" ht="22.5" customHeight="1">
      <c r="B510" s="38"/>
      <c r="C510" s="217" t="s">
        <v>999</v>
      </c>
      <c r="D510" s="217" t="s">
        <v>209</v>
      </c>
      <c r="E510" s="218" t="s">
        <v>1000</v>
      </c>
      <c r="F510" s="219" t="s">
        <v>1001</v>
      </c>
      <c r="G510" s="220" t="s">
        <v>1002</v>
      </c>
      <c r="H510" s="221">
        <v>1</v>
      </c>
      <c r="I510" s="222"/>
      <c r="J510" s="223">
        <f>ROUND(I510*H510,2)</f>
        <v>0</v>
      </c>
      <c r="K510" s="219" t="s">
        <v>943</v>
      </c>
      <c r="L510" s="43"/>
      <c r="M510" s="224" t="s">
        <v>1</v>
      </c>
      <c r="N510" s="225" t="s">
        <v>42</v>
      </c>
      <c r="O510" s="79"/>
      <c r="P510" s="226">
        <f>O510*H510</f>
        <v>0</v>
      </c>
      <c r="Q510" s="226">
        <v>0</v>
      </c>
      <c r="R510" s="226">
        <f>Q510*H510</f>
        <v>0</v>
      </c>
      <c r="S510" s="226">
        <v>0</v>
      </c>
      <c r="T510" s="227">
        <f>S510*H510</f>
        <v>0</v>
      </c>
      <c r="AR510" s="17" t="s">
        <v>303</v>
      </c>
      <c r="AT510" s="17" t="s">
        <v>209</v>
      </c>
      <c r="AU510" s="17" t="s">
        <v>80</v>
      </c>
      <c r="AY510" s="17" t="s">
        <v>207</v>
      </c>
      <c r="BE510" s="228">
        <f>IF(N510="základní",J510,0)</f>
        <v>0</v>
      </c>
      <c r="BF510" s="228">
        <f>IF(N510="snížená",J510,0)</f>
        <v>0</v>
      </c>
      <c r="BG510" s="228">
        <f>IF(N510="zákl. přenesená",J510,0)</f>
        <v>0</v>
      </c>
      <c r="BH510" s="228">
        <f>IF(N510="sníž. přenesená",J510,0)</f>
        <v>0</v>
      </c>
      <c r="BI510" s="228">
        <f>IF(N510="nulová",J510,0)</f>
        <v>0</v>
      </c>
      <c r="BJ510" s="17" t="s">
        <v>78</v>
      </c>
      <c r="BK510" s="228">
        <f>ROUND(I510*H510,2)</f>
        <v>0</v>
      </c>
      <c r="BL510" s="17" t="s">
        <v>303</v>
      </c>
      <c r="BM510" s="17" t="s">
        <v>1003</v>
      </c>
    </row>
    <row r="511" s="12" customFormat="1">
      <c r="B511" s="229"/>
      <c r="C511" s="230"/>
      <c r="D511" s="231" t="s">
        <v>216</v>
      </c>
      <c r="E511" s="232" t="s">
        <v>1</v>
      </c>
      <c r="F511" s="233" t="s">
        <v>78</v>
      </c>
      <c r="G511" s="230"/>
      <c r="H511" s="234">
        <v>1</v>
      </c>
      <c r="I511" s="235"/>
      <c r="J511" s="230"/>
      <c r="K511" s="230"/>
      <c r="L511" s="236"/>
      <c r="M511" s="237"/>
      <c r="N511" s="238"/>
      <c r="O511" s="238"/>
      <c r="P511" s="238"/>
      <c r="Q511" s="238"/>
      <c r="R511" s="238"/>
      <c r="S511" s="238"/>
      <c r="T511" s="239"/>
      <c r="AT511" s="240" t="s">
        <v>216</v>
      </c>
      <c r="AU511" s="240" t="s">
        <v>80</v>
      </c>
      <c r="AV511" s="12" t="s">
        <v>80</v>
      </c>
      <c r="AW511" s="12" t="s">
        <v>33</v>
      </c>
      <c r="AX511" s="12" t="s">
        <v>78</v>
      </c>
      <c r="AY511" s="240" t="s">
        <v>207</v>
      </c>
    </row>
    <row r="512" s="1" customFormat="1" ht="16.5" customHeight="1">
      <c r="B512" s="38"/>
      <c r="C512" s="217" t="s">
        <v>1004</v>
      </c>
      <c r="D512" s="217" t="s">
        <v>209</v>
      </c>
      <c r="E512" s="218" t="s">
        <v>1005</v>
      </c>
      <c r="F512" s="219" t="s">
        <v>1006</v>
      </c>
      <c r="G512" s="220" t="s">
        <v>1002</v>
      </c>
      <c r="H512" s="221">
        <v>1</v>
      </c>
      <c r="I512" s="222"/>
      <c r="J512" s="223">
        <f>ROUND(I512*H512,2)</f>
        <v>0</v>
      </c>
      <c r="K512" s="219" t="s">
        <v>943</v>
      </c>
      <c r="L512" s="43"/>
      <c r="M512" s="224" t="s">
        <v>1</v>
      </c>
      <c r="N512" s="225" t="s">
        <v>42</v>
      </c>
      <c r="O512" s="79"/>
      <c r="P512" s="226">
        <f>O512*H512</f>
        <v>0</v>
      </c>
      <c r="Q512" s="226">
        <v>0</v>
      </c>
      <c r="R512" s="226">
        <f>Q512*H512</f>
        <v>0</v>
      </c>
      <c r="S512" s="226">
        <v>0</v>
      </c>
      <c r="T512" s="227">
        <f>S512*H512</f>
        <v>0</v>
      </c>
      <c r="AR512" s="17" t="s">
        <v>303</v>
      </c>
      <c r="AT512" s="17" t="s">
        <v>209</v>
      </c>
      <c r="AU512" s="17" t="s">
        <v>80</v>
      </c>
      <c r="AY512" s="17" t="s">
        <v>207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78</v>
      </c>
      <c r="BK512" s="228">
        <f>ROUND(I512*H512,2)</f>
        <v>0</v>
      </c>
      <c r="BL512" s="17" t="s">
        <v>303</v>
      </c>
      <c r="BM512" s="17" t="s">
        <v>1007</v>
      </c>
    </row>
    <row r="513" s="12" customFormat="1">
      <c r="B513" s="229"/>
      <c r="C513" s="230"/>
      <c r="D513" s="231" t="s">
        <v>216</v>
      </c>
      <c r="E513" s="232" t="s">
        <v>1</v>
      </c>
      <c r="F513" s="233" t="s">
        <v>78</v>
      </c>
      <c r="G513" s="230"/>
      <c r="H513" s="234">
        <v>1</v>
      </c>
      <c r="I513" s="235"/>
      <c r="J513" s="230"/>
      <c r="K513" s="230"/>
      <c r="L513" s="236"/>
      <c r="M513" s="237"/>
      <c r="N513" s="238"/>
      <c r="O513" s="238"/>
      <c r="P513" s="238"/>
      <c r="Q513" s="238"/>
      <c r="R513" s="238"/>
      <c r="S513" s="238"/>
      <c r="T513" s="239"/>
      <c r="AT513" s="240" t="s">
        <v>216</v>
      </c>
      <c r="AU513" s="240" t="s">
        <v>80</v>
      </c>
      <c r="AV513" s="12" t="s">
        <v>80</v>
      </c>
      <c r="AW513" s="12" t="s">
        <v>33</v>
      </c>
      <c r="AX513" s="12" t="s">
        <v>78</v>
      </c>
      <c r="AY513" s="240" t="s">
        <v>207</v>
      </c>
    </row>
    <row r="514" s="1" customFormat="1" ht="16.5" customHeight="1">
      <c r="B514" s="38"/>
      <c r="C514" s="217" t="s">
        <v>1008</v>
      </c>
      <c r="D514" s="217" t="s">
        <v>209</v>
      </c>
      <c r="E514" s="218" t="s">
        <v>1009</v>
      </c>
      <c r="F514" s="219" t="s">
        <v>1010</v>
      </c>
      <c r="G514" s="220" t="s">
        <v>418</v>
      </c>
      <c r="H514" s="221">
        <v>1</v>
      </c>
      <c r="I514" s="222"/>
      <c r="J514" s="223">
        <f>ROUND(I514*H514,2)</f>
        <v>0</v>
      </c>
      <c r="K514" s="219" t="s">
        <v>943</v>
      </c>
      <c r="L514" s="43"/>
      <c r="M514" s="224" t="s">
        <v>1</v>
      </c>
      <c r="N514" s="225" t="s">
        <v>42</v>
      </c>
      <c r="O514" s="79"/>
      <c r="P514" s="226">
        <f>O514*H514</f>
        <v>0</v>
      </c>
      <c r="Q514" s="226">
        <v>0.0050000000000000001</v>
      </c>
      <c r="R514" s="226">
        <f>Q514*H514</f>
        <v>0.0050000000000000001</v>
      </c>
      <c r="S514" s="226">
        <v>0</v>
      </c>
      <c r="T514" s="227">
        <f>S514*H514</f>
        <v>0</v>
      </c>
      <c r="AR514" s="17" t="s">
        <v>303</v>
      </c>
      <c r="AT514" s="17" t="s">
        <v>209</v>
      </c>
      <c r="AU514" s="17" t="s">
        <v>80</v>
      </c>
      <c r="AY514" s="17" t="s">
        <v>207</v>
      </c>
      <c r="BE514" s="228">
        <f>IF(N514="základní",J514,0)</f>
        <v>0</v>
      </c>
      <c r="BF514" s="228">
        <f>IF(N514="snížená",J514,0)</f>
        <v>0</v>
      </c>
      <c r="BG514" s="228">
        <f>IF(N514="zákl. přenesená",J514,0)</f>
        <v>0</v>
      </c>
      <c r="BH514" s="228">
        <f>IF(N514="sníž. přenesená",J514,0)</f>
        <v>0</v>
      </c>
      <c r="BI514" s="228">
        <f>IF(N514="nulová",J514,0)</f>
        <v>0</v>
      </c>
      <c r="BJ514" s="17" t="s">
        <v>78</v>
      </c>
      <c r="BK514" s="228">
        <f>ROUND(I514*H514,2)</f>
        <v>0</v>
      </c>
      <c r="BL514" s="17" t="s">
        <v>303</v>
      </c>
      <c r="BM514" s="17" t="s">
        <v>1011</v>
      </c>
    </row>
    <row r="515" s="12" customFormat="1">
      <c r="B515" s="229"/>
      <c r="C515" s="230"/>
      <c r="D515" s="231" t="s">
        <v>216</v>
      </c>
      <c r="E515" s="232" t="s">
        <v>1</v>
      </c>
      <c r="F515" s="233" t="s">
        <v>78</v>
      </c>
      <c r="G515" s="230"/>
      <c r="H515" s="234">
        <v>1</v>
      </c>
      <c r="I515" s="235"/>
      <c r="J515" s="230"/>
      <c r="K515" s="230"/>
      <c r="L515" s="236"/>
      <c r="M515" s="237"/>
      <c r="N515" s="238"/>
      <c r="O515" s="238"/>
      <c r="P515" s="238"/>
      <c r="Q515" s="238"/>
      <c r="R515" s="238"/>
      <c r="S515" s="238"/>
      <c r="T515" s="239"/>
      <c r="AT515" s="240" t="s">
        <v>216</v>
      </c>
      <c r="AU515" s="240" t="s">
        <v>80</v>
      </c>
      <c r="AV515" s="12" t="s">
        <v>80</v>
      </c>
      <c r="AW515" s="12" t="s">
        <v>33</v>
      </c>
      <c r="AX515" s="12" t="s">
        <v>78</v>
      </c>
      <c r="AY515" s="240" t="s">
        <v>207</v>
      </c>
    </row>
    <row r="516" s="1" customFormat="1" ht="22.5" customHeight="1">
      <c r="B516" s="38"/>
      <c r="C516" s="273" t="s">
        <v>1012</v>
      </c>
      <c r="D516" s="273" t="s">
        <v>281</v>
      </c>
      <c r="E516" s="274" t="s">
        <v>1013</v>
      </c>
      <c r="F516" s="275" t="s">
        <v>1014</v>
      </c>
      <c r="G516" s="276" t="s">
        <v>1002</v>
      </c>
      <c r="H516" s="277">
        <v>1</v>
      </c>
      <c r="I516" s="278"/>
      <c r="J516" s="279">
        <f>ROUND(I516*H516,2)</f>
        <v>0</v>
      </c>
      <c r="K516" s="275" t="s">
        <v>943</v>
      </c>
      <c r="L516" s="280"/>
      <c r="M516" s="281" t="s">
        <v>1</v>
      </c>
      <c r="N516" s="282" t="s">
        <v>42</v>
      </c>
      <c r="O516" s="79"/>
      <c r="P516" s="226">
        <f>O516*H516</f>
        <v>0</v>
      </c>
      <c r="Q516" s="226">
        <v>0.028000000000000001</v>
      </c>
      <c r="R516" s="226">
        <f>Q516*H516</f>
        <v>0.028000000000000001</v>
      </c>
      <c r="S516" s="226">
        <v>0</v>
      </c>
      <c r="T516" s="227">
        <f>S516*H516</f>
        <v>0</v>
      </c>
      <c r="AR516" s="17" t="s">
        <v>397</v>
      </c>
      <c r="AT516" s="17" t="s">
        <v>281</v>
      </c>
      <c r="AU516" s="17" t="s">
        <v>80</v>
      </c>
      <c r="AY516" s="17" t="s">
        <v>207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78</v>
      </c>
      <c r="BK516" s="228">
        <f>ROUND(I516*H516,2)</f>
        <v>0</v>
      </c>
      <c r="BL516" s="17" t="s">
        <v>303</v>
      </c>
      <c r="BM516" s="17" t="s">
        <v>1015</v>
      </c>
    </row>
    <row r="517" s="12" customFormat="1">
      <c r="B517" s="229"/>
      <c r="C517" s="230"/>
      <c r="D517" s="231" t="s">
        <v>216</v>
      </c>
      <c r="E517" s="232" t="s">
        <v>1</v>
      </c>
      <c r="F517" s="233" t="s">
        <v>78</v>
      </c>
      <c r="G517" s="230"/>
      <c r="H517" s="234">
        <v>1</v>
      </c>
      <c r="I517" s="235"/>
      <c r="J517" s="230"/>
      <c r="K517" s="230"/>
      <c r="L517" s="236"/>
      <c r="M517" s="237"/>
      <c r="N517" s="238"/>
      <c r="O517" s="238"/>
      <c r="P517" s="238"/>
      <c r="Q517" s="238"/>
      <c r="R517" s="238"/>
      <c r="S517" s="238"/>
      <c r="T517" s="239"/>
      <c r="AT517" s="240" t="s">
        <v>216</v>
      </c>
      <c r="AU517" s="240" t="s">
        <v>80</v>
      </c>
      <c r="AV517" s="12" t="s">
        <v>80</v>
      </c>
      <c r="AW517" s="12" t="s">
        <v>33</v>
      </c>
      <c r="AX517" s="12" t="s">
        <v>78</v>
      </c>
      <c r="AY517" s="240" t="s">
        <v>207</v>
      </c>
    </row>
    <row r="518" s="1" customFormat="1" ht="16.5" customHeight="1">
      <c r="B518" s="38"/>
      <c r="C518" s="217" t="s">
        <v>1016</v>
      </c>
      <c r="D518" s="217" t="s">
        <v>209</v>
      </c>
      <c r="E518" s="218" t="s">
        <v>1017</v>
      </c>
      <c r="F518" s="219" t="s">
        <v>1018</v>
      </c>
      <c r="G518" s="220" t="s">
        <v>296</v>
      </c>
      <c r="H518" s="221">
        <v>4.5499999999999998</v>
      </c>
      <c r="I518" s="222"/>
      <c r="J518" s="223">
        <f>ROUND(I518*H518,2)</f>
        <v>0</v>
      </c>
      <c r="K518" s="219" t="s">
        <v>943</v>
      </c>
      <c r="L518" s="43"/>
      <c r="M518" s="224" t="s">
        <v>1</v>
      </c>
      <c r="N518" s="225" t="s">
        <v>42</v>
      </c>
      <c r="O518" s="79"/>
      <c r="P518" s="226">
        <f>O518*H518</f>
        <v>0</v>
      </c>
      <c r="Q518" s="226">
        <v>0</v>
      </c>
      <c r="R518" s="226">
        <f>Q518*H518</f>
        <v>0</v>
      </c>
      <c r="S518" s="226">
        <v>0.11248</v>
      </c>
      <c r="T518" s="227">
        <f>S518*H518</f>
        <v>0.51178400000000002</v>
      </c>
      <c r="AR518" s="17" t="s">
        <v>303</v>
      </c>
      <c r="AT518" s="17" t="s">
        <v>209</v>
      </c>
      <c r="AU518" s="17" t="s">
        <v>80</v>
      </c>
      <c r="AY518" s="17" t="s">
        <v>207</v>
      </c>
      <c r="BE518" s="228">
        <f>IF(N518="základní",J518,0)</f>
        <v>0</v>
      </c>
      <c r="BF518" s="228">
        <f>IF(N518="snížená",J518,0)</f>
        <v>0</v>
      </c>
      <c r="BG518" s="228">
        <f>IF(N518="zákl. přenesená",J518,0)</f>
        <v>0</v>
      </c>
      <c r="BH518" s="228">
        <f>IF(N518="sníž. přenesená",J518,0)</f>
        <v>0</v>
      </c>
      <c r="BI518" s="228">
        <f>IF(N518="nulová",J518,0)</f>
        <v>0</v>
      </c>
      <c r="BJ518" s="17" t="s">
        <v>78</v>
      </c>
      <c r="BK518" s="228">
        <f>ROUND(I518*H518,2)</f>
        <v>0</v>
      </c>
      <c r="BL518" s="17" t="s">
        <v>303</v>
      </c>
      <c r="BM518" s="17" t="s">
        <v>1019</v>
      </c>
    </row>
    <row r="519" s="12" customFormat="1">
      <c r="B519" s="229"/>
      <c r="C519" s="230"/>
      <c r="D519" s="231" t="s">
        <v>216</v>
      </c>
      <c r="E519" s="232" t="s">
        <v>1</v>
      </c>
      <c r="F519" s="233" t="s">
        <v>1020</v>
      </c>
      <c r="G519" s="230"/>
      <c r="H519" s="234">
        <v>4.5499999999999998</v>
      </c>
      <c r="I519" s="235"/>
      <c r="J519" s="230"/>
      <c r="K519" s="230"/>
      <c r="L519" s="236"/>
      <c r="M519" s="237"/>
      <c r="N519" s="238"/>
      <c r="O519" s="238"/>
      <c r="P519" s="238"/>
      <c r="Q519" s="238"/>
      <c r="R519" s="238"/>
      <c r="S519" s="238"/>
      <c r="T519" s="239"/>
      <c r="AT519" s="240" t="s">
        <v>216</v>
      </c>
      <c r="AU519" s="240" t="s">
        <v>80</v>
      </c>
      <c r="AV519" s="12" t="s">
        <v>80</v>
      </c>
      <c r="AW519" s="12" t="s">
        <v>33</v>
      </c>
      <c r="AX519" s="12" t="s">
        <v>78</v>
      </c>
      <c r="AY519" s="240" t="s">
        <v>207</v>
      </c>
    </row>
    <row r="520" s="1" customFormat="1" ht="16.5" customHeight="1">
      <c r="B520" s="38"/>
      <c r="C520" s="217" t="s">
        <v>1021</v>
      </c>
      <c r="D520" s="217" t="s">
        <v>209</v>
      </c>
      <c r="E520" s="218" t="s">
        <v>1022</v>
      </c>
      <c r="F520" s="219" t="s">
        <v>1023</v>
      </c>
      <c r="G520" s="220" t="s">
        <v>296</v>
      </c>
      <c r="H520" s="221">
        <v>45.878</v>
      </c>
      <c r="I520" s="222"/>
      <c r="J520" s="223">
        <f>ROUND(I520*H520,2)</f>
        <v>0</v>
      </c>
      <c r="K520" s="219" t="s">
        <v>213</v>
      </c>
      <c r="L520" s="43"/>
      <c r="M520" s="224" t="s">
        <v>1</v>
      </c>
      <c r="N520" s="225" t="s">
        <v>42</v>
      </c>
      <c r="O520" s="79"/>
      <c r="P520" s="226">
        <f>O520*H520</f>
        <v>0</v>
      </c>
      <c r="Q520" s="226">
        <v>0</v>
      </c>
      <c r="R520" s="226">
        <f>Q520*H520</f>
        <v>0</v>
      </c>
      <c r="S520" s="226">
        <v>0.01098</v>
      </c>
      <c r="T520" s="227">
        <f>S520*H520</f>
        <v>0.50374043999999996</v>
      </c>
      <c r="AR520" s="17" t="s">
        <v>303</v>
      </c>
      <c r="AT520" s="17" t="s">
        <v>209</v>
      </c>
      <c r="AU520" s="17" t="s">
        <v>80</v>
      </c>
      <c r="AY520" s="17" t="s">
        <v>207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78</v>
      </c>
      <c r="BK520" s="228">
        <f>ROUND(I520*H520,2)</f>
        <v>0</v>
      </c>
      <c r="BL520" s="17" t="s">
        <v>303</v>
      </c>
      <c r="BM520" s="17" t="s">
        <v>1024</v>
      </c>
    </row>
    <row r="521" s="12" customFormat="1">
      <c r="B521" s="229"/>
      <c r="C521" s="230"/>
      <c r="D521" s="231" t="s">
        <v>216</v>
      </c>
      <c r="E521" s="232" t="s">
        <v>1</v>
      </c>
      <c r="F521" s="233" t="s">
        <v>1025</v>
      </c>
      <c r="G521" s="230"/>
      <c r="H521" s="234">
        <v>3.0750000000000002</v>
      </c>
      <c r="I521" s="235"/>
      <c r="J521" s="230"/>
      <c r="K521" s="230"/>
      <c r="L521" s="236"/>
      <c r="M521" s="237"/>
      <c r="N521" s="238"/>
      <c r="O521" s="238"/>
      <c r="P521" s="238"/>
      <c r="Q521" s="238"/>
      <c r="R521" s="238"/>
      <c r="S521" s="238"/>
      <c r="T521" s="239"/>
      <c r="AT521" s="240" t="s">
        <v>216</v>
      </c>
      <c r="AU521" s="240" t="s">
        <v>80</v>
      </c>
      <c r="AV521" s="12" t="s">
        <v>80</v>
      </c>
      <c r="AW521" s="12" t="s">
        <v>33</v>
      </c>
      <c r="AX521" s="12" t="s">
        <v>71</v>
      </c>
      <c r="AY521" s="240" t="s">
        <v>207</v>
      </c>
    </row>
    <row r="522" s="12" customFormat="1">
      <c r="B522" s="229"/>
      <c r="C522" s="230"/>
      <c r="D522" s="231" t="s">
        <v>216</v>
      </c>
      <c r="E522" s="232" t="s">
        <v>1</v>
      </c>
      <c r="F522" s="233" t="s">
        <v>1026</v>
      </c>
      <c r="G522" s="230"/>
      <c r="H522" s="234">
        <v>33.240000000000002</v>
      </c>
      <c r="I522" s="235"/>
      <c r="J522" s="230"/>
      <c r="K522" s="230"/>
      <c r="L522" s="236"/>
      <c r="M522" s="237"/>
      <c r="N522" s="238"/>
      <c r="O522" s="238"/>
      <c r="P522" s="238"/>
      <c r="Q522" s="238"/>
      <c r="R522" s="238"/>
      <c r="S522" s="238"/>
      <c r="T522" s="239"/>
      <c r="AT522" s="240" t="s">
        <v>216</v>
      </c>
      <c r="AU522" s="240" t="s">
        <v>80</v>
      </c>
      <c r="AV522" s="12" t="s">
        <v>80</v>
      </c>
      <c r="AW522" s="12" t="s">
        <v>33</v>
      </c>
      <c r="AX522" s="12" t="s">
        <v>71</v>
      </c>
      <c r="AY522" s="240" t="s">
        <v>207</v>
      </c>
    </row>
    <row r="523" s="12" customFormat="1">
      <c r="B523" s="229"/>
      <c r="C523" s="230"/>
      <c r="D523" s="231" t="s">
        <v>216</v>
      </c>
      <c r="E523" s="232" t="s">
        <v>1</v>
      </c>
      <c r="F523" s="233" t="s">
        <v>1027</v>
      </c>
      <c r="G523" s="230"/>
      <c r="H523" s="234">
        <v>9.5630000000000006</v>
      </c>
      <c r="I523" s="235"/>
      <c r="J523" s="230"/>
      <c r="K523" s="230"/>
      <c r="L523" s="236"/>
      <c r="M523" s="237"/>
      <c r="N523" s="238"/>
      <c r="O523" s="238"/>
      <c r="P523" s="238"/>
      <c r="Q523" s="238"/>
      <c r="R523" s="238"/>
      <c r="S523" s="238"/>
      <c r="T523" s="239"/>
      <c r="AT523" s="240" t="s">
        <v>216</v>
      </c>
      <c r="AU523" s="240" t="s">
        <v>80</v>
      </c>
      <c r="AV523" s="12" t="s">
        <v>80</v>
      </c>
      <c r="AW523" s="12" t="s">
        <v>33</v>
      </c>
      <c r="AX523" s="12" t="s">
        <v>71</v>
      </c>
      <c r="AY523" s="240" t="s">
        <v>207</v>
      </c>
    </row>
    <row r="524" s="13" customFormat="1">
      <c r="B524" s="241"/>
      <c r="C524" s="242"/>
      <c r="D524" s="231" t="s">
        <v>216</v>
      </c>
      <c r="E524" s="243" t="s">
        <v>1</v>
      </c>
      <c r="F524" s="244" t="s">
        <v>223</v>
      </c>
      <c r="G524" s="242"/>
      <c r="H524" s="245">
        <v>45.878</v>
      </c>
      <c r="I524" s="246"/>
      <c r="J524" s="242"/>
      <c r="K524" s="242"/>
      <c r="L524" s="247"/>
      <c r="M524" s="248"/>
      <c r="N524" s="249"/>
      <c r="O524" s="249"/>
      <c r="P524" s="249"/>
      <c r="Q524" s="249"/>
      <c r="R524" s="249"/>
      <c r="S524" s="249"/>
      <c r="T524" s="250"/>
      <c r="AT524" s="251" t="s">
        <v>216</v>
      </c>
      <c r="AU524" s="251" t="s">
        <v>80</v>
      </c>
      <c r="AV524" s="13" t="s">
        <v>214</v>
      </c>
      <c r="AW524" s="13" t="s">
        <v>33</v>
      </c>
      <c r="AX524" s="13" t="s">
        <v>78</v>
      </c>
      <c r="AY524" s="251" t="s">
        <v>207</v>
      </c>
    </row>
    <row r="525" s="1" customFormat="1" ht="16.5" customHeight="1">
      <c r="B525" s="38"/>
      <c r="C525" s="217" t="s">
        <v>1028</v>
      </c>
      <c r="D525" s="217" t="s">
        <v>209</v>
      </c>
      <c r="E525" s="218" t="s">
        <v>1029</v>
      </c>
      <c r="F525" s="219" t="s">
        <v>1030</v>
      </c>
      <c r="G525" s="220" t="s">
        <v>296</v>
      </c>
      <c r="H525" s="221">
        <v>45.878</v>
      </c>
      <c r="I525" s="222"/>
      <c r="J525" s="223">
        <f>ROUND(I525*H525,2)</f>
        <v>0</v>
      </c>
      <c r="K525" s="219" t="s">
        <v>213</v>
      </c>
      <c r="L525" s="43"/>
      <c r="M525" s="224" t="s">
        <v>1</v>
      </c>
      <c r="N525" s="225" t="s">
        <v>42</v>
      </c>
      <c r="O525" s="79"/>
      <c r="P525" s="226">
        <f>O525*H525</f>
        <v>0</v>
      </c>
      <c r="Q525" s="226">
        <v>0</v>
      </c>
      <c r="R525" s="226">
        <f>Q525*H525</f>
        <v>0</v>
      </c>
      <c r="S525" s="226">
        <v>0.0080000000000000002</v>
      </c>
      <c r="T525" s="227">
        <f>S525*H525</f>
        <v>0.36702400000000002</v>
      </c>
      <c r="AR525" s="17" t="s">
        <v>303</v>
      </c>
      <c r="AT525" s="17" t="s">
        <v>209</v>
      </c>
      <c r="AU525" s="17" t="s">
        <v>80</v>
      </c>
      <c r="AY525" s="17" t="s">
        <v>207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17" t="s">
        <v>78</v>
      </c>
      <c r="BK525" s="228">
        <f>ROUND(I525*H525,2)</f>
        <v>0</v>
      </c>
      <c r="BL525" s="17" t="s">
        <v>303</v>
      </c>
      <c r="BM525" s="17" t="s">
        <v>1031</v>
      </c>
    </row>
    <row r="526" s="1" customFormat="1" ht="16.5" customHeight="1">
      <c r="B526" s="38"/>
      <c r="C526" s="217" t="s">
        <v>1032</v>
      </c>
      <c r="D526" s="217" t="s">
        <v>209</v>
      </c>
      <c r="E526" s="218" t="s">
        <v>1033</v>
      </c>
      <c r="F526" s="219" t="s">
        <v>1034</v>
      </c>
      <c r="G526" s="220" t="s">
        <v>418</v>
      </c>
      <c r="H526" s="221">
        <v>5</v>
      </c>
      <c r="I526" s="222"/>
      <c r="J526" s="223">
        <f>ROUND(I526*H526,2)</f>
        <v>0</v>
      </c>
      <c r="K526" s="219" t="s">
        <v>213</v>
      </c>
      <c r="L526" s="43"/>
      <c r="M526" s="224" t="s">
        <v>1</v>
      </c>
      <c r="N526" s="225" t="s">
        <v>42</v>
      </c>
      <c r="O526" s="79"/>
      <c r="P526" s="226">
        <f>O526*H526</f>
        <v>0</v>
      </c>
      <c r="Q526" s="226">
        <v>0</v>
      </c>
      <c r="R526" s="226">
        <f>Q526*H526</f>
        <v>0</v>
      </c>
      <c r="S526" s="226">
        <v>0.0050000000000000001</v>
      </c>
      <c r="T526" s="227">
        <f>S526*H526</f>
        <v>0.025000000000000001</v>
      </c>
      <c r="AR526" s="17" t="s">
        <v>303</v>
      </c>
      <c r="AT526" s="17" t="s">
        <v>209</v>
      </c>
      <c r="AU526" s="17" t="s">
        <v>80</v>
      </c>
      <c r="AY526" s="17" t="s">
        <v>207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78</v>
      </c>
      <c r="BK526" s="228">
        <f>ROUND(I526*H526,2)</f>
        <v>0</v>
      </c>
      <c r="BL526" s="17" t="s">
        <v>303</v>
      </c>
      <c r="BM526" s="17" t="s">
        <v>1035</v>
      </c>
    </row>
    <row r="527" s="12" customFormat="1">
      <c r="B527" s="229"/>
      <c r="C527" s="230"/>
      <c r="D527" s="231" t="s">
        <v>216</v>
      </c>
      <c r="E527" s="232" t="s">
        <v>1</v>
      </c>
      <c r="F527" s="233" t="s">
        <v>240</v>
      </c>
      <c r="G527" s="230"/>
      <c r="H527" s="234">
        <v>5</v>
      </c>
      <c r="I527" s="235"/>
      <c r="J527" s="230"/>
      <c r="K527" s="230"/>
      <c r="L527" s="236"/>
      <c r="M527" s="237"/>
      <c r="N527" s="238"/>
      <c r="O527" s="238"/>
      <c r="P527" s="238"/>
      <c r="Q527" s="238"/>
      <c r="R527" s="238"/>
      <c r="S527" s="238"/>
      <c r="T527" s="239"/>
      <c r="AT527" s="240" t="s">
        <v>216</v>
      </c>
      <c r="AU527" s="240" t="s">
        <v>80</v>
      </c>
      <c r="AV527" s="12" t="s">
        <v>80</v>
      </c>
      <c r="AW527" s="12" t="s">
        <v>33</v>
      </c>
      <c r="AX527" s="12" t="s">
        <v>78</v>
      </c>
      <c r="AY527" s="240" t="s">
        <v>207</v>
      </c>
    </row>
    <row r="528" s="1" customFormat="1" ht="22.5" customHeight="1">
      <c r="B528" s="38"/>
      <c r="C528" s="217" t="s">
        <v>1036</v>
      </c>
      <c r="D528" s="217" t="s">
        <v>209</v>
      </c>
      <c r="E528" s="218" t="s">
        <v>1037</v>
      </c>
      <c r="F528" s="219" t="s">
        <v>1038</v>
      </c>
      <c r="G528" s="220" t="s">
        <v>418</v>
      </c>
      <c r="H528" s="221">
        <v>1</v>
      </c>
      <c r="I528" s="222"/>
      <c r="J528" s="223">
        <f>ROUND(I528*H528,2)</f>
        <v>0</v>
      </c>
      <c r="K528" s="219" t="s">
        <v>213</v>
      </c>
      <c r="L528" s="43"/>
      <c r="M528" s="224" t="s">
        <v>1</v>
      </c>
      <c r="N528" s="225" t="s">
        <v>42</v>
      </c>
      <c r="O528" s="79"/>
      <c r="P528" s="226">
        <f>O528*H528</f>
        <v>0</v>
      </c>
      <c r="Q528" s="226">
        <v>0</v>
      </c>
      <c r="R528" s="226">
        <f>Q528*H528</f>
        <v>0</v>
      </c>
      <c r="S528" s="226">
        <v>0.024</v>
      </c>
      <c r="T528" s="227">
        <f>S528*H528</f>
        <v>0.024</v>
      </c>
      <c r="AR528" s="17" t="s">
        <v>303</v>
      </c>
      <c r="AT528" s="17" t="s">
        <v>209</v>
      </c>
      <c r="AU528" s="17" t="s">
        <v>80</v>
      </c>
      <c r="AY528" s="17" t="s">
        <v>207</v>
      </c>
      <c r="BE528" s="228">
        <f>IF(N528="základní",J528,0)</f>
        <v>0</v>
      </c>
      <c r="BF528" s="228">
        <f>IF(N528="snížená",J528,0)</f>
        <v>0</v>
      </c>
      <c r="BG528" s="228">
        <f>IF(N528="zákl. přenesená",J528,0)</f>
        <v>0</v>
      </c>
      <c r="BH528" s="228">
        <f>IF(N528="sníž. přenesená",J528,0)</f>
        <v>0</v>
      </c>
      <c r="BI528" s="228">
        <f>IF(N528="nulová",J528,0)</f>
        <v>0</v>
      </c>
      <c r="BJ528" s="17" t="s">
        <v>78</v>
      </c>
      <c r="BK528" s="228">
        <f>ROUND(I528*H528,2)</f>
        <v>0</v>
      </c>
      <c r="BL528" s="17" t="s">
        <v>303</v>
      </c>
      <c r="BM528" s="17" t="s">
        <v>1039</v>
      </c>
    </row>
    <row r="529" s="1" customFormat="1" ht="22.5" customHeight="1">
      <c r="B529" s="38"/>
      <c r="C529" s="217" t="s">
        <v>1040</v>
      </c>
      <c r="D529" s="217" t="s">
        <v>209</v>
      </c>
      <c r="E529" s="218" t="s">
        <v>1041</v>
      </c>
      <c r="F529" s="219" t="s">
        <v>1042</v>
      </c>
      <c r="G529" s="220" t="s">
        <v>868</v>
      </c>
      <c r="H529" s="283"/>
      <c r="I529" s="222"/>
      <c r="J529" s="223">
        <f>ROUND(I529*H529,2)</f>
        <v>0</v>
      </c>
      <c r="K529" s="219" t="s">
        <v>213</v>
      </c>
      <c r="L529" s="43"/>
      <c r="M529" s="224" t="s">
        <v>1</v>
      </c>
      <c r="N529" s="225" t="s">
        <v>42</v>
      </c>
      <c r="O529" s="79"/>
      <c r="P529" s="226">
        <f>O529*H529</f>
        <v>0</v>
      </c>
      <c r="Q529" s="226">
        <v>0</v>
      </c>
      <c r="R529" s="226">
        <f>Q529*H529</f>
        <v>0</v>
      </c>
      <c r="S529" s="226">
        <v>0</v>
      </c>
      <c r="T529" s="227">
        <f>S529*H529</f>
        <v>0</v>
      </c>
      <c r="AR529" s="17" t="s">
        <v>303</v>
      </c>
      <c r="AT529" s="17" t="s">
        <v>209</v>
      </c>
      <c r="AU529" s="17" t="s">
        <v>80</v>
      </c>
      <c r="AY529" s="17" t="s">
        <v>207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78</v>
      </c>
      <c r="BK529" s="228">
        <f>ROUND(I529*H529,2)</f>
        <v>0</v>
      </c>
      <c r="BL529" s="17" t="s">
        <v>303</v>
      </c>
      <c r="BM529" s="17" t="s">
        <v>1043</v>
      </c>
    </row>
    <row r="530" s="11" customFormat="1" ht="22.8" customHeight="1">
      <c r="B530" s="201"/>
      <c r="C530" s="202"/>
      <c r="D530" s="203" t="s">
        <v>70</v>
      </c>
      <c r="E530" s="215" t="s">
        <v>1044</v>
      </c>
      <c r="F530" s="215" t="s">
        <v>1045</v>
      </c>
      <c r="G530" s="202"/>
      <c r="H530" s="202"/>
      <c r="I530" s="205"/>
      <c r="J530" s="216">
        <f>BK530</f>
        <v>0</v>
      </c>
      <c r="K530" s="202"/>
      <c r="L530" s="207"/>
      <c r="M530" s="208"/>
      <c r="N530" s="209"/>
      <c r="O530" s="209"/>
      <c r="P530" s="210">
        <f>SUM(P531:P548)</f>
        <v>0</v>
      </c>
      <c r="Q530" s="209"/>
      <c r="R530" s="210">
        <f>SUM(R531:R548)</f>
        <v>0.46274799999999994</v>
      </c>
      <c r="S530" s="209"/>
      <c r="T530" s="211">
        <f>SUM(T531:T548)</f>
        <v>0</v>
      </c>
      <c r="AR530" s="212" t="s">
        <v>80</v>
      </c>
      <c r="AT530" s="213" t="s">
        <v>70</v>
      </c>
      <c r="AU530" s="213" t="s">
        <v>78</v>
      </c>
      <c r="AY530" s="212" t="s">
        <v>207</v>
      </c>
      <c r="BK530" s="214">
        <f>SUM(BK531:BK548)</f>
        <v>0</v>
      </c>
    </row>
    <row r="531" s="1" customFormat="1" ht="16.5" customHeight="1">
      <c r="B531" s="38"/>
      <c r="C531" s="217" t="s">
        <v>1046</v>
      </c>
      <c r="D531" s="217" t="s">
        <v>209</v>
      </c>
      <c r="E531" s="218" t="s">
        <v>1047</v>
      </c>
      <c r="F531" s="219" t="s">
        <v>1048</v>
      </c>
      <c r="G531" s="220" t="s">
        <v>290</v>
      </c>
      <c r="H531" s="221">
        <v>25.899999999999999</v>
      </c>
      <c r="I531" s="222"/>
      <c r="J531" s="223">
        <f>ROUND(I531*H531,2)</f>
        <v>0</v>
      </c>
      <c r="K531" s="219" t="s">
        <v>213</v>
      </c>
      <c r="L531" s="43"/>
      <c r="M531" s="224" t="s">
        <v>1</v>
      </c>
      <c r="N531" s="225" t="s">
        <v>42</v>
      </c>
      <c r="O531" s="79"/>
      <c r="P531" s="226">
        <f>O531*H531</f>
        <v>0</v>
      </c>
      <c r="Q531" s="226">
        <v>0.00046000000000000001</v>
      </c>
      <c r="R531" s="226">
        <f>Q531*H531</f>
        <v>0.011913999999999999</v>
      </c>
      <c r="S531" s="226">
        <v>0</v>
      </c>
      <c r="T531" s="227">
        <f>S531*H531</f>
        <v>0</v>
      </c>
      <c r="AR531" s="17" t="s">
        <v>303</v>
      </c>
      <c r="AT531" s="17" t="s">
        <v>209</v>
      </c>
      <c r="AU531" s="17" t="s">
        <v>80</v>
      </c>
      <c r="AY531" s="17" t="s">
        <v>207</v>
      </c>
      <c r="BE531" s="228">
        <f>IF(N531="základní",J531,0)</f>
        <v>0</v>
      </c>
      <c r="BF531" s="228">
        <f>IF(N531="snížená",J531,0)</f>
        <v>0</v>
      </c>
      <c r="BG531" s="228">
        <f>IF(N531="zákl. přenesená",J531,0)</f>
        <v>0</v>
      </c>
      <c r="BH531" s="228">
        <f>IF(N531="sníž. přenesená",J531,0)</f>
        <v>0</v>
      </c>
      <c r="BI531" s="228">
        <f>IF(N531="nulová",J531,0)</f>
        <v>0</v>
      </c>
      <c r="BJ531" s="17" t="s">
        <v>78</v>
      </c>
      <c r="BK531" s="228">
        <f>ROUND(I531*H531,2)</f>
        <v>0</v>
      </c>
      <c r="BL531" s="17" t="s">
        <v>303</v>
      </c>
      <c r="BM531" s="17" t="s">
        <v>1049</v>
      </c>
    </row>
    <row r="532" s="15" customFormat="1">
      <c r="B532" s="263"/>
      <c r="C532" s="264"/>
      <c r="D532" s="231" t="s">
        <v>216</v>
      </c>
      <c r="E532" s="265" t="s">
        <v>1</v>
      </c>
      <c r="F532" s="266" t="s">
        <v>1050</v>
      </c>
      <c r="G532" s="264"/>
      <c r="H532" s="265" t="s">
        <v>1</v>
      </c>
      <c r="I532" s="267"/>
      <c r="J532" s="264"/>
      <c r="K532" s="264"/>
      <c r="L532" s="268"/>
      <c r="M532" s="269"/>
      <c r="N532" s="270"/>
      <c r="O532" s="270"/>
      <c r="P532" s="270"/>
      <c r="Q532" s="270"/>
      <c r="R532" s="270"/>
      <c r="S532" s="270"/>
      <c r="T532" s="271"/>
      <c r="AT532" s="272" t="s">
        <v>216</v>
      </c>
      <c r="AU532" s="272" t="s">
        <v>80</v>
      </c>
      <c r="AV532" s="15" t="s">
        <v>78</v>
      </c>
      <c r="AW532" s="15" t="s">
        <v>33</v>
      </c>
      <c r="AX532" s="15" t="s">
        <v>71</v>
      </c>
      <c r="AY532" s="272" t="s">
        <v>207</v>
      </c>
    </row>
    <row r="533" s="12" customFormat="1">
      <c r="B533" s="229"/>
      <c r="C533" s="230"/>
      <c r="D533" s="231" t="s">
        <v>216</v>
      </c>
      <c r="E533" s="232" t="s">
        <v>1</v>
      </c>
      <c r="F533" s="233" t="s">
        <v>1051</v>
      </c>
      <c r="G533" s="230"/>
      <c r="H533" s="234">
        <v>25.899999999999999</v>
      </c>
      <c r="I533" s="235"/>
      <c r="J533" s="230"/>
      <c r="K533" s="230"/>
      <c r="L533" s="236"/>
      <c r="M533" s="237"/>
      <c r="N533" s="238"/>
      <c r="O533" s="238"/>
      <c r="P533" s="238"/>
      <c r="Q533" s="238"/>
      <c r="R533" s="238"/>
      <c r="S533" s="238"/>
      <c r="T533" s="239"/>
      <c r="AT533" s="240" t="s">
        <v>216</v>
      </c>
      <c r="AU533" s="240" t="s">
        <v>80</v>
      </c>
      <c r="AV533" s="12" t="s">
        <v>80</v>
      </c>
      <c r="AW533" s="12" t="s">
        <v>33</v>
      </c>
      <c r="AX533" s="12" t="s">
        <v>78</v>
      </c>
      <c r="AY533" s="240" t="s">
        <v>207</v>
      </c>
    </row>
    <row r="534" s="1" customFormat="1" ht="16.5" customHeight="1">
      <c r="B534" s="38"/>
      <c r="C534" s="273" t="s">
        <v>1052</v>
      </c>
      <c r="D534" s="273" t="s">
        <v>281</v>
      </c>
      <c r="E534" s="274" t="s">
        <v>1053</v>
      </c>
      <c r="F534" s="275" t="s">
        <v>1054</v>
      </c>
      <c r="G534" s="276" t="s">
        <v>418</v>
      </c>
      <c r="H534" s="277">
        <v>95.700000000000003</v>
      </c>
      <c r="I534" s="278"/>
      <c r="J534" s="279">
        <f>ROUND(I534*H534,2)</f>
        <v>0</v>
      </c>
      <c r="K534" s="275" t="s">
        <v>213</v>
      </c>
      <c r="L534" s="280"/>
      <c r="M534" s="281" t="s">
        <v>1</v>
      </c>
      <c r="N534" s="282" t="s">
        <v>42</v>
      </c>
      <c r="O534" s="79"/>
      <c r="P534" s="226">
        <f>O534*H534</f>
        <v>0</v>
      </c>
      <c r="Q534" s="226">
        <v>0.00036000000000000002</v>
      </c>
      <c r="R534" s="226">
        <f>Q534*H534</f>
        <v>0.034452000000000003</v>
      </c>
      <c r="S534" s="226">
        <v>0</v>
      </c>
      <c r="T534" s="227">
        <f>S534*H534</f>
        <v>0</v>
      </c>
      <c r="AR534" s="17" t="s">
        <v>397</v>
      </c>
      <c r="AT534" s="17" t="s">
        <v>281</v>
      </c>
      <c r="AU534" s="17" t="s">
        <v>80</v>
      </c>
      <c r="AY534" s="17" t="s">
        <v>207</v>
      </c>
      <c r="BE534" s="228">
        <f>IF(N534="základní",J534,0)</f>
        <v>0</v>
      </c>
      <c r="BF534" s="228">
        <f>IF(N534="snížená",J534,0)</f>
        <v>0</v>
      </c>
      <c r="BG534" s="228">
        <f>IF(N534="zákl. přenesená",J534,0)</f>
        <v>0</v>
      </c>
      <c r="BH534" s="228">
        <f>IF(N534="sníž. přenesená",J534,0)</f>
        <v>0</v>
      </c>
      <c r="BI534" s="228">
        <f>IF(N534="nulová",J534,0)</f>
        <v>0</v>
      </c>
      <c r="BJ534" s="17" t="s">
        <v>78</v>
      </c>
      <c r="BK534" s="228">
        <f>ROUND(I534*H534,2)</f>
        <v>0</v>
      </c>
      <c r="BL534" s="17" t="s">
        <v>303</v>
      </c>
      <c r="BM534" s="17" t="s">
        <v>1055</v>
      </c>
    </row>
    <row r="535" s="12" customFormat="1">
      <c r="B535" s="229"/>
      <c r="C535" s="230"/>
      <c r="D535" s="231" t="s">
        <v>216</v>
      </c>
      <c r="E535" s="232" t="s">
        <v>1</v>
      </c>
      <c r="F535" s="233" t="s">
        <v>1056</v>
      </c>
      <c r="G535" s="230"/>
      <c r="H535" s="234">
        <v>95.700000000000003</v>
      </c>
      <c r="I535" s="235"/>
      <c r="J535" s="230"/>
      <c r="K535" s="230"/>
      <c r="L535" s="236"/>
      <c r="M535" s="237"/>
      <c r="N535" s="238"/>
      <c r="O535" s="238"/>
      <c r="P535" s="238"/>
      <c r="Q535" s="238"/>
      <c r="R535" s="238"/>
      <c r="S535" s="238"/>
      <c r="T535" s="239"/>
      <c r="AT535" s="240" t="s">
        <v>216</v>
      </c>
      <c r="AU535" s="240" t="s">
        <v>80</v>
      </c>
      <c r="AV535" s="12" t="s">
        <v>80</v>
      </c>
      <c r="AW535" s="12" t="s">
        <v>33</v>
      </c>
      <c r="AX535" s="12" t="s">
        <v>78</v>
      </c>
      <c r="AY535" s="240" t="s">
        <v>207</v>
      </c>
    </row>
    <row r="536" s="1" customFormat="1" ht="16.5" customHeight="1">
      <c r="B536" s="38"/>
      <c r="C536" s="217" t="s">
        <v>1057</v>
      </c>
      <c r="D536" s="217" t="s">
        <v>209</v>
      </c>
      <c r="E536" s="218" t="s">
        <v>1058</v>
      </c>
      <c r="F536" s="219" t="s">
        <v>1059</v>
      </c>
      <c r="G536" s="220" t="s">
        <v>296</v>
      </c>
      <c r="H536" s="221">
        <v>12.800000000000001</v>
      </c>
      <c r="I536" s="222"/>
      <c r="J536" s="223">
        <f>ROUND(I536*H536,2)</f>
        <v>0</v>
      </c>
      <c r="K536" s="219" t="s">
        <v>213</v>
      </c>
      <c r="L536" s="43"/>
      <c r="M536" s="224" t="s">
        <v>1</v>
      </c>
      <c r="N536" s="225" t="s">
        <v>42</v>
      </c>
      <c r="O536" s="79"/>
      <c r="P536" s="226">
        <f>O536*H536</f>
        <v>0</v>
      </c>
      <c r="Q536" s="226">
        <v>0.0036700000000000001</v>
      </c>
      <c r="R536" s="226">
        <f>Q536*H536</f>
        <v>0.046976000000000004</v>
      </c>
      <c r="S536" s="226">
        <v>0</v>
      </c>
      <c r="T536" s="227">
        <f>S536*H536</f>
        <v>0</v>
      </c>
      <c r="AR536" s="17" t="s">
        <v>303</v>
      </c>
      <c r="AT536" s="17" t="s">
        <v>209</v>
      </c>
      <c r="AU536" s="17" t="s">
        <v>80</v>
      </c>
      <c r="AY536" s="17" t="s">
        <v>207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78</v>
      </c>
      <c r="BK536" s="228">
        <f>ROUND(I536*H536,2)</f>
        <v>0</v>
      </c>
      <c r="BL536" s="17" t="s">
        <v>303</v>
      </c>
      <c r="BM536" s="17" t="s">
        <v>1060</v>
      </c>
    </row>
    <row r="537" s="12" customFormat="1">
      <c r="B537" s="229"/>
      <c r="C537" s="230"/>
      <c r="D537" s="231" t="s">
        <v>216</v>
      </c>
      <c r="E537" s="232" t="s">
        <v>1</v>
      </c>
      <c r="F537" s="233" t="s">
        <v>1061</v>
      </c>
      <c r="G537" s="230"/>
      <c r="H537" s="234">
        <v>12.800000000000001</v>
      </c>
      <c r="I537" s="235"/>
      <c r="J537" s="230"/>
      <c r="K537" s="230"/>
      <c r="L537" s="236"/>
      <c r="M537" s="237"/>
      <c r="N537" s="238"/>
      <c r="O537" s="238"/>
      <c r="P537" s="238"/>
      <c r="Q537" s="238"/>
      <c r="R537" s="238"/>
      <c r="S537" s="238"/>
      <c r="T537" s="239"/>
      <c r="AT537" s="240" t="s">
        <v>216</v>
      </c>
      <c r="AU537" s="240" t="s">
        <v>80</v>
      </c>
      <c r="AV537" s="12" t="s">
        <v>80</v>
      </c>
      <c r="AW537" s="12" t="s">
        <v>33</v>
      </c>
      <c r="AX537" s="12" t="s">
        <v>78</v>
      </c>
      <c r="AY537" s="240" t="s">
        <v>207</v>
      </c>
    </row>
    <row r="538" s="1" customFormat="1" ht="16.5" customHeight="1">
      <c r="B538" s="38"/>
      <c r="C538" s="273" t="s">
        <v>1062</v>
      </c>
      <c r="D538" s="273" t="s">
        <v>281</v>
      </c>
      <c r="E538" s="274" t="s">
        <v>1063</v>
      </c>
      <c r="F538" s="275" t="s">
        <v>1064</v>
      </c>
      <c r="G538" s="276" t="s">
        <v>296</v>
      </c>
      <c r="H538" s="277">
        <v>14.08</v>
      </c>
      <c r="I538" s="278"/>
      <c r="J538" s="279">
        <f>ROUND(I538*H538,2)</f>
        <v>0</v>
      </c>
      <c r="K538" s="275" t="s">
        <v>943</v>
      </c>
      <c r="L538" s="280"/>
      <c r="M538" s="281" t="s">
        <v>1</v>
      </c>
      <c r="N538" s="282" t="s">
        <v>42</v>
      </c>
      <c r="O538" s="79"/>
      <c r="P538" s="226">
        <f>O538*H538</f>
        <v>0</v>
      </c>
      <c r="Q538" s="226">
        <v>0.019199999999999998</v>
      </c>
      <c r="R538" s="226">
        <f>Q538*H538</f>
        <v>0.27033599999999997</v>
      </c>
      <c r="S538" s="226">
        <v>0</v>
      </c>
      <c r="T538" s="227">
        <f>S538*H538</f>
        <v>0</v>
      </c>
      <c r="AR538" s="17" t="s">
        <v>397</v>
      </c>
      <c r="AT538" s="17" t="s">
        <v>281</v>
      </c>
      <c r="AU538" s="17" t="s">
        <v>80</v>
      </c>
      <c r="AY538" s="17" t="s">
        <v>207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78</v>
      </c>
      <c r="BK538" s="228">
        <f>ROUND(I538*H538,2)</f>
        <v>0</v>
      </c>
      <c r="BL538" s="17" t="s">
        <v>303</v>
      </c>
      <c r="BM538" s="17" t="s">
        <v>1065</v>
      </c>
    </row>
    <row r="539" s="12" customFormat="1">
      <c r="B539" s="229"/>
      <c r="C539" s="230"/>
      <c r="D539" s="231" t="s">
        <v>216</v>
      </c>
      <c r="E539" s="232" t="s">
        <v>1</v>
      </c>
      <c r="F539" s="233" t="s">
        <v>1066</v>
      </c>
      <c r="G539" s="230"/>
      <c r="H539" s="234">
        <v>14.08</v>
      </c>
      <c r="I539" s="235"/>
      <c r="J539" s="230"/>
      <c r="K539" s="230"/>
      <c r="L539" s="236"/>
      <c r="M539" s="237"/>
      <c r="N539" s="238"/>
      <c r="O539" s="238"/>
      <c r="P539" s="238"/>
      <c r="Q539" s="238"/>
      <c r="R539" s="238"/>
      <c r="S539" s="238"/>
      <c r="T539" s="239"/>
      <c r="AT539" s="240" t="s">
        <v>216</v>
      </c>
      <c r="AU539" s="240" t="s">
        <v>80</v>
      </c>
      <c r="AV539" s="12" t="s">
        <v>80</v>
      </c>
      <c r="AW539" s="12" t="s">
        <v>33</v>
      </c>
      <c r="AX539" s="12" t="s">
        <v>78</v>
      </c>
      <c r="AY539" s="240" t="s">
        <v>207</v>
      </c>
    </row>
    <row r="540" s="1" customFormat="1" ht="16.5" customHeight="1">
      <c r="B540" s="38"/>
      <c r="C540" s="217" t="s">
        <v>1067</v>
      </c>
      <c r="D540" s="217" t="s">
        <v>209</v>
      </c>
      <c r="E540" s="218" t="s">
        <v>1068</v>
      </c>
      <c r="F540" s="219" t="s">
        <v>1069</v>
      </c>
      <c r="G540" s="220" t="s">
        <v>296</v>
      </c>
      <c r="H540" s="221">
        <v>12.800000000000001</v>
      </c>
      <c r="I540" s="222"/>
      <c r="J540" s="223">
        <f>ROUND(I540*H540,2)</f>
        <v>0</v>
      </c>
      <c r="K540" s="219" t="s">
        <v>213</v>
      </c>
      <c r="L540" s="43"/>
      <c r="M540" s="224" t="s">
        <v>1</v>
      </c>
      <c r="N540" s="225" t="s">
        <v>42</v>
      </c>
      <c r="O540" s="79"/>
      <c r="P540" s="226">
        <f>O540*H540</f>
        <v>0</v>
      </c>
      <c r="Q540" s="226">
        <v>0</v>
      </c>
      <c r="R540" s="226">
        <f>Q540*H540</f>
        <v>0</v>
      </c>
      <c r="S540" s="226">
        <v>0</v>
      </c>
      <c r="T540" s="227">
        <f>S540*H540</f>
        <v>0</v>
      </c>
      <c r="AR540" s="17" t="s">
        <v>303</v>
      </c>
      <c r="AT540" s="17" t="s">
        <v>209</v>
      </c>
      <c r="AU540" s="17" t="s">
        <v>80</v>
      </c>
      <c r="AY540" s="17" t="s">
        <v>207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17" t="s">
        <v>78</v>
      </c>
      <c r="BK540" s="228">
        <f>ROUND(I540*H540,2)</f>
        <v>0</v>
      </c>
      <c r="BL540" s="17" t="s">
        <v>303</v>
      </c>
      <c r="BM540" s="17" t="s">
        <v>1070</v>
      </c>
    </row>
    <row r="541" s="12" customFormat="1">
      <c r="B541" s="229"/>
      <c r="C541" s="230"/>
      <c r="D541" s="231" t="s">
        <v>216</v>
      </c>
      <c r="E541" s="232" t="s">
        <v>1</v>
      </c>
      <c r="F541" s="233" t="s">
        <v>1071</v>
      </c>
      <c r="G541" s="230"/>
      <c r="H541" s="234">
        <v>12.800000000000001</v>
      </c>
      <c r="I541" s="235"/>
      <c r="J541" s="230"/>
      <c r="K541" s="230"/>
      <c r="L541" s="236"/>
      <c r="M541" s="237"/>
      <c r="N541" s="238"/>
      <c r="O541" s="238"/>
      <c r="P541" s="238"/>
      <c r="Q541" s="238"/>
      <c r="R541" s="238"/>
      <c r="S541" s="238"/>
      <c r="T541" s="239"/>
      <c r="AT541" s="240" t="s">
        <v>216</v>
      </c>
      <c r="AU541" s="240" t="s">
        <v>80</v>
      </c>
      <c r="AV541" s="12" t="s">
        <v>80</v>
      </c>
      <c r="AW541" s="12" t="s">
        <v>33</v>
      </c>
      <c r="AX541" s="12" t="s">
        <v>78</v>
      </c>
      <c r="AY541" s="240" t="s">
        <v>207</v>
      </c>
    </row>
    <row r="542" s="1" customFormat="1" ht="16.5" customHeight="1">
      <c r="B542" s="38"/>
      <c r="C542" s="217" t="s">
        <v>1072</v>
      </c>
      <c r="D542" s="217" t="s">
        <v>209</v>
      </c>
      <c r="E542" s="218" t="s">
        <v>1073</v>
      </c>
      <c r="F542" s="219" t="s">
        <v>1074</v>
      </c>
      <c r="G542" s="220" t="s">
        <v>296</v>
      </c>
      <c r="H542" s="221">
        <v>12.800000000000001</v>
      </c>
      <c r="I542" s="222"/>
      <c r="J542" s="223">
        <f>ROUND(I542*H542,2)</f>
        <v>0</v>
      </c>
      <c r="K542" s="219" t="s">
        <v>213</v>
      </c>
      <c r="L542" s="43"/>
      <c r="M542" s="224" t="s">
        <v>1</v>
      </c>
      <c r="N542" s="225" t="s">
        <v>42</v>
      </c>
      <c r="O542" s="79"/>
      <c r="P542" s="226">
        <f>O542*H542</f>
        <v>0</v>
      </c>
      <c r="Q542" s="226">
        <v>0</v>
      </c>
      <c r="R542" s="226">
        <f>Q542*H542</f>
        <v>0</v>
      </c>
      <c r="S542" s="226">
        <v>0</v>
      </c>
      <c r="T542" s="227">
        <f>S542*H542</f>
        <v>0</v>
      </c>
      <c r="AR542" s="17" t="s">
        <v>303</v>
      </c>
      <c r="AT542" s="17" t="s">
        <v>209</v>
      </c>
      <c r="AU542" s="17" t="s">
        <v>80</v>
      </c>
      <c r="AY542" s="17" t="s">
        <v>207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78</v>
      </c>
      <c r="BK542" s="228">
        <f>ROUND(I542*H542,2)</f>
        <v>0</v>
      </c>
      <c r="BL542" s="17" t="s">
        <v>303</v>
      </c>
      <c r="BM542" s="17" t="s">
        <v>1075</v>
      </c>
    </row>
    <row r="543" s="12" customFormat="1">
      <c r="B543" s="229"/>
      <c r="C543" s="230"/>
      <c r="D543" s="231" t="s">
        <v>216</v>
      </c>
      <c r="E543" s="232" t="s">
        <v>1</v>
      </c>
      <c r="F543" s="233" t="s">
        <v>1071</v>
      </c>
      <c r="G543" s="230"/>
      <c r="H543" s="234">
        <v>12.800000000000001</v>
      </c>
      <c r="I543" s="235"/>
      <c r="J543" s="230"/>
      <c r="K543" s="230"/>
      <c r="L543" s="236"/>
      <c r="M543" s="237"/>
      <c r="N543" s="238"/>
      <c r="O543" s="238"/>
      <c r="P543" s="238"/>
      <c r="Q543" s="238"/>
      <c r="R543" s="238"/>
      <c r="S543" s="238"/>
      <c r="T543" s="239"/>
      <c r="AT543" s="240" t="s">
        <v>216</v>
      </c>
      <c r="AU543" s="240" t="s">
        <v>80</v>
      </c>
      <c r="AV543" s="12" t="s">
        <v>80</v>
      </c>
      <c r="AW543" s="12" t="s">
        <v>33</v>
      </c>
      <c r="AX543" s="12" t="s">
        <v>78</v>
      </c>
      <c r="AY543" s="240" t="s">
        <v>207</v>
      </c>
    </row>
    <row r="544" s="1" customFormat="1" ht="16.5" customHeight="1">
      <c r="B544" s="38"/>
      <c r="C544" s="217" t="s">
        <v>1076</v>
      </c>
      <c r="D544" s="217" t="s">
        <v>209</v>
      </c>
      <c r="E544" s="218" t="s">
        <v>1077</v>
      </c>
      <c r="F544" s="219" t="s">
        <v>1078</v>
      </c>
      <c r="G544" s="220" t="s">
        <v>418</v>
      </c>
      <c r="H544" s="221">
        <v>3</v>
      </c>
      <c r="I544" s="222"/>
      <c r="J544" s="223">
        <f>ROUND(I544*H544,2)</f>
        <v>0</v>
      </c>
      <c r="K544" s="219" t="s">
        <v>943</v>
      </c>
      <c r="L544" s="43"/>
      <c r="M544" s="224" t="s">
        <v>1</v>
      </c>
      <c r="N544" s="225" t="s">
        <v>42</v>
      </c>
      <c r="O544" s="79"/>
      <c r="P544" s="226">
        <f>O544*H544</f>
        <v>0</v>
      </c>
      <c r="Q544" s="226">
        <v>0.00017000000000000001</v>
      </c>
      <c r="R544" s="226">
        <f>Q544*H544</f>
        <v>0.00051000000000000004</v>
      </c>
      <c r="S544" s="226">
        <v>0</v>
      </c>
      <c r="T544" s="227">
        <f>S544*H544</f>
        <v>0</v>
      </c>
      <c r="AR544" s="17" t="s">
        <v>303</v>
      </c>
      <c r="AT544" s="17" t="s">
        <v>209</v>
      </c>
      <c r="AU544" s="17" t="s">
        <v>80</v>
      </c>
      <c r="AY544" s="17" t="s">
        <v>207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78</v>
      </c>
      <c r="BK544" s="228">
        <f>ROUND(I544*H544,2)</f>
        <v>0</v>
      </c>
      <c r="BL544" s="17" t="s">
        <v>303</v>
      </c>
      <c r="BM544" s="17" t="s">
        <v>1079</v>
      </c>
    </row>
    <row r="545" s="12" customFormat="1">
      <c r="B545" s="229"/>
      <c r="C545" s="230"/>
      <c r="D545" s="231" t="s">
        <v>216</v>
      </c>
      <c r="E545" s="232" t="s">
        <v>1</v>
      </c>
      <c r="F545" s="233" t="s">
        <v>228</v>
      </c>
      <c r="G545" s="230"/>
      <c r="H545" s="234">
        <v>3</v>
      </c>
      <c r="I545" s="235"/>
      <c r="J545" s="230"/>
      <c r="K545" s="230"/>
      <c r="L545" s="236"/>
      <c r="M545" s="237"/>
      <c r="N545" s="238"/>
      <c r="O545" s="238"/>
      <c r="P545" s="238"/>
      <c r="Q545" s="238"/>
      <c r="R545" s="238"/>
      <c r="S545" s="238"/>
      <c r="T545" s="239"/>
      <c r="AT545" s="240" t="s">
        <v>216</v>
      </c>
      <c r="AU545" s="240" t="s">
        <v>80</v>
      </c>
      <c r="AV545" s="12" t="s">
        <v>80</v>
      </c>
      <c r="AW545" s="12" t="s">
        <v>33</v>
      </c>
      <c r="AX545" s="12" t="s">
        <v>78</v>
      </c>
      <c r="AY545" s="240" t="s">
        <v>207</v>
      </c>
    </row>
    <row r="546" s="1" customFormat="1" ht="16.5" customHeight="1">
      <c r="B546" s="38"/>
      <c r="C546" s="217" t="s">
        <v>1080</v>
      </c>
      <c r="D546" s="217" t="s">
        <v>209</v>
      </c>
      <c r="E546" s="218" t="s">
        <v>1081</v>
      </c>
      <c r="F546" s="219" t="s">
        <v>1082</v>
      </c>
      <c r="G546" s="220" t="s">
        <v>296</v>
      </c>
      <c r="H546" s="221">
        <v>12.800000000000001</v>
      </c>
      <c r="I546" s="222"/>
      <c r="J546" s="223">
        <f>ROUND(I546*H546,2)</f>
        <v>0</v>
      </c>
      <c r="K546" s="219" t="s">
        <v>213</v>
      </c>
      <c r="L546" s="43"/>
      <c r="M546" s="224" t="s">
        <v>1</v>
      </c>
      <c r="N546" s="225" t="s">
        <v>42</v>
      </c>
      <c r="O546" s="79"/>
      <c r="P546" s="226">
        <f>O546*H546</f>
        <v>0</v>
      </c>
      <c r="Q546" s="226">
        <v>0.0077000000000000002</v>
      </c>
      <c r="R546" s="226">
        <f>Q546*H546</f>
        <v>0.098560000000000009</v>
      </c>
      <c r="S546" s="226">
        <v>0</v>
      </c>
      <c r="T546" s="227">
        <f>S546*H546</f>
        <v>0</v>
      </c>
      <c r="AR546" s="17" t="s">
        <v>303</v>
      </c>
      <c r="AT546" s="17" t="s">
        <v>209</v>
      </c>
      <c r="AU546" s="17" t="s">
        <v>80</v>
      </c>
      <c r="AY546" s="17" t="s">
        <v>207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78</v>
      </c>
      <c r="BK546" s="228">
        <f>ROUND(I546*H546,2)</f>
        <v>0</v>
      </c>
      <c r="BL546" s="17" t="s">
        <v>303</v>
      </c>
      <c r="BM546" s="17" t="s">
        <v>1083</v>
      </c>
    </row>
    <row r="547" s="12" customFormat="1">
      <c r="B547" s="229"/>
      <c r="C547" s="230"/>
      <c r="D547" s="231" t="s">
        <v>216</v>
      </c>
      <c r="E547" s="232" t="s">
        <v>1</v>
      </c>
      <c r="F547" s="233" t="s">
        <v>1071</v>
      </c>
      <c r="G547" s="230"/>
      <c r="H547" s="234">
        <v>12.800000000000001</v>
      </c>
      <c r="I547" s="235"/>
      <c r="J547" s="230"/>
      <c r="K547" s="230"/>
      <c r="L547" s="236"/>
      <c r="M547" s="237"/>
      <c r="N547" s="238"/>
      <c r="O547" s="238"/>
      <c r="P547" s="238"/>
      <c r="Q547" s="238"/>
      <c r="R547" s="238"/>
      <c r="S547" s="238"/>
      <c r="T547" s="239"/>
      <c r="AT547" s="240" t="s">
        <v>216</v>
      </c>
      <c r="AU547" s="240" t="s">
        <v>80</v>
      </c>
      <c r="AV547" s="12" t="s">
        <v>80</v>
      </c>
      <c r="AW547" s="12" t="s">
        <v>33</v>
      </c>
      <c r="AX547" s="12" t="s">
        <v>78</v>
      </c>
      <c r="AY547" s="240" t="s">
        <v>207</v>
      </c>
    </row>
    <row r="548" s="1" customFormat="1" ht="22.5" customHeight="1">
      <c r="B548" s="38"/>
      <c r="C548" s="217" t="s">
        <v>1084</v>
      </c>
      <c r="D548" s="217" t="s">
        <v>209</v>
      </c>
      <c r="E548" s="218" t="s">
        <v>1085</v>
      </c>
      <c r="F548" s="219" t="s">
        <v>1086</v>
      </c>
      <c r="G548" s="220" t="s">
        <v>868</v>
      </c>
      <c r="H548" s="283"/>
      <c r="I548" s="222"/>
      <c r="J548" s="223">
        <f>ROUND(I548*H548,2)</f>
        <v>0</v>
      </c>
      <c r="K548" s="219" t="s">
        <v>213</v>
      </c>
      <c r="L548" s="43"/>
      <c r="M548" s="224" t="s">
        <v>1</v>
      </c>
      <c r="N548" s="225" t="s">
        <v>42</v>
      </c>
      <c r="O548" s="79"/>
      <c r="P548" s="226">
        <f>O548*H548</f>
        <v>0</v>
      </c>
      <c r="Q548" s="226">
        <v>0</v>
      </c>
      <c r="R548" s="226">
        <f>Q548*H548</f>
        <v>0</v>
      </c>
      <c r="S548" s="226">
        <v>0</v>
      </c>
      <c r="T548" s="227">
        <f>S548*H548</f>
        <v>0</v>
      </c>
      <c r="AR548" s="17" t="s">
        <v>303</v>
      </c>
      <c r="AT548" s="17" t="s">
        <v>209</v>
      </c>
      <c r="AU548" s="17" t="s">
        <v>80</v>
      </c>
      <c r="AY548" s="17" t="s">
        <v>207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78</v>
      </c>
      <c r="BK548" s="228">
        <f>ROUND(I548*H548,2)</f>
        <v>0</v>
      </c>
      <c r="BL548" s="17" t="s">
        <v>303</v>
      </c>
      <c r="BM548" s="17" t="s">
        <v>1087</v>
      </c>
    </row>
    <row r="549" s="11" customFormat="1" ht="22.8" customHeight="1">
      <c r="B549" s="201"/>
      <c r="C549" s="202"/>
      <c r="D549" s="203" t="s">
        <v>70</v>
      </c>
      <c r="E549" s="215" t="s">
        <v>1088</v>
      </c>
      <c r="F549" s="215" t="s">
        <v>1089</v>
      </c>
      <c r="G549" s="202"/>
      <c r="H549" s="202"/>
      <c r="I549" s="205"/>
      <c r="J549" s="216">
        <f>BK549</f>
        <v>0</v>
      </c>
      <c r="K549" s="202"/>
      <c r="L549" s="207"/>
      <c r="M549" s="208"/>
      <c r="N549" s="209"/>
      <c r="O549" s="209"/>
      <c r="P549" s="210">
        <f>SUM(P550:P573)</f>
        <v>0</v>
      </c>
      <c r="Q549" s="209"/>
      <c r="R549" s="210">
        <f>SUM(R550:R573)</f>
        <v>0.56664159999999997</v>
      </c>
      <c r="S549" s="209"/>
      <c r="T549" s="211">
        <f>SUM(T550:T573)</f>
        <v>0</v>
      </c>
      <c r="AR549" s="212" t="s">
        <v>80</v>
      </c>
      <c r="AT549" s="213" t="s">
        <v>70</v>
      </c>
      <c r="AU549" s="213" t="s">
        <v>78</v>
      </c>
      <c r="AY549" s="212" t="s">
        <v>207</v>
      </c>
      <c r="BK549" s="214">
        <f>SUM(BK550:BK573)</f>
        <v>0</v>
      </c>
    </row>
    <row r="550" s="1" customFormat="1" ht="16.5" customHeight="1">
      <c r="B550" s="38"/>
      <c r="C550" s="217" t="s">
        <v>1090</v>
      </c>
      <c r="D550" s="217" t="s">
        <v>209</v>
      </c>
      <c r="E550" s="218" t="s">
        <v>1091</v>
      </c>
      <c r="F550" s="219" t="s">
        <v>1092</v>
      </c>
      <c r="G550" s="220" t="s">
        <v>296</v>
      </c>
      <c r="H550" s="221">
        <v>64.599999999999994</v>
      </c>
      <c r="I550" s="222"/>
      <c r="J550" s="223">
        <f>ROUND(I550*H550,2)</f>
        <v>0</v>
      </c>
      <c r="K550" s="219" t="s">
        <v>213</v>
      </c>
      <c r="L550" s="43"/>
      <c r="M550" s="224" t="s">
        <v>1</v>
      </c>
      <c r="N550" s="225" t="s">
        <v>42</v>
      </c>
      <c r="O550" s="79"/>
      <c r="P550" s="226">
        <f>O550*H550</f>
        <v>0</v>
      </c>
      <c r="Q550" s="226">
        <v>0</v>
      </c>
      <c r="R550" s="226">
        <f>Q550*H550</f>
        <v>0</v>
      </c>
      <c r="S550" s="226">
        <v>0</v>
      </c>
      <c r="T550" s="227">
        <f>S550*H550</f>
        <v>0</v>
      </c>
      <c r="AR550" s="17" t="s">
        <v>214</v>
      </c>
      <c r="AT550" s="17" t="s">
        <v>209</v>
      </c>
      <c r="AU550" s="17" t="s">
        <v>80</v>
      </c>
      <c r="AY550" s="17" t="s">
        <v>207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78</v>
      </c>
      <c r="BK550" s="228">
        <f>ROUND(I550*H550,2)</f>
        <v>0</v>
      </c>
      <c r="BL550" s="17" t="s">
        <v>214</v>
      </c>
      <c r="BM550" s="17" t="s">
        <v>1093</v>
      </c>
    </row>
    <row r="551" s="12" customFormat="1">
      <c r="B551" s="229"/>
      <c r="C551" s="230"/>
      <c r="D551" s="231" t="s">
        <v>216</v>
      </c>
      <c r="E551" s="232" t="s">
        <v>1</v>
      </c>
      <c r="F551" s="233" t="s">
        <v>1094</v>
      </c>
      <c r="G551" s="230"/>
      <c r="H551" s="234">
        <v>64.599999999999994</v>
      </c>
      <c r="I551" s="235"/>
      <c r="J551" s="230"/>
      <c r="K551" s="230"/>
      <c r="L551" s="236"/>
      <c r="M551" s="237"/>
      <c r="N551" s="238"/>
      <c r="O551" s="238"/>
      <c r="P551" s="238"/>
      <c r="Q551" s="238"/>
      <c r="R551" s="238"/>
      <c r="S551" s="238"/>
      <c r="T551" s="239"/>
      <c r="AT551" s="240" t="s">
        <v>216</v>
      </c>
      <c r="AU551" s="240" t="s">
        <v>80</v>
      </c>
      <c r="AV551" s="12" t="s">
        <v>80</v>
      </c>
      <c r="AW551" s="12" t="s">
        <v>33</v>
      </c>
      <c r="AX551" s="12" t="s">
        <v>78</v>
      </c>
      <c r="AY551" s="240" t="s">
        <v>207</v>
      </c>
    </row>
    <row r="552" s="1" customFormat="1" ht="16.5" customHeight="1">
      <c r="B552" s="38"/>
      <c r="C552" s="217" t="s">
        <v>1095</v>
      </c>
      <c r="D552" s="217" t="s">
        <v>209</v>
      </c>
      <c r="E552" s="218" t="s">
        <v>1096</v>
      </c>
      <c r="F552" s="219" t="s">
        <v>1097</v>
      </c>
      <c r="G552" s="220" t="s">
        <v>296</v>
      </c>
      <c r="H552" s="221">
        <v>64.599999999999994</v>
      </c>
      <c r="I552" s="222"/>
      <c r="J552" s="223">
        <f>ROUND(I552*H552,2)</f>
        <v>0</v>
      </c>
      <c r="K552" s="219" t="s">
        <v>213</v>
      </c>
      <c r="L552" s="43"/>
      <c r="M552" s="224" t="s">
        <v>1</v>
      </c>
      <c r="N552" s="225" t="s">
        <v>42</v>
      </c>
      <c r="O552" s="79"/>
      <c r="P552" s="226">
        <f>O552*H552</f>
        <v>0</v>
      </c>
      <c r="Q552" s="226">
        <v>3.0000000000000001E-05</v>
      </c>
      <c r="R552" s="226">
        <f>Q552*H552</f>
        <v>0.0019379999999999998</v>
      </c>
      <c r="S552" s="226">
        <v>0</v>
      </c>
      <c r="T552" s="227">
        <f>S552*H552</f>
        <v>0</v>
      </c>
      <c r="AR552" s="17" t="s">
        <v>303</v>
      </c>
      <c r="AT552" s="17" t="s">
        <v>209</v>
      </c>
      <c r="AU552" s="17" t="s">
        <v>80</v>
      </c>
      <c r="AY552" s="17" t="s">
        <v>207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78</v>
      </c>
      <c r="BK552" s="228">
        <f>ROUND(I552*H552,2)</f>
        <v>0</v>
      </c>
      <c r="BL552" s="17" t="s">
        <v>303</v>
      </c>
      <c r="BM552" s="17" t="s">
        <v>1098</v>
      </c>
    </row>
    <row r="553" s="12" customFormat="1">
      <c r="B553" s="229"/>
      <c r="C553" s="230"/>
      <c r="D553" s="231" t="s">
        <v>216</v>
      </c>
      <c r="E553" s="232" t="s">
        <v>1</v>
      </c>
      <c r="F553" s="233" t="s">
        <v>1094</v>
      </c>
      <c r="G553" s="230"/>
      <c r="H553" s="234">
        <v>64.599999999999994</v>
      </c>
      <c r="I553" s="235"/>
      <c r="J553" s="230"/>
      <c r="K553" s="230"/>
      <c r="L553" s="236"/>
      <c r="M553" s="237"/>
      <c r="N553" s="238"/>
      <c r="O553" s="238"/>
      <c r="P553" s="238"/>
      <c r="Q553" s="238"/>
      <c r="R553" s="238"/>
      <c r="S553" s="238"/>
      <c r="T553" s="239"/>
      <c r="AT553" s="240" t="s">
        <v>216</v>
      </c>
      <c r="AU553" s="240" t="s">
        <v>80</v>
      </c>
      <c r="AV553" s="12" t="s">
        <v>80</v>
      </c>
      <c r="AW553" s="12" t="s">
        <v>33</v>
      </c>
      <c r="AX553" s="12" t="s">
        <v>78</v>
      </c>
      <c r="AY553" s="240" t="s">
        <v>207</v>
      </c>
    </row>
    <row r="554" s="1" customFormat="1" ht="16.5" customHeight="1">
      <c r="B554" s="38"/>
      <c r="C554" s="217" t="s">
        <v>1099</v>
      </c>
      <c r="D554" s="217" t="s">
        <v>209</v>
      </c>
      <c r="E554" s="218" t="s">
        <v>1100</v>
      </c>
      <c r="F554" s="219" t="s">
        <v>1101</v>
      </c>
      <c r="G554" s="220" t="s">
        <v>290</v>
      </c>
      <c r="H554" s="221">
        <v>71.799999999999997</v>
      </c>
      <c r="I554" s="222"/>
      <c r="J554" s="223">
        <f>ROUND(I554*H554,2)</f>
        <v>0</v>
      </c>
      <c r="K554" s="219" t="s">
        <v>213</v>
      </c>
      <c r="L554" s="43"/>
      <c r="M554" s="224" t="s">
        <v>1</v>
      </c>
      <c r="N554" s="225" t="s">
        <v>42</v>
      </c>
      <c r="O554" s="79"/>
      <c r="P554" s="226">
        <f>O554*H554</f>
        <v>0</v>
      </c>
      <c r="Q554" s="226">
        <v>2.0000000000000002E-05</v>
      </c>
      <c r="R554" s="226">
        <f>Q554*H554</f>
        <v>0.001436</v>
      </c>
      <c r="S554" s="226">
        <v>0</v>
      </c>
      <c r="T554" s="227">
        <f>S554*H554</f>
        <v>0</v>
      </c>
      <c r="AR554" s="17" t="s">
        <v>303</v>
      </c>
      <c r="AT554" s="17" t="s">
        <v>209</v>
      </c>
      <c r="AU554" s="17" t="s">
        <v>80</v>
      </c>
      <c r="AY554" s="17" t="s">
        <v>207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78</v>
      </c>
      <c r="BK554" s="228">
        <f>ROUND(I554*H554,2)</f>
        <v>0</v>
      </c>
      <c r="BL554" s="17" t="s">
        <v>303</v>
      </c>
      <c r="BM554" s="17" t="s">
        <v>1102</v>
      </c>
    </row>
    <row r="555" s="15" customFormat="1">
      <c r="B555" s="263"/>
      <c r="C555" s="264"/>
      <c r="D555" s="231" t="s">
        <v>216</v>
      </c>
      <c r="E555" s="265" t="s">
        <v>1</v>
      </c>
      <c r="F555" s="266" t="s">
        <v>1103</v>
      </c>
      <c r="G555" s="264"/>
      <c r="H555" s="265" t="s">
        <v>1</v>
      </c>
      <c r="I555" s="267"/>
      <c r="J555" s="264"/>
      <c r="K555" s="264"/>
      <c r="L555" s="268"/>
      <c r="M555" s="269"/>
      <c r="N555" s="270"/>
      <c r="O555" s="270"/>
      <c r="P555" s="270"/>
      <c r="Q555" s="270"/>
      <c r="R555" s="270"/>
      <c r="S555" s="270"/>
      <c r="T555" s="271"/>
      <c r="AT555" s="272" t="s">
        <v>216</v>
      </c>
      <c r="AU555" s="272" t="s">
        <v>80</v>
      </c>
      <c r="AV555" s="15" t="s">
        <v>78</v>
      </c>
      <c r="AW555" s="15" t="s">
        <v>33</v>
      </c>
      <c r="AX555" s="15" t="s">
        <v>71</v>
      </c>
      <c r="AY555" s="272" t="s">
        <v>207</v>
      </c>
    </row>
    <row r="556" s="12" customFormat="1">
      <c r="B556" s="229"/>
      <c r="C556" s="230"/>
      <c r="D556" s="231" t="s">
        <v>216</v>
      </c>
      <c r="E556" s="232" t="s">
        <v>1</v>
      </c>
      <c r="F556" s="233" t="s">
        <v>1104</v>
      </c>
      <c r="G556" s="230"/>
      <c r="H556" s="234">
        <v>19.800000000000001</v>
      </c>
      <c r="I556" s="235"/>
      <c r="J556" s="230"/>
      <c r="K556" s="230"/>
      <c r="L556" s="236"/>
      <c r="M556" s="237"/>
      <c r="N556" s="238"/>
      <c r="O556" s="238"/>
      <c r="P556" s="238"/>
      <c r="Q556" s="238"/>
      <c r="R556" s="238"/>
      <c r="S556" s="238"/>
      <c r="T556" s="239"/>
      <c r="AT556" s="240" t="s">
        <v>216</v>
      </c>
      <c r="AU556" s="240" t="s">
        <v>80</v>
      </c>
      <c r="AV556" s="12" t="s">
        <v>80</v>
      </c>
      <c r="AW556" s="12" t="s">
        <v>33</v>
      </c>
      <c r="AX556" s="12" t="s">
        <v>71</v>
      </c>
      <c r="AY556" s="240" t="s">
        <v>207</v>
      </c>
    </row>
    <row r="557" s="12" customFormat="1">
      <c r="B557" s="229"/>
      <c r="C557" s="230"/>
      <c r="D557" s="231" t="s">
        <v>216</v>
      </c>
      <c r="E557" s="232" t="s">
        <v>1</v>
      </c>
      <c r="F557" s="233" t="s">
        <v>1105</v>
      </c>
      <c r="G557" s="230"/>
      <c r="H557" s="234">
        <v>12.34</v>
      </c>
      <c r="I557" s="235"/>
      <c r="J557" s="230"/>
      <c r="K557" s="230"/>
      <c r="L557" s="236"/>
      <c r="M557" s="237"/>
      <c r="N557" s="238"/>
      <c r="O557" s="238"/>
      <c r="P557" s="238"/>
      <c r="Q557" s="238"/>
      <c r="R557" s="238"/>
      <c r="S557" s="238"/>
      <c r="T557" s="239"/>
      <c r="AT557" s="240" t="s">
        <v>216</v>
      </c>
      <c r="AU557" s="240" t="s">
        <v>80</v>
      </c>
      <c r="AV557" s="12" t="s">
        <v>80</v>
      </c>
      <c r="AW557" s="12" t="s">
        <v>33</v>
      </c>
      <c r="AX557" s="12" t="s">
        <v>71</v>
      </c>
      <c r="AY557" s="240" t="s">
        <v>207</v>
      </c>
    </row>
    <row r="558" s="12" customFormat="1">
      <c r="B558" s="229"/>
      <c r="C558" s="230"/>
      <c r="D558" s="231" t="s">
        <v>216</v>
      </c>
      <c r="E558" s="232" t="s">
        <v>1</v>
      </c>
      <c r="F558" s="233" t="s">
        <v>1106</v>
      </c>
      <c r="G558" s="230"/>
      <c r="H558" s="234">
        <v>10.199999999999999</v>
      </c>
      <c r="I558" s="235"/>
      <c r="J558" s="230"/>
      <c r="K558" s="230"/>
      <c r="L558" s="236"/>
      <c r="M558" s="237"/>
      <c r="N558" s="238"/>
      <c r="O558" s="238"/>
      <c r="P558" s="238"/>
      <c r="Q558" s="238"/>
      <c r="R558" s="238"/>
      <c r="S558" s="238"/>
      <c r="T558" s="239"/>
      <c r="AT558" s="240" t="s">
        <v>216</v>
      </c>
      <c r="AU558" s="240" t="s">
        <v>80</v>
      </c>
      <c r="AV558" s="12" t="s">
        <v>80</v>
      </c>
      <c r="AW558" s="12" t="s">
        <v>33</v>
      </c>
      <c r="AX558" s="12" t="s">
        <v>71</v>
      </c>
      <c r="AY558" s="240" t="s">
        <v>207</v>
      </c>
    </row>
    <row r="559" s="12" customFormat="1">
      <c r="B559" s="229"/>
      <c r="C559" s="230"/>
      <c r="D559" s="231" t="s">
        <v>216</v>
      </c>
      <c r="E559" s="232" t="s">
        <v>1</v>
      </c>
      <c r="F559" s="233" t="s">
        <v>1107</v>
      </c>
      <c r="G559" s="230"/>
      <c r="H559" s="234">
        <v>11.720000000000001</v>
      </c>
      <c r="I559" s="235"/>
      <c r="J559" s="230"/>
      <c r="K559" s="230"/>
      <c r="L559" s="236"/>
      <c r="M559" s="237"/>
      <c r="N559" s="238"/>
      <c r="O559" s="238"/>
      <c r="P559" s="238"/>
      <c r="Q559" s="238"/>
      <c r="R559" s="238"/>
      <c r="S559" s="238"/>
      <c r="T559" s="239"/>
      <c r="AT559" s="240" t="s">
        <v>216</v>
      </c>
      <c r="AU559" s="240" t="s">
        <v>80</v>
      </c>
      <c r="AV559" s="12" t="s">
        <v>80</v>
      </c>
      <c r="AW559" s="12" t="s">
        <v>33</v>
      </c>
      <c r="AX559" s="12" t="s">
        <v>71</v>
      </c>
      <c r="AY559" s="240" t="s">
        <v>207</v>
      </c>
    </row>
    <row r="560" s="12" customFormat="1">
      <c r="B560" s="229"/>
      <c r="C560" s="230"/>
      <c r="D560" s="231" t="s">
        <v>216</v>
      </c>
      <c r="E560" s="232" t="s">
        <v>1</v>
      </c>
      <c r="F560" s="233" t="s">
        <v>1108</v>
      </c>
      <c r="G560" s="230"/>
      <c r="H560" s="234">
        <v>12.1</v>
      </c>
      <c r="I560" s="235"/>
      <c r="J560" s="230"/>
      <c r="K560" s="230"/>
      <c r="L560" s="236"/>
      <c r="M560" s="237"/>
      <c r="N560" s="238"/>
      <c r="O560" s="238"/>
      <c r="P560" s="238"/>
      <c r="Q560" s="238"/>
      <c r="R560" s="238"/>
      <c r="S560" s="238"/>
      <c r="T560" s="239"/>
      <c r="AT560" s="240" t="s">
        <v>216</v>
      </c>
      <c r="AU560" s="240" t="s">
        <v>80</v>
      </c>
      <c r="AV560" s="12" t="s">
        <v>80</v>
      </c>
      <c r="AW560" s="12" t="s">
        <v>33</v>
      </c>
      <c r="AX560" s="12" t="s">
        <v>71</v>
      </c>
      <c r="AY560" s="240" t="s">
        <v>207</v>
      </c>
    </row>
    <row r="561" s="12" customFormat="1">
      <c r="B561" s="229"/>
      <c r="C561" s="230"/>
      <c r="D561" s="231" t="s">
        <v>216</v>
      </c>
      <c r="E561" s="232" t="s">
        <v>1</v>
      </c>
      <c r="F561" s="233" t="s">
        <v>1109</v>
      </c>
      <c r="G561" s="230"/>
      <c r="H561" s="234">
        <v>5.6399999999999997</v>
      </c>
      <c r="I561" s="235"/>
      <c r="J561" s="230"/>
      <c r="K561" s="230"/>
      <c r="L561" s="236"/>
      <c r="M561" s="237"/>
      <c r="N561" s="238"/>
      <c r="O561" s="238"/>
      <c r="P561" s="238"/>
      <c r="Q561" s="238"/>
      <c r="R561" s="238"/>
      <c r="S561" s="238"/>
      <c r="T561" s="239"/>
      <c r="AT561" s="240" t="s">
        <v>216</v>
      </c>
      <c r="AU561" s="240" t="s">
        <v>80</v>
      </c>
      <c r="AV561" s="12" t="s">
        <v>80</v>
      </c>
      <c r="AW561" s="12" t="s">
        <v>33</v>
      </c>
      <c r="AX561" s="12" t="s">
        <v>71</v>
      </c>
      <c r="AY561" s="240" t="s">
        <v>207</v>
      </c>
    </row>
    <row r="562" s="13" customFormat="1">
      <c r="B562" s="241"/>
      <c r="C562" s="242"/>
      <c r="D562" s="231" t="s">
        <v>216</v>
      </c>
      <c r="E562" s="243" t="s">
        <v>1</v>
      </c>
      <c r="F562" s="244" t="s">
        <v>223</v>
      </c>
      <c r="G562" s="242"/>
      <c r="H562" s="245">
        <v>71.799999999999997</v>
      </c>
      <c r="I562" s="246"/>
      <c r="J562" s="242"/>
      <c r="K562" s="242"/>
      <c r="L562" s="247"/>
      <c r="M562" s="248"/>
      <c r="N562" s="249"/>
      <c r="O562" s="249"/>
      <c r="P562" s="249"/>
      <c r="Q562" s="249"/>
      <c r="R562" s="249"/>
      <c r="S562" s="249"/>
      <c r="T562" s="250"/>
      <c r="AT562" s="251" t="s">
        <v>216</v>
      </c>
      <c r="AU562" s="251" t="s">
        <v>80</v>
      </c>
      <c r="AV562" s="13" t="s">
        <v>214</v>
      </c>
      <c r="AW562" s="13" t="s">
        <v>33</v>
      </c>
      <c r="AX562" s="13" t="s">
        <v>78</v>
      </c>
      <c r="AY562" s="251" t="s">
        <v>207</v>
      </c>
    </row>
    <row r="563" s="1" customFormat="1" ht="16.5" customHeight="1">
      <c r="B563" s="38"/>
      <c r="C563" s="217" t="s">
        <v>1110</v>
      </c>
      <c r="D563" s="217" t="s">
        <v>209</v>
      </c>
      <c r="E563" s="218" t="s">
        <v>1111</v>
      </c>
      <c r="F563" s="219" t="s">
        <v>1112</v>
      </c>
      <c r="G563" s="220" t="s">
        <v>290</v>
      </c>
      <c r="H563" s="221">
        <v>71.799999999999997</v>
      </c>
      <c r="I563" s="222"/>
      <c r="J563" s="223">
        <f>ROUND(I563*H563,2)</f>
        <v>0</v>
      </c>
      <c r="K563" s="219" t="s">
        <v>213</v>
      </c>
      <c r="L563" s="43"/>
      <c r="M563" s="224" t="s">
        <v>1</v>
      </c>
      <c r="N563" s="225" t="s">
        <v>42</v>
      </c>
      <c r="O563" s="79"/>
      <c r="P563" s="226">
        <f>O563*H563</f>
        <v>0</v>
      </c>
      <c r="Q563" s="226">
        <v>0.00014999999999999999</v>
      </c>
      <c r="R563" s="226">
        <f>Q563*H563</f>
        <v>0.010769999999999998</v>
      </c>
      <c r="S563" s="226">
        <v>0</v>
      </c>
      <c r="T563" s="227">
        <f>S563*H563</f>
        <v>0</v>
      </c>
      <c r="AR563" s="17" t="s">
        <v>303</v>
      </c>
      <c r="AT563" s="17" t="s">
        <v>209</v>
      </c>
      <c r="AU563" s="17" t="s">
        <v>80</v>
      </c>
      <c r="AY563" s="17" t="s">
        <v>207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78</v>
      </c>
      <c r="BK563" s="228">
        <f>ROUND(I563*H563,2)</f>
        <v>0</v>
      </c>
      <c r="BL563" s="17" t="s">
        <v>303</v>
      </c>
      <c r="BM563" s="17" t="s">
        <v>1113</v>
      </c>
    </row>
    <row r="564" s="12" customFormat="1">
      <c r="B564" s="229"/>
      <c r="C564" s="230"/>
      <c r="D564" s="231" t="s">
        <v>216</v>
      </c>
      <c r="E564" s="232" t="s">
        <v>1</v>
      </c>
      <c r="F564" s="233" t="s">
        <v>1114</v>
      </c>
      <c r="G564" s="230"/>
      <c r="H564" s="234">
        <v>71.799999999999997</v>
      </c>
      <c r="I564" s="235"/>
      <c r="J564" s="230"/>
      <c r="K564" s="230"/>
      <c r="L564" s="236"/>
      <c r="M564" s="237"/>
      <c r="N564" s="238"/>
      <c r="O564" s="238"/>
      <c r="P564" s="238"/>
      <c r="Q564" s="238"/>
      <c r="R564" s="238"/>
      <c r="S564" s="238"/>
      <c r="T564" s="239"/>
      <c r="AT564" s="240" t="s">
        <v>216</v>
      </c>
      <c r="AU564" s="240" t="s">
        <v>80</v>
      </c>
      <c r="AV564" s="12" t="s">
        <v>80</v>
      </c>
      <c r="AW564" s="12" t="s">
        <v>33</v>
      </c>
      <c r="AX564" s="12" t="s">
        <v>78</v>
      </c>
      <c r="AY564" s="240" t="s">
        <v>207</v>
      </c>
    </row>
    <row r="565" s="1" customFormat="1" ht="16.5" customHeight="1">
      <c r="B565" s="38"/>
      <c r="C565" s="273" t="s">
        <v>1115</v>
      </c>
      <c r="D565" s="273" t="s">
        <v>281</v>
      </c>
      <c r="E565" s="274" t="s">
        <v>1116</v>
      </c>
      <c r="F565" s="275" t="s">
        <v>1117</v>
      </c>
      <c r="G565" s="276" t="s">
        <v>290</v>
      </c>
      <c r="H565" s="277">
        <v>75.390000000000001</v>
      </c>
      <c r="I565" s="278"/>
      <c r="J565" s="279">
        <f>ROUND(I565*H565,2)</f>
        <v>0</v>
      </c>
      <c r="K565" s="275" t="s">
        <v>943</v>
      </c>
      <c r="L565" s="280"/>
      <c r="M565" s="281" t="s">
        <v>1</v>
      </c>
      <c r="N565" s="282" t="s">
        <v>42</v>
      </c>
      <c r="O565" s="79"/>
      <c r="P565" s="226">
        <f>O565*H565</f>
        <v>0</v>
      </c>
      <c r="Q565" s="226">
        <v>0.00019000000000000001</v>
      </c>
      <c r="R565" s="226">
        <f>Q565*H565</f>
        <v>0.014324100000000001</v>
      </c>
      <c r="S565" s="226">
        <v>0</v>
      </c>
      <c r="T565" s="227">
        <f>S565*H565</f>
        <v>0</v>
      </c>
      <c r="AR565" s="17" t="s">
        <v>397</v>
      </c>
      <c r="AT565" s="17" t="s">
        <v>281</v>
      </c>
      <c r="AU565" s="17" t="s">
        <v>80</v>
      </c>
      <c r="AY565" s="17" t="s">
        <v>207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78</v>
      </c>
      <c r="BK565" s="228">
        <f>ROUND(I565*H565,2)</f>
        <v>0</v>
      </c>
      <c r="BL565" s="17" t="s">
        <v>303</v>
      </c>
      <c r="BM565" s="17" t="s">
        <v>1118</v>
      </c>
    </row>
    <row r="566" s="12" customFormat="1">
      <c r="B566" s="229"/>
      <c r="C566" s="230"/>
      <c r="D566" s="231" t="s">
        <v>216</v>
      </c>
      <c r="E566" s="232" t="s">
        <v>1</v>
      </c>
      <c r="F566" s="233" t="s">
        <v>1119</v>
      </c>
      <c r="G566" s="230"/>
      <c r="H566" s="234">
        <v>75.390000000000001</v>
      </c>
      <c r="I566" s="235"/>
      <c r="J566" s="230"/>
      <c r="K566" s="230"/>
      <c r="L566" s="236"/>
      <c r="M566" s="237"/>
      <c r="N566" s="238"/>
      <c r="O566" s="238"/>
      <c r="P566" s="238"/>
      <c r="Q566" s="238"/>
      <c r="R566" s="238"/>
      <c r="S566" s="238"/>
      <c r="T566" s="239"/>
      <c r="AT566" s="240" t="s">
        <v>216</v>
      </c>
      <c r="AU566" s="240" t="s">
        <v>80</v>
      </c>
      <c r="AV566" s="12" t="s">
        <v>80</v>
      </c>
      <c r="AW566" s="12" t="s">
        <v>33</v>
      </c>
      <c r="AX566" s="12" t="s">
        <v>78</v>
      </c>
      <c r="AY566" s="240" t="s">
        <v>207</v>
      </c>
    </row>
    <row r="567" s="1" customFormat="1" ht="16.5" customHeight="1">
      <c r="B567" s="38"/>
      <c r="C567" s="217" t="s">
        <v>1120</v>
      </c>
      <c r="D567" s="217" t="s">
        <v>209</v>
      </c>
      <c r="E567" s="218" t="s">
        <v>1121</v>
      </c>
      <c r="F567" s="219" t="s">
        <v>1122</v>
      </c>
      <c r="G567" s="220" t="s">
        <v>296</v>
      </c>
      <c r="H567" s="221">
        <v>64.599999999999994</v>
      </c>
      <c r="I567" s="222"/>
      <c r="J567" s="223">
        <f>ROUND(I567*H567,2)</f>
        <v>0</v>
      </c>
      <c r="K567" s="219" t="s">
        <v>213</v>
      </c>
      <c r="L567" s="43"/>
      <c r="M567" s="224" t="s">
        <v>1</v>
      </c>
      <c r="N567" s="225" t="s">
        <v>42</v>
      </c>
      <c r="O567" s="79"/>
      <c r="P567" s="226">
        <f>O567*H567</f>
        <v>0</v>
      </c>
      <c r="Q567" s="226">
        <v>0.00014999999999999999</v>
      </c>
      <c r="R567" s="226">
        <f>Q567*H567</f>
        <v>0.009689999999999999</v>
      </c>
      <c r="S567" s="226">
        <v>0</v>
      </c>
      <c r="T567" s="227">
        <f>S567*H567</f>
        <v>0</v>
      </c>
      <c r="AR567" s="17" t="s">
        <v>303</v>
      </c>
      <c r="AT567" s="17" t="s">
        <v>209</v>
      </c>
      <c r="AU567" s="17" t="s">
        <v>80</v>
      </c>
      <c r="AY567" s="17" t="s">
        <v>207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78</v>
      </c>
      <c r="BK567" s="228">
        <f>ROUND(I567*H567,2)</f>
        <v>0</v>
      </c>
      <c r="BL567" s="17" t="s">
        <v>303</v>
      </c>
      <c r="BM567" s="17" t="s">
        <v>1123</v>
      </c>
    </row>
    <row r="568" s="12" customFormat="1">
      <c r="B568" s="229"/>
      <c r="C568" s="230"/>
      <c r="D568" s="231" t="s">
        <v>216</v>
      </c>
      <c r="E568" s="232" t="s">
        <v>1</v>
      </c>
      <c r="F568" s="233" t="s">
        <v>1124</v>
      </c>
      <c r="G568" s="230"/>
      <c r="H568" s="234">
        <v>64.599999999999994</v>
      </c>
      <c r="I568" s="235"/>
      <c r="J568" s="230"/>
      <c r="K568" s="230"/>
      <c r="L568" s="236"/>
      <c r="M568" s="237"/>
      <c r="N568" s="238"/>
      <c r="O568" s="238"/>
      <c r="P568" s="238"/>
      <c r="Q568" s="238"/>
      <c r="R568" s="238"/>
      <c r="S568" s="238"/>
      <c r="T568" s="239"/>
      <c r="AT568" s="240" t="s">
        <v>216</v>
      </c>
      <c r="AU568" s="240" t="s">
        <v>80</v>
      </c>
      <c r="AV568" s="12" t="s">
        <v>80</v>
      </c>
      <c r="AW568" s="12" t="s">
        <v>33</v>
      </c>
      <c r="AX568" s="12" t="s">
        <v>78</v>
      </c>
      <c r="AY568" s="240" t="s">
        <v>207</v>
      </c>
    </row>
    <row r="569" s="1" customFormat="1" ht="16.5" customHeight="1">
      <c r="B569" s="38"/>
      <c r="C569" s="217" t="s">
        <v>1125</v>
      </c>
      <c r="D569" s="217" t="s">
        <v>209</v>
      </c>
      <c r="E569" s="218" t="s">
        <v>1126</v>
      </c>
      <c r="F569" s="219" t="s">
        <v>1127</v>
      </c>
      <c r="G569" s="220" t="s">
        <v>296</v>
      </c>
      <c r="H569" s="221">
        <v>77.631</v>
      </c>
      <c r="I569" s="222"/>
      <c r="J569" s="223">
        <f>ROUND(I569*H569,2)</f>
        <v>0</v>
      </c>
      <c r="K569" s="219" t="s">
        <v>943</v>
      </c>
      <c r="L569" s="43"/>
      <c r="M569" s="224" t="s">
        <v>1</v>
      </c>
      <c r="N569" s="225" t="s">
        <v>42</v>
      </c>
      <c r="O569" s="79"/>
      <c r="P569" s="226">
        <f>O569*H569</f>
        <v>0</v>
      </c>
      <c r="Q569" s="226">
        <v>0.00050000000000000001</v>
      </c>
      <c r="R569" s="226">
        <f>Q569*H569</f>
        <v>0.038815500000000003</v>
      </c>
      <c r="S569" s="226">
        <v>0</v>
      </c>
      <c r="T569" s="227">
        <f>S569*H569</f>
        <v>0</v>
      </c>
      <c r="AR569" s="17" t="s">
        <v>303</v>
      </c>
      <c r="AT569" s="17" t="s">
        <v>209</v>
      </c>
      <c r="AU569" s="17" t="s">
        <v>80</v>
      </c>
      <c r="AY569" s="17" t="s">
        <v>207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78</v>
      </c>
      <c r="BK569" s="228">
        <f>ROUND(I569*H569,2)</f>
        <v>0</v>
      </c>
      <c r="BL569" s="17" t="s">
        <v>303</v>
      </c>
      <c r="BM569" s="17" t="s">
        <v>1128</v>
      </c>
    </row>
    <row r="570" s="12" customFormat="1">
      <c r="B570" s="229"/>
      <c r="C570" s="230"/>
      <c r="D570" s="231" t="s">
        <v>216</v>
      </c>
      <c r="E570" s="232" t="s">
        <v>1</v>
      </c>
      <c r="F570" s="233" t="s">
        <v>1129</v>
      </c>
      <c r="G570" s="230"/>
      <c r="H570" s="234">
        <v>77.631</v>
      </c>
      <c r="I570" s="235"/>
      <c r="J570" s="230"/>
      <c r="K570" s="230"/>
      <c r="L570" s="236"/>
      <c r="M570" s="237"/>
      <c r="N570" s="238"/>
      <c r="O570" s="238"/>
      <c r="P570" s="238"/>
      <c r="Q570" s="238"/>
      <c r="R570" s="238"/>
      <c r="S570" s="238"/>
      <c r="T570" s="239"/>
      <c r="AT570" s="240" t="s">
        <v>216</v>
      </c>
      <c r="AU570" s="240" t="s">
        <v>80</v>
      </c>
      <c r="AV570" s="12" t="s">
        <v>80</v>
      </c>
      <c r="AW570" s="12" t="s">
        <v>33</v>
      </c>
      <c r="AX570" s="12" t="s">
        <v>78</v>
      </c>
      <c r="AY570" s="240" t="s">
        <v>207</v>
      </c>
    </row>
    <row r="571" s="1" customFormat="1" ht="22.5" customHeight="1">
      <c r="B571" s="38"/>
      <c r="C571" s="217" t="s">
        <v>1130</v>
      </c>
      <c r="D571" s="217" t="s">
        <v>209</v>
      </c>
      <c r="E571" s="218" t="s">
        <v>1131</v>
      </c>
      <c r="F571" s="219" t="s">
        <v>1132</v>
      </c>
      <c r="G571" s="220" t="s">
        <v>868</v>
      </c>
      <c r="H571" s="283"/>
      <c r="I571" s="222"/>
      <c r="J571" s="223">
        <f>ROUND(I571*H571,2)</f>
        <v>0</v>
      </c>
      <c r="K571" s="219" t="s">
        <v>213</v>
      </c>
      <c r="L571" s="43"/>
      <c r="M571" s="224" t="s">
        <v>1</v>
      </c>
      <c r="N571" s="225" t="s">
        <v>42</v>
      </c>
      <c r="O571" s="79"/>
      <c r="P571" s="226">
        <f>O571*H571</f>
        <v>0</v>
      </c>
      <c r="Q571" s="226">
        <v>0</v>
      </c>
      <c r="R571" s="226">
        <f>Q571*H571</f>
        <v>0</v>
      </c>
      <c r="S571" s="226">
        <v>0</v>
      </c>
      <c r="T571" s="227">
        <f>S571*H571</f>
        <v>0</v>
      </c>
      <c r="AR571" s="17" t="s">
        <v>303</v>
      </c>
      <c r="AT571" s="17" t="s">
        <v>209</v>
      </c>
      <c r="AU571" s="17" t="s">
        <v>80</v>
      </c>
      <c r="AY571" s="17" t="s">
        <v>207</v>
      </c>
      <c r="BE571" s="228">
        <f>IF(N571="základní",J571,0)</f>
        <v>0</v>
      </c>
      <c r="BF571" s="228">
        <f>IF(N571="snížená",J571,0)</f>
        <v>0</v>
      </c>
      <c r="BG571" s="228">
        <f>IF(N571="zákl. přenesená",J571,0)</f>
        <v>0</v>
      </c>
      <c r="BH571" s="228">
        <f>IF(N571="sníž. přenesená",J571,0)</f>
        <v>0</v>
      </c>
      <c r="BI571" s="228">
        <f>IF(N571="nulová",J571,0)</f>
        <v>0</v>
      </c>
      <c r="BJ571" s="17" t="s">
        <v>78</v>
      </c>
      <c r="BK571" s="228">
        <f>ROUND(I571*H571,2)</f>
        <v>0</v>
      </c>
      <c r="BL571" s="17" t="s">
        <v>303</v>
      </c>
      <c r="BM571" s="17" t="s">
        <v>1133</v>
      </c>
    </row>
    <row r="572" s="1" customFormat="1" ht="16.5" customHeight="1">
      <c r="B572" s="38"/>
      <c r="C572" s="217" t="s">
        <v>1134</v>
      </c>
      <c r="D572" s="217" t="s">
        <v>209</v>
      </c>
      <c r="E572" s="218" t="s">
        <v>1135</v>
      </c>
      <c r="F572" s="219" t="s">
        <v>1136</v>
      </c>
      <c r="G572" s="220" t="s">
        <v>296</v>
      </c>
      <c r="H572" s="221">
        <v>64.599999999999994</v>
      </c>
      <c r="I572" s="222"/>
      <c r="J572" s="223">
        <f>ROUND(I572*H572,2)</f>
        <v>0</v>
      </c>
      <c r="K572" s="219" t="s">
        <v>213</v>
      </c>
      <c r="L572" s="43"/>
      <c r="M572" s="224" t="s">
        <v>1</v>
      </c>
      <c r="N572" s="225" t="s">
        <v>42</v>
      </c>
      <c r="O572" s="79"/>
      <c r="P572" s="226">
        <f>O572*H572</f>
        <v>0</v>
      </c>
      <c r="Q572" s="226">
        <v>0.0075799999999999999</v>
      </c>
      <c r="R572" s="226">
        <f>Q572*H572</f>
        <v>0.48966799999999994</v>
      </c>
      <c r="S572" s="226">
        <v>0</v>
      </c>
      <c r="T572" s="227">
        <f>S572*H572</f>
        <v>0</v>
      </c>
      <c r="AR572" s="17" t="s">
        <v>303</v>
      </c>
      <c r="AT572" s="17" t="s">
        <v>209</v>
      </c>
      <c r="AU572" s="17" t="s">
        <v>80</v>
      </c>
      <c r="AY572" s="17" t="s">
        <v>207</v>
      </c>
      <c r="BE572" s="228">
        <f>IF(N572="základní",J572,0)</f>
        <v>0</v>
      </c>
      <c r="BF572" s="228">
        <f>IF(N572="snížená",J572,0)</f>
        <v>0</v>
      </c>
      <c r="BG572" s="228">
        <f>IF(N572="zákl. přenesená",J572,0)</f>
        <v>0</v>
      </c>
      <c r="BH572" s="228">
        <f>IF(N572="sníž. přenesená",J572,0)</f>
        <v>0</v>
      </c>
      <c r="BI572" s="228">
        <f>IF(N572="nulová",J572,0)</f>
        <v>0</v>
      </c>
      <c r="BJ572" s="17" t="s">
        <v>78</v>
      </c>
      <c r="BK572" s="228">
        <f>ROUND(I572*H572,2)</f>
        <v>0</v>
      </c>
      <c r="BL572" s="17" t="s">
        <v>303</v>
      </c>
      <c r="BM572" s="17" t="s">
        <v>1137</v>
      </c>
    </row>
    <row r="573" s="12" customFormat="1">
      <c r="B573" s="229"/>
      <c r="C573" s="230"/>
      <c r="D573" s="231" t="s">
        <v>216</v>
      </c>
      <c r="E573" s="232" t="s">
        <v>1</v>
      </c>
      <c r="F573" s="233" t="s">
        <v>1094</v>
      </c>
      <c r="G573" s="230"/>
      <c r="H573" s="234">
        <v>64.599999999999994</v>
      </c>
      <c r="I573" s="235"/>
      <c r="J573" s="230"/>
      <c r="K573" s="230"/>
      <c r="L573" s="236"/>
      <c r="M573" s="237"/>
      <c r="N573" s="238"/>
      <c r="O573" s="238"/>
      <c r="P573" s="238"/>
      <c r="Q573" s="238"/>
      <c r="R573" s="238"/>
      <c r="S573" s="238"/>
      <c r="T573" s="239"/>
      <c r="AT573" s="240" t="s">
        <v>216</v>
      </c>
      <c r="AU573" s="240" t="s">
        <v>80</v>
      </c>
      <c r="AV573" s="12" t="s">
        <v>80</v>
      </c>
      <c r="AW573" s="12" t="s">
        <v>33</v>
      </c>
      <c r="AX573" s="12" t="s">
        <v>78</v>
      </c>
      <c r="AY573" s="240" t="s">
        <v>207</v>
      </c>
    </row>
    <row r="574" s="11" customFormat="1" ht="22.8" customHeight="1">
      <c r="B574" s="201"/>
      <c r="C574" s="202"/>
      <c r="D574" s="203" t="s">
        <v>70</v>
      </c>
      <c r="E574" s="215" t="s">
        <v>1138</v>
      </c>
      <c r="F574" s="215" t="s">
        <v>1139</v>
      </c>
      <c r="G574" s="202"/>
      <c r="H574" s="202"/>
      <c r="I574" s="205"/>
      <c r="J574" s="216">
        <f>BK574</f>
        <v>0</v>
      </c>
      <c r="K574" s="202"/>
      <c r="L574" s="207"/>
      <c r="M574" s="208"/>
      <c r="N574" s="209"/>
      <c r="O574" s="209"/>
      <c r="P574" s="210">
        <f>SUM(P575:P595)</f>
        <v>0</v>
      </c>
      <c r="Q574" s="209"/>
      <c r="R574" s="210">
        <f>SUM(R575:R595)</f>
        <v>1.3877928000000002</v>
      </c>
      <c r="S574" s="209"/>
      <c r="T574" s="211">
        <f>SUM(T575:T595)</f>
        <v>0</v>
      </c>
      <c r="AR574" s="212" t="s">
        <v>80</v>
      </c>
      <c r="AT574" s="213" t="s">
        <v>70</v>
      </c>
      <c r="AU574" s="213" t="s">
        <v>78</v>
      </c>
      <c r="AY574" s="212" t="s">
        <v>207</v>
      </c>
      <c r="BK574" s="214">
        <f>SUM(BK575:BK595)</f>
        <v>0</v>
      </c>
    </row>
    <row r="575" s="1" customFormat="1" ht="22.5" customHeight="1">
      <c r="B575" s="38"/>
      <c r="C575" s="217" t="s">
        <v>1140</v>
      </c>
      <c r="D575" s="217" t="s">
        <v>209</v>
      </c>
      <c r="E575" s="218" t="s">
        <v>1141</v>
      </c>
      <c r="F575" s="219" t="s">
        <v>1142</v>
      </c>
      <c r="G575" s="220" t="s">
        <v>296</v>
      </c>
      <c r="H575" s="221">
        <v>69.367000000000004</v>
      </c>
      <c r="I575" s="222"/>
      <c r="J575" s="223">
        <f>ROUND(I575*H575,2)</f>
        <v>0</v>
      </c>
      <c r="K575" s="219" t="s">
        <v>213</v>
      </c>
      <c r="L575" s="43"/>
      <c r="M575" s="224" t="s">
        <v>1</v>
      </c>
      <c r="N575" s="225" t="s">
        <v>42</v>
      </c>
      <c r="O575" s="79"/>
      <c r="P575" s="226">
        <f>O575*H575</f>
        <v>0</v>
      </c>
      <c r="Q575" s="226">
        <v>0.0030000000000000001</v>
      </c>
      <c r="R575" s="226">
        <f>Q575*H575</f>
        <v>0.20810100000000001</v>
      </c>
      <c r="S575" s="226">
        <v>0</v>
      </c>
      <c r="T575" s="227">
        <f>S575*H575</f>
        <v>0</v>
      </c>
      <c r="AR575" s="17" t="s">
        <v>303</v>
      </c>
      <c r="AT575" s="17" t="s">
        <v>209</v>
      </c>
      <c r="AU575" s="17" t="s">
        <v>80</v>
      </c>
      <c r="AY575" s="17" t="s">
        <v>207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78</v>
      </c>
      <c r="BK575" s="228">
        <f>ROUND(I575*H575,2)</f>
        <v>0</v>
      </c>
      <c r="BL575" s="17" t="s">
        <v>303</v>
      </c>
      <c r="BM575" s="17" t="s">
        <v>1143</v>
      </c>
    </row>
    <row r="576" s="12" customFormat="1">
      <c r="B576" s="229"/>
      <c r="C576" s="230"/>
      <c r="D576" s="231" t="s">
        <v>216</v>
      </c>
      <c r="E576" s="232" t="s">
        <v>1</v>
      </c>
      <c r="F576" s="233" t="s">
        <v>1144</v>
      </c>
      <c r="G576" s="230"/>
      <c r="H576" s="234">
        <v>3.8370000000000002</v>
      </c>
      <c r="I576" s="235"/>
      <c r="J576" s="230"/>
      <c r="K576" s="230"/>
      <c r="L576" s="236"/>
      <c r="M576" s="237"/>
      <c r="N576" s="238"/>
      <c r="O576" s="238"/>
      <c r="P576" s="238"/>
      <c r="Q576" s="238"/>
      <c r="R576" s="238"/>
      <c r="S576" s="238"/>
      <c r="T576" s="239"/>
      <c r="AT576" s="240" t="s">
        <v>216</v>
      </c>
      <c r="AU576" s="240" t="s">
        <v>80</v>
      </c>
      <c r="AV576" s="12" t="s">
        <v>80</v>
      </c>
      <c r="AW576" s="12" t="s">
        <v>33</v>
      </c>
      <c r="AX576" s="12" t="s">
        <v>71</v>
      </c>
      <c r="AY576" s="240" t="s">
        <v>207</v>
      </c>
    </row>
    <row r="577" s="12" customFormat="1">
      <c r="B577" s="229"/>
      <c r="C577" s="230"/>
      <c r="D577" s="231" t="s">
        <v>216</v>
      </c>
      <c r="E577" s="232" t="s">
        <v>1</v>
      </c>
      <c r="F577" s="233" t="s">
        <v>1145</v>
      </c>
      <c r="G577" s="230"/>
      <c r="H577" s="234">
        <v>20.390999999999998</v>
      </c>
      <c r="I577" s="235"/>
      <c r="J577" s="230"/>
      <c r="K577" s="230"/>
      <c r="L577" s="236"/>
      <c r="M577" s="237"/>
      <c r="N577" s="238"/>
      <c r="O577" s="238"/>
      <c r="P577" s="238"/>
      <c r="Q577" s="238"/>
      <c r="R577" s="238"/>
      <c r="S577" s="238"/>
      <c r="T577" s="239"/>
      <c r="AT577" s="240" t="s">
        <v>216</v>
      </c>
      <c r="AU577" s="240" t="s">
        <v>80</v>
      </c>
      <c r="AV577" s="12" t="s">
        <v>80</v>
      </c>
      <c r="AW577" s="12" t="s">
        <v>33</v>
      </c>
      <c r="AX577" s="12" t="s">
        <v>71</v>
      </c>
      <c r="AY577" s="240" t="s">
        <v>207</v>
      </c>
    </row>
    <row r="578" s="12" customFormat="1">
      <c r="B578" s="229"/>
      <c r="C578" s="230"/>
      <c r="D578" s="231" t="s">
        <v>216</v>
      </c>
      <c r="E578" s="232" t="s">
        <v>1</v>
      </c>
      <c r="F578" s="233" t="s">
        <v>1146</v>
      </c>
      <c r="G578" s="230"/>
      <c r="H578" s="234">
        <v>21.266999999999999</v>
      </c>
      <c r="I578" s="235"/>
      <c r="J578" s="230"/>
      <c r="K578" s="230"/>
      <c r="L578" s="236"/>
      <c r="M578" s="237"/>
      <c r="N578" s="238"/>
      <c r="O578" s="238"/>
      <c r="P578" s="238"/>
      <c r="Q578" s="238"/>
      <c r="R578" s="238"/>
      <c r="S578" s="238"/>
      <c r="T578" s="239"/>
      <c r="AT578" s="240" t="s">
        <v>216</v>
      </c>
      <c r="AU578" s="240" t="s">
        <v>80</v>
      </c>
      <c r="AV578" s="12" t="s">
        <v>80</v>
      </c>
      <c r="AW578" s="12" t="s">
        <v>33</v>
      </c>
      <c r="AX578" s="12" t="s">
        <v>71</v>
      </c>
      <c r="AY578" s="240" t="s">
        <v>207</v>
      </c>
    </row>
    <row r="579" s="12" customFormat="1">
      <c r="B579" s="229"/>
      <c r="C579" s="230"/>
      <c r="D579" s="231" t="s">
        <v>216</v>
      </c>
      <c r="E579" s="232" t="s">
        <v>1</v>
      </c>
      <c r="F579" s="233" t="s">
        <v>1147</v>
      </c>
      <c r="G579" s="230"/>
      <c r="H579" s="234">
        <v>15.412000000000001</v>
      </c>
      <c r="I579" s="235"/>
      <c r="J579" s="230"/>
      <c r="K579" s="230"/>
      <c r="L579" s="236"/>
      <c r="M579" s="237"/>
      <c r="N579" s="238"/>
      <c r="O579" s="238"/>
      <c r="P579" s="238"/>
      <c r="Q579" s="238"/>
      <c r="R579" s="238"/>
      <c r="S579" s="238"/>
      <c r="T579" s="239"/>
      <c r="AT579" s="240" t="s">
        <v>216</v>
      </c>
      <c r="AU579" s="240" t="s">
        <v>80</v>
      </c>
      <c r="AV579" s="12" t="s">
        <v>80</v>
      </c>
      <c r="AW579" s="12" t="s">
        <v>33</v>
      </c>
      <c r="AX579" s="12" t="s">
        <v>71</v>
      </c>
      <c r="AY579" s="240" t="s">
        <v>207</v>
      </c>
    </row>
    <row r="580" s="12" customFormat="1">
      <c r="B580" s="229"/>
      <c r="C580" s="230"/>
      <c r="D580" s="231" t="s">
        <v>216</v>
      </c>
      <c r="E580" s="232" t="s">
        <v>1</v>
      </c>
      <c r="F580" s="233" t="s">
        <v>1148</v>
      </c>
      <c r="G580" s="230"/>
      <c r="H580" s="234">
        <v>8.4600000000000009</v>
      </c>
      <c r="I580" s="235"/>
      <c r="J580" s="230"/>
      <c r="K580" s="230"/>
      <c r="L580" s="236"/>
      <c r="M580" s="237"/>
      <c r="N580" s="238"/>
      <c r="O580" s="238"/>
      <c r="P580" s="238"/>
      <c r="Q580" s="238"/>
      <c r="R580" s="238"/>
      <c r="S580" s="238"/>
      <c r="T580" s="239"/>
      <c r="AT580" s="240" t="s">
        <v>216</v>
      </c>
      <c r="AU580" s="240" t="s">
        <v>80</v>
      </c>
      <c r="AV580" s="12" t="s">
        <v>80</v>
      </c>
      <c r="AW580" s="12" t="s">
        <v>33</v>
      </c>
      <c r="AX580" s="12" t="s">
        <v>71</v>
      </c>
      <c r="AY580" s="240" t="s">
        <v>207</v>
      </c>
    </row>
    <row r="581" s="13" customFormat="1">
      <c r="B581" s="241"/>
      <c r="C581" s="242"/>
      <c r="D581" s="231" t="s">
        <v>216</v>
      </c>
      <c r="E581" s="243" t="s">
        <v>1</v>
      </c>
      <c r="F581" s="244" t="s">
        <v>223</v>
      </c>
      <c r="G581" s="242"/>
      <c r="H581" s="245">
        <v>69.367000000000004</v>
      </c>
      <c r="I581" s="246"/>
      <c r="J581" s="242"/>
      <c r="K581" s="242"/>
      <c r="L581" s="247"/>
      <c r="M581" s="248"/>
      <c r="N581" s="249"/>
      <c r="O581" s="249"/>
      <c r="P581" s="249"/>
      <c r="Q581" s="249"/>
      <c r="R581" s="249"/>
      <c r="S581" s="249"/>
      <c r="T581" s="250"/>
      <c r="AT581" s="251" t="s">
        <v>216</v>
      </c>
      <c r="AU581" s="251" t="s">
        <v>80</v>
      </c>
      <c r="AV581" s="13" t="s">
        <v>214</v>
      </c>
      <c r="AW581" s="13" t="s">
        <v>33</v>
      </c>
      <c r="AX581" s="13" t="s">
        <v>78</v>
      </c>
      <c r="AY581" s="251" t="s">
        <v>207</v>
      </c>
    </row>
    <row r="582" s="1" customFormat="1" ht="16.5" customHeight="1">
      <c r="B582" s="38"/>
      <c r="C582" s="273" t="s">
        <v>1149</v>
      </c>
      <c r="D582" s="273" t="s">
        <v>281</v>
      </c>
      <c r="E582" s="274" t="s">
        <v>1150</v>
      </c>
      <c r="F582" s="275" t="s">
        <v>1151</v>
      </c>
      <c r="G582" s="276" t="s">
        <v>296</v>
      </c>
      <c r="H582" s="277">
        <v>76.304000000000002</v>
      </c>
      <c r="I582" s="278"/>
      <c r="J582" s="279">
        <f>ROUND(I582*H582,2)</f>
        <v>0</v>
      </c>
      <c r="K582" s="275" t="s">
        <v>943</v>
      </c>
      <c r="L582" s="280"/>
      <c r="M582" s="281" t="s">
        <v>1</v>
      </c>
      <c r="N582" s="282" t="s">
        <v>42</v>
      </c>
      <c r="O582" s="79"/>
      <c r="P582" s="226">
        <f>O582*H582</f>
        <v>0</v>
      </c>
      <c r="Q582" s="226">
        <v>0.0126</v>
      </c>
      <c r="R582" s="226">
        <f>Q582*H582</f>
        <v>0.96143040000000002</v>
      </c>
      <c r="S582" s="226">
        <v>0</v>
      </c>
      <c r="T582" s="227">
        <f>S582*H582</f>
        <v>0</v>
      </c>
      <c r="AR582" s="17" t="s">
        <v>397</v>
      </c>
      <c r="AT582" s="17" t="s">
        <v>281</v>
      </c>
      <c r="AU582" s="17" t="s">
        <v>80</v>
      </c>
      <c r="AY582" s="17" t="s">
        <v>207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78</v>
      </c>
      <c r="BK582" s="228">
        <f>ROUND(I582*H582,2)</f>
        <v>0</v>
      </c>
      <c r="BL582" s="17" t="s">
        <v>303</v>
      </c>
      <c r="BM582" s="17" t="s">
        <v>1152</v>
      </c>
    </row>
    <row r="583" s="12" customFormat="1">
      <c r="B583" s="229"/>
      <c r="C583" s="230"/>
      <c r="D583" s="231" t="s">
        <v>216</v>
      </c>
      <c r="E583" s="232" t="s">
        <v>1</v>
      </c>
      <c r="F583" s="233" t="s">
        <v>1153</v>
      </c>
      <c r="G583" s="230"/>
      <c r="H583" s="234">
        <v>76.304000000000002</v>
      </c>
      <c r="I583" s="235"/>
      <c r="J583" s="230"/>
      <c r="K583" s="230"/>
      <c r="L583" s="236"/>
      <c r="M583" s="237"/>
      <c r="N583" s="238"/>
      <c r="O583" s="238"/>
      <c r="P583" s="238"/>
      <c r="Q583" s="238"/>
      <c r="R583" s="238"/>
      <c r="S583" s="238"/>
      <c r="T583" s="239"/>
      <c r="AT583" s="240" t="s">
        <v>216</v>
      </c>
      <c r="AU583" s="240" t="s">
        <v>80</v>
      </c>
      <c r="AV583" s="12" t="s">
        <v>80</v>
      </c>
      <c r="AW583" s="12" t="s">
        <v>33</v>
      </c>
      <c r="AX583" s="12" t="s">
        <v>78</v>
      </c>
      <c r="AY583" s="240" t="s">
        <v>207</v>
      </c>
    </row>
    <row r="584" s="1" customFormat="1" ht="16.5" customHeight="1">
      <c r="B584" s="38"/>
      <c r="C584" s="273" t="s">
        <v>1154</v>
      </c>
      <c r="D584" s="273" t="s">
        <v>281</v>
      </c>
      <c r="E584" s="274" t="s">
        <v>1155</v>
      </c>
      <c r="F584" s="275" t="s">
        <v>1156</v>
      </c>
      <c r="G584" s="276" t="s">
        <v>296</v>
      </c>
      <c r="H584" s="277">
        <v>69.367000000000004</v>
      </c>
      <c r="I584" s="278"/>
      <c r="J584" s="279">
        <f>ROUND(I584*H584,2)</f>
        <v>0</v>
      </c>
      <c r="K584" s="275" t="s">
        <v>943</v>
      </c>
      <c r="L584" s="280"/>
      <c r="M584" s="281" t="s">
        <v>1</v>
      </c>
      <c r="N584" s="282" t="s">
        <v>42</v>
      </c>
      <c r="O584" s="79"/>
      <c r="P584" s="226">
        <f>O584*H584</f>
        <v>0</v>
      </c>
      <c r="Q584" s="226">
        <v>0</v>
      </c>
      <c r="R584" s="226">
        <f>Q584*H584</f>
        <v>0</v>
      </c>
      <c r="S584" s="226">
        <v>0</v>
      </c>
      <c r="T584" s="227">
        <f>S584*H584</f>
        <v>0</v>
      </c>
      <c r="AR584" s="17" t="s">
        <v>397</v>
      </c>
      <c r="AT584" s="17" t="s">
        <v>281</v>
      </c>
      <c r="AU584" s="17" t="s">
        <v>80</v>
      </c>
      <c r="AY584" s="17" t="s">
        <v>207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17" t="s">
        <v>78</v>
      </c>
      <c r="BK584" s="228">
        <f>ROUND(I584*H584,2)</f>
        <v>0</v>
      </c>
      <c r="BL584" s="17" t="s">
        <v>303</v>
      </c>
      <c r="BM584" s="17" t="s">
        <v>1157</v>
      </c>
    </row>
    <row r="585" s="12" customFormat="1">
      <c r="B585" s="229"/>
      <c r="C585" s="230"/>
      <c r="D585" s="231" t="s">
        <v>216</v>
      </c>
      <c r="E585" s="232" t="s">
        <v>1</v>
      </c>
      <c r="F585" s="233" t="s">
        <v>1158</v>
      </c>
      <c r="G585" s="230"/>
      <c r="H585" s="234">
        <v>69.367000000000004</v>
      </c>
      <c r="I585" s="235"/>
      <c r="J585" s="230"/>
      <c r="K585" s="230"/>
      <c r="L585" s="236"/>
      <c r="M585" s="237"/>
      <c r="N585" s="238"/>
      <c r="O585" s="238"/>
      <c r="P585" s="238"/>
      <c r="Q585" s="238"/>
      <c r="R585" s="238"/>
      <c r="S585" s="238"/>
      <c r="T585" s="239"/>
      <c r="AT585" s="240" t="s">
        <v>216</v>
      </c>
      <c r="AU585" s="240" t="s">
        <v>80</v>
      </c>
      <c r="AV585" s="12" t="s">
        <v>80</v>
      </c>
      <c r="AW585" s="12" t="s">
        <v>33</v>
      </c>
      <c r="AX585" s="12" t="s">
        <v>78</v>
      </c>
      <c r="AY585" s="240" t="s">
        <v>207</v>
      </c>
    </row>
    <row r="586" s="1" customFormat="1" ht="16.5" customHeight="1">
      <c r="B586" s="38"/>
      <c r="C586" s="217" t="s">
        <v>1159</v>
      </c>
      <c r="D586" s="217" t="s">
        <v>209</v>
      </c>
      <c r="E586" s="218" t="s">
        <v>1160</v>
      </c>
      <c r="F586" s="219" t="s">
        <v>1161</v>
      </c>
      <c r="G586" s="220" t="s">
        <v>296</v>
      </c>
      <c r="H586" s="221">
        <v>51.966999999999999</v>
      </c>
      <c r="I586" s="222"/>
      <c r="J586" s="223">
        <f>ROUND(I586*H586,2)</f>
        <v>0</v>
      </c>
      <c r="K586" s="219" t="s">
        <v>943</v>
      </c>
      <c r="L586" s="43"/>
      <c r="M586" s="224" t="s">
        <v>1</v>
      </c>
      <c r="N586" s="225" t="s">
        <v>42</v>
      </c>
      <c r="O586" s="79"/>
      <c r="P586" s="226">
        <f>O586*H586</f>
        <v>0</v>
      </c>
      <c r="Q586" s="226">
        <v>0.0041999999999999997</v>
      </c>
      <c r="R586" s="226">
        <f>Q586*H586</f>
        <v>0.21826139999999999</v>
      </c>
      <c r="S586" s="226">
        <v>0</v>
      </c>
      <c r="T586" s="227">
        <f>S586*H586</f>
        <v>0</v>
      </c>
      <c r="AR586" s="17" t="s">
        <v>303</v>
      </c>
      <c r="AT586" s="17" t="s">
        <v>209</v>
      </c>
      <c r="AU586" s="17" t="s">
        <v>80</v>
      </c>
      <c r="AY586" s="17" t="s">
        <v>207</v>
      </c>
      <c r="BE586" s="228">
        <f>IF(N586="základní",J586,0)</f>
        <v>0</v>
      </c>
      <c r="BF586" s="228">
        <f>IF(N586="snížená",J586,0)</f>
        <v>0</v>
      </c>
      <c r="BG586" s="228">
        <f>IF(N586="zákl. přenesená",J586,0)</f>
        <v>0</v>
      </c>
      <c r="BH586" s="228">
        <f>IF(N586="sníž. přenesená",J586,0)</f>
        <v>0</v>
      </c>
      <c r="BI586" s="228">
        <f>IF(N586="nulová",J586,0)</f>
        <v>0</v>
      </c>
      <c r="BJ586" s="17" t="s">
        <v>78</v>
      </c>
      <c r="BK586" s="228">
        <f>ROUND(I586*H586,2)</f>
        <v>0</v>
      </c>
      <c r="BL586" s="17" t="s">
        <v>303</v>
      </c>
      <c r="BM586" s="17" t="s">
        <v>1162</v>
      </c>
    </row>
    <row r="587" s="12" customFormat="1">
      <c r="B587" s="229"/>
      <c r="C587" s="230"/>
      <c r="D587" s="231" t="s">
        <v>216</v>
      </c>
      <c r="E587" s="232" t="s">
        <v>1</v>
      </c>
      <c r="F587" s="233" t="s">
        <v>529</v>
      </c>
      <c r="G587" s="230"/>
      <c r="H587" s="234">
        <v>7.0499999999999998</v>
      </c>
      <c r="I587" s="235"/>
      <c r="J587" s="230"/>
      <c r="K587" s="230"/>
      <c r="L587" s="236"/>
      <c r="M587" s="237"/>
      <c r="N587" s="238"/>
      <c r="O587" s="238"/>
      <c r="P587" s="238"/>
      <c r="Q587" s="238"/>
      <c r="R587" s="238"/>
      <c r="S587" s="238"/>
      <c r="T587" s="239"/>
      <c r="AT587" s="240" t="s">
        <v>216</v>
      </c>
      <c r="AU587" s="240" t="s">
        <v>80</v>
      </c>
      <c r="AV587" s="12" t="s">
        <v>80</v>
      </c>
      <c r="AW587" s="12" t="s">
        <v>33</v>
      </c>
      <c r="AX587" s="12" t="s">
        <v>71</v>
      </c>
      <c r="AY587" s="240" t="s">
        <v>207</v>
      </c>
    </row>
    <row r="588" s="12" customFormat="1">
      <c r="B588" s="229"/>
      <c r="C588" s="230"/>
      <c r="D588" s="231" t="s">
        <v>216</v>
      </c>
      <c r="E588" s="232" t="s">
        <v>1</v>
      </c>
      <c r="F588" s="233" t="s">
        <v>530</v>
      </c>
      <c r="G588" s="230"/>
      <c r="H588" s="234">
        <v>17.573</v>
      </c>
      <c r="I588" s="235"/>
      <c r="J588" s="230"/>
      <c r="K588" s="230"/>
      <c r="L588" s="236"/>
      <c r="M588" s="237"/>
      <c r="N588" s="238"/>
      <c r="O588" s="238"/>
      <c r="P588" s="238"/>
      <c r="Q588" s="238"/>
      <c r="R588" s="238"/>
      <c r="S588" s="238"/>
      <c r="T588" s="239"/>
      <c r="AT588" s="240" t="s">
        <v>216</v>
      </c>
      <c r="AU588" s="240" t="s">
        <v>80</v>
      </c>
      <c r="AV588" s="12" t="s">
        <v>80</v>
      </c>
      <c r="AW588" s="12" t="s">
        <v>33</v>
      </c>
      <c r="AX588" s="12" t="s">
        <v>71</v>
      </c>
      <c r="AY588" s="240" t="s">
        <v>207</v>
      </c>
    </row>
    <row r="589" s="12" customFormat="1">
      <c r="B589" s="229"/>
      <c r="C589" s="230"/>
      <c r="D589" s="231" t="s">
        <v>216</v>
      </c>
      <c r="E589" s="232" t="s">
        <v>1</v>
      </c>
      <c r="F589" s="233" t="s">
        <v>531</v>
      </c>
      <c r="G589" s="230"/>
      <c r="H589" s="234">
        <v>8.1999999999999993</v>
      </c>
      <c r="I589" s="235"/>
      <c r="J589" s="230"/>
      <c r="K589" s="230"/>
      <c r="L589" s="236"/>
      <c r="M589" s="237"/>
      <c r="N589" s="238"/>
      <c r="O589" s="238"/>
      <c r="P589" s="238"/>
      <c r="Q589" s="238"/>
      <c r="R589" s="238"/>
      <c r="S589" s="238"/>
      <c r="T589" s="239"/>
      <c r="AT589" s="240" t="s">
        <v>216</v>
      </c>
      <c r="AU589" s="240" t="s">
        <v>80</v>
      </c>
      <c r="AV589" s="12" t="s">
        <v>80</v>
      </c>
      <c r="AW589" s="12" t="s">
        <v>33</v>
      </c>
      <c r="AX589" s="12" t="s">
        <v>71</v>
      </c>
      <c r="AY589" s="240" t="s">
        <v>207</v>
      </c>
    </row>
    <row r="590" s="12" customFormat="1">
      <c r="B590" s="229"/>
      <c r="C590" s="230"/>
      <c r="D590" s="231" t="s">
        <v>216</v>
      </c>
      <c r="E590" s="232" t="s">
        <v>1</v>
      </c>
      <c r="F590" s="233" t="s">
        <v>532</v>
      </c>
      <c r="G590" s="230"/>
      <c r="H590" s="234">
        <v>14.300000000000001</v>
      </c>
      <c r="I590" s="235"/>
      <c r="J590" s="230"/>
      <c r="K590" s="230"/>
      <c r="L590" s="236"/>
      <c r="M590" s="237"/>
      <c r="N590" s="238"/>
      <c r="O590" s="238"/>
      <c r="P590" s="238"/>
      <c r="Q590" s="238"/>
      <c r="R590" s="238"/>
      <c r="S590" s="238"/>
      <c r="T590" s="239"/>
      <c r="AT590" s="240" t="s">
        <v>216</v>
      </c>
      <c r="AU590" s="240" t="s">
        <v>80</v>
      </c>
      <c r="AV590" s="12" t="s">
        <v>80</v>
      </c>
      <c r="AW590" s="12" t="s">
        <v>33</v>
      </c>
      <c r="AX590" s="12" t="s">
        <v>71</v>
      </c>
      <c r="AY590" s="240" t="s">
        <v>207</v>
      </c>
    </row>
    <row r="591" s="12" customFormat="1">
      <c r="B591" s="229"/>
      <c r="C591" s="230"/>
      <c r="D591" s="231" t="s">
        <v>216</v>
      </c>
      <c r="E591" s="232" t="s">
        <v>1</v>
      </c>
      <c r="F591" s="233" t="s">
        <v>1163</v>
      </c>
      <c r="G591" s="230"/>
      <c r="H591" s="234">
        <v>4.8440000000000003</v>
      </c>
      <c r="I591" s="235"/>
      <c r="J591" s="230"/>
      <c r="K591" s="230"/>
      <c r="L591" s="236"/>
      <c r="M591" s="237"/>
      <c r="N591" s="238"/>
      <c r="O591" s="238"/>
      <c r="P591" s="238"/>
      <c r="Q591" s="238"/>
      <c r="R591" s="238"/>
      <c r="S591" s="238"/>
      <c r="T591" s="239"/>
      <c r="AT591" s="240" t="s">
        <v>216</v>
      </c>
      <c r="AU591" s="240" t="s">
        <v>80</v>
      </c>
      <c r="AV591" s="12" t="s">
        <v>80</v>
      </c>
      <c r="AW591" s="12" t="s">
        <v>33</v>
      </c>
      <c r="AX591" s="12" t="s">
        <v>71</v>
      </c>
      <c r="AY591" s="240" t="s">
        <v>207</v>
      </c>
    </row>
    <row r="592" s="14" customFormat="1">
      <c r="B592" s="252"/>
      <c r="C592" s="253"/>
      <c r="D592" s="231" t="s">
        <v>216</v>
      </c>
      <c r="E592" s="254" t="s">
        <v>1</v>
      </c>
      <c r="F592" s="255" t="s">
        <v>234</v>
      </c>
      <c r="G592" s="253"/>
      <c r="H592" s="256">
        <v>51.966999999999999</v>
      </c>
      <c r="I592" s="257"/>
      <c r="J592" s="253"/>
      <c r="K592" s="253"/>
      <c r="L592" s="258"/>
      <c r="M592" s="259"/>
      <c r="N592" s="260"/>
      <c r="O592" s="260"/>
      <c r="P592" s="260"/>
      <c r="Q592" s="260"/>
      <c r="R592" s="260"/>
      <c r="S592" s="260"/>
      <c r="T592" s="261"/>
      <c r="AT592" s="262" t="s">
        <v>216</v>
      </c>
      <c r="AU592" s="262" t="s">
        <v>80</v>
      </c>
      <c r="AV592" s="14" t="s">
        <v>228</v>
      </c>
      <c r="AW592" s="14" t="s">
        <v>33</v>
      </c>
      <c r="AX592" s="14" t="s">
        <v>78</v>
      </c>
      <c r="AY592" s="262" t="s">
        <v>207</v>
      </c>
    </row>
    <row r="593" s="1" customFormat="1" ht="16.5" customHeight="1">
      <c r="B593" s="38"/>
      <c r="C593" s="273" t="s">
        <v>1164</v>
      </c>
      <c r="D593" s="273" t="s">
        <v>281</v>
      </c>
      <c r="E593" s="274" t="s">
        <v>1165</v>
      </c>
      <c r="F593" s="275" t="s">
        <v>1166</v>
      </c>
      <c r="G593" s="276" t="s">
        <v>296</v>
      </c>
      <c r="H593" s="277">
        <v>54.564999999999998</v>
      </c>
      <c r="I593" s="278"/>
      <c r="J593" s="279">
        <f>ROUND(I593*H593,2)</f>
        <v>0</v>
      </c>
      <c r="K593" s="275" t="s">
        <v>943</v>
      </c>
      <c r="L593" s="280"/>
      <c r="M593" s="281" t="s">
        <v>1</v>
      </c>
      <c r="N593" s="282" t="s">
        <v>42</v>
      </c>
      <c r="O593" s="79"/>
      <c r="P593" s="226">
        <f>O593*H593</f>
        <v>0</v>
      </c>
      <c r="Q593" s="226">
        <v>0</v>
      </c>
      <c r="R593" s="226">
        <f>Q593*H593</f>
        <v>0</v>
      </c>
      <c r="S593" s="226">
        <v>0</v>
      </c>
      <c r="T593" s="227">
        <f>S593*H593</f>
        <v>0</v>
      </c>
      <c r="AR593" s="17" t="s">
        <v>397</v>
      </c>
      <c r="AT593" s="17" t="s">
        <v>281</v>
      </c>
      <c r="AU593" s="17" t="s">
        <v>80</v>
      </c>
      <c r="AY593" s="17" t="s">
        <v>207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78</v>
      </c>
      <c r="BK593" s="228">
        <f>ROUND(I593*H593,2)</f>
        <v>0</v>
      </c>
      <c r="BL593" s="17" t="s">
        <v>303</v>
      </c>
      <c r="BM593" s="17" t="s">
        <v>1167</v>
      </c>
    </row>
    <row r="594" s="12" customFormat="1">
      <c r="B594" s="229"/>
      <c r="C594" s="230"/>
      <c r="D594" s="231" t="s">
        <v>216</v>
      </c>
      <c r="E594" s="232" t="s">
        <v>1</v>
      </c>
      <c r="F594" s="233" t="s">
        <v>1168</v>
      </c>
      <c r="G594" s="230"/>
      <c r="H594" s="234">
        <v>54.564999999999998</v>
      </c>
      <c r="I594" s="235"/>
      <c r="J594" s="230"/>
      <c r="K594" s="230"/>
      <c r="L594" s="236"/>
      <c r="M594" s="237"/>
      <c r="N594" s="238"/>
      <c r="O594" s="238"/>
      <c r="P594" s="238"/>
      <c r="Q594" s="238"/>
      <c r="R594" s="238"/>
      <c r="S594" s="238"/>
      <c r="T594" s="239"/>
      <c r="AT594" s="240" t="s">
        <v>216</v>
      </c>
      <c r="AU594" s="240" t="s">
        <v>80</v>
      </c>
      <c r="AV594" s="12" t="s">
        <v>80</v>
      </c>
      <c r="AW594" s="12" t="s">
        <v>33</v>
      </c>
      <c r="AX594" s="12" t="s">
        <v>78</v>
      </c>
      <c r="AY594" s="240" t="s">
        <v>207</v>
      </c>
    </row>
    <row r="595" s="1" customFormat="1" ht="22.5" customHeight="1">
      <c r="B595" s="38"/>
      <c r="C595" s="217" t="s">
        <v>1169</v>
      </c>
      <c r="D595" s="217" t="s">
        <v>209</v>
      </c>
      <c r="E595" s="218" t="s">
        <v>1170</v>
      </c>
      <c r="F595" s="219" t="s">
        <v>1171</v>
      </c>
      <c r="G595" s="220" t="s">
        <v>868</v>
      </c>
      <c r="H595" s="283"/>
      <c r="I595" s="222"/>
      <c r="J595" s="223">
        <f>ROUND(I595*H595,2)</f>
        <v>0</v>
      </c>
      <c r="K595" s="219" t="s">
        <v>213</v>
      </c>
      <c r="L595" s="43"/>
      <c r="M595" s="224" t="s">
        <v>1</v>
      </c>
      <c r="N595" s="225" t="s">
        <v>42</v>
      </c>
      <c r="O595" s="79"/>
      <c r="P595" s="226">
        <f>O595*H595</f>
        <v>0</v>
      </c>
      <c r="Q595" s="226">
        <v>0</v>
      </c>
      <c r="R595" s="226">
        <f>Q595*H595</f>
        <v>0</v>
      </c>
      <c r="S595" s="226">
        <v>0</v>
      </c>
      <c r="T595" s="227">
        <f>S595*H595</f>
        <v>0</v>
      </c>
      <c r="AR595" s="17" t="s">
        <v>303</v>
      </c>
      <c r="AT595" s="17" t="s">
        <v>209</v>
      </c>
      <c r="AU595" s="17" t="s">
        <v>80</v>
      </c>
      <c r="AY595" s="17" t="s">
        <v>207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78</v>
      </c>
      <c r="BK595" s="228">
        <f>ROUND(I595*H595,2)</f>
        <v>0</v>
      </c>
      <c r="BL595" s="17" t="s">
        <v>303</v>
      </c>
      <c r="BM595" s="17" t="s">
        <v>1172</v>
      </c>
    </row>
    <row r="596" s="11" customFormat="1" ht="22.8" customHeight="1">
      <c r="B596" s="201"/>
      <c r="C596" s="202"/>
      <c r="D596" s="203" t="s">
        <v>70</v>
      </c>
      <c r="E596" s="215" t="s">
        <v>1173</v>
      </c>
      <c r="F596" s="215" t="s">
        <v>1174</v>
      </c>
      <c r="G596" s="202"/>
      <c r="H596" s="202"/>
      <c r="I596" s="205"/>
      <c r="J596" s="216">
        <f>BK596</f>
        <v>0</v>
      </c>
      <c r="K596" s="202"/>
      <c r="L596" s="207"/>
      <c r="M596" s="208"/>
      <c r="N596" s="209"/>
      <c r="O596" s="209"/>
      <c r="P596" s="210">
        <f>SUM(P597:P600)</f>
        <v>0</v>
      </c>
      <c r="Q596" s="209"/>
      <c r="R596" s="210">
        <f>SUM(R597:R600)</f>
        <v>0.001392</v>
      </c>
      <c r="S596" s="209"/>
      <c r="T596" s="211">
        <f>SUM(T597:T600)</f>
        <v>0</v>
      </c>
      <c r="AR596" s="212" t="s">
        <v>80</v>
      </c>
      <c r="AT596" s="213" t="s">
        <v>70</v>
      </c>
      <c r="AU596" s="213" t="s">
        <v>78</v>
      </c>
      <c r="AY596" s="212" t="s">
        <v>207</v>
      </c>
      <c r="BK596" s="214">
        <f>SUM(BK597:BK600)</f>
        <v>0</v>
      </c>
    </row>
    <row r="597" s="1" customFormat="1" ht="16.5" customHeight="1">
      <c r="B597" s="38"/>
      <c r="C597" s="217" t="s">
        <v>1175</v>
      </c>
      <c r="D597" s="217" t="s">
        <v>209</v>
      </c>
      <c r="E597" s="218" t="s">
        <v>1176</v>
      </c>
      <c r="F597" s="219" t="s">
        <v>1177</v>
      </c>
      <c r="G597" s="220" t="s">
        <v>296</v>
      </c>
      <c r="H597" s="221">
        <v>4.7999999999999998</v>
      </c>
      <c r="I597" s="222"/>
      <c r="J597" s="223">
        <f>ROUND(I597*H597,2)</f>
        <v>0</v>
      </c>
      <c r="K597" s="219" t="s">
        <v>213</v>
      </c>
      <c r="L597" s="43"/>
      <c r="M597" s="224" t="s">
        <v>1</v>
      </c>
      <c r="N597" s="225" t="s">
        <v>42</v>
      </c>
      <c r="O597" s="79"/>
      <c r="P597" s="226">
        <f>O597*H597</f>
        <v>0</v>
      </c>
      <c r="Q597" s="226">
        <v>0.00017000000000000001</v>
      </c>
      <c r="R597" s="226">
        <f>Q597*H597</f>
        <v>0.00081599999999999999</v>
      </c>
      <c r="S597" s="226">
        <v>0</v>
      </c>
      <c r="T597" s="227">
        <f>S597*H597</f>
        <v>0</v>
      </c>
      <c r="AR597" s="17" t="s">
        <v>303</v>
      </c>
      <c r="AT597" s="17" t="s">
        <v>209</v>
      </c>
      <c r="AU597" s="17" t="s">
        <v>80</v>
      </c>
      <c r="AY597" s="17" t="s">
        <v>207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17" t="s">
        <v>78</v>
      </c>
      <c r="BK597" s="228">
        <f>ROUND(I597*H597,2)</f>
        <v>0</v>
      </c>
      <c r="BL597" s="17" t="s">
        <v>303</v>
      </c>
      <c r="BM597" s="17" t="s">
        <v>1178</v>
      </c>
    </row>
    <row r="598" s="12" customFormat="1">
      <c r="B598" s="229"/>
      <c r="C598" s="230"/>
      <c r="D598" s="231" t="s">
        <v>216</v>
      </c>
      <c r="E598" s="232" t="s">
        <v>1</v>
      </c>
      <c r="F598" s="233" t="s">
        <v>1179</v>
      </c>
      <c r="G598" s="230"/>
      <c r="H598" s="234">
        <v>4.7999999999999998</v>
      </c>
      <c r="I598" s="235"/>
      <c r="J598" s="230"/>
      <c r="K598" s="230"/>
      <c r="L598" s="236"/>
      <c r="M598" s="237"/>
      <c r="N598" s="238"/>
      <c r="O598" s="238"/>
      <c r="P598" s="238"/>
      <c r="Q598" s="238"/>
      <c r="R598" s="238"/>
      <c r="S598" s="238"/>
      <c r="T598" s="239"/>
      <c r="AT598" s="240" t="s">
        <v>216</v>
      </c>
      <c r="AU598" s="240" t="s">
        <v>80</v>
      </c>
      <c r="AV598" s="12" t="s">
        <v>80</v>
      </c>
      <c r="AW598" s="12" t="s">
        <v>33</v>
      </c>
      <c r="AX598" s="12" t="s">
        <v>78</v>
      </c>
      <c r="AY598" s="240" t="s">
        <v>207</v>
      </c>
    </row>
    <row r="599" s="1" customFormat="1" ht="16.5" customHeight="1">
      <c r="B599" s="38"/>
      <c r="C599" s="217" t="s">
        <v>1180</v>
      </c>
      <c r="D599" s="217" t="s">
        <v>209</v>
      </c>
      <c r="E599" s="218" t="s">
        <v>1181</v>
      </c>
      <c r="F599" s="219" t="s">
        <v>1182</v>
      </c>
      <c r="G599" s="220" t="s">
        <v>296</v>
      </c>
      <c r="H599" s="221">
        <v>4.7999999999999998</v>
      </c>
      <c r="I599" s="222"/>
      <c r="J599" s="223">
        <f>ROUND(I599*H599,2)</f>
        <v>0</v>
      </c>
      <c r="K599" s="219" t="s">
        <v>213</v>
      </c>
      <c r="L599" s="43"/>
      <c r="M599" s="224" t="s">
        <v>1</v>
      </c>
      <c r="N599" s="225" t="s">
        <v>42</v>
      </c>
      <c r="O599" s="79"/>
      <c r="P599" s="226">
        <f>O599*H599</f>
        <v>0</v>
      </c>
      <c r="Q599" s="226">
        <v>0.00012</v>
      </c>
      <c r="R599" s="226">
        <f>Q599*H599</f>
        <v>0.00057600000000000001</v>
      </c>
      <c r="S599" s="226">
        <v>0</v>
      </c>
      <c r="T599" s="227">
        <f>S599*H599</f>
        <v>0</v>
      </c>
      <c r="AR599" s="17" t="s">
        <v>303</v>
      </c>
      <c r="AT599" s="17" t="s">
        <v>209</v>
      </c>
      <c r="AU599" s="17" t="s">
        <v>80</v>
      </c>
      <c r="AY599" s="17" t="s">
        <v>207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78</v>
      </c>
      <c r="BK599" s="228">
        <f>ROUND(I599*H599,2)</f>
        <v>0</v>
      </c>
      <c r="BL599" s="17" t="s">
        <v>303</v>
      </c>
      <c r="BM599" s="17" t="s">
        <v>1183</v>
      </c>
    </row>
    <row r="600" s="12" customFormat="1">
      <c r="B600" s="229"/>
      <c r="C600" s="230"/>
      <c r="D600" s="231" t="s">
        <v>216</v>
      </c>
      <c r="E600" s="232" t="s">
        <v>1</v>
      </c>
      <c r="F600" s="233" t="s">
        <v>1184</v>
      </c>
      <c r="G600" s="230"/>
      <c r="H600" s="234">
        <v>4.7999999999999998</v>
      </c>
      <c r="I600" s="235"/>
      <c r="J600" s="230"/>
      <c r="K600" s="230"/>
      <c r="L600" s="236"/>
      <c r="M600" s="237"/>
      <c r="N600" s="238"/>
      <c r="O600" s="238"/>
      <c r="P600" s="238"/>
      <c r="Q600" s="238"/>
      <c r="R600" s="238"/>
      <c r="S600" s="238"/>
      <c r="T600" s="239"/>
      <c r="AT600" s="240" t="s">
        <v>216</v>
      </c>
      <c r="AU600" s="240" t="s">
        <v>80</v>
      </c>
      <c r="AV600" s="12" t="s">
        <v>80</v>
      </c>
      <c r="AW600" s="12" t="s">
        <v>33</v>
      </c>
      <c r="AX600" s="12" t="s">
        <v>78</v>
      </c>
      <c r="AY600" s="240" t="s">
        <v>207</v>
      </c>
    </row>
    <row r="601" s="11" customFormat="1" ht="22.8" customHeight="1">
      <c r="B601" s="201"/>
      <c r="C601" s="202"/>
      <c r="D601" s="203" t="s">
        <v>70</v>
      </c>
      <c r="E601" s="215" t="s">
        <v>1185</v>
      </c>
      <c r="F601" s="215" t="s">
        <v>1186</v>
      </c>
      <c r="G601" s="202"/>
      <c r="H601" s="202"/>
      <c r="I601" s="205"/>
      <c r="J601" s="216">
        <f>BK601</f>
        <v>0</v>
      </c>
      <c r="K601" s="202"/>
      <c r="L601" s="207"/>
      <c r="M601" s="208"/>
      <c r="N601" s="209"/>
      <c r="O601" s="209"/>
      <c r="P601" s="210">
        <f>SUM(P602:P615)</f>
        <v>0</v>
      </c>
      <c r="Q601" s="209"/>
      <c r="R601" s="210">
        <f>SUM(R602:R615)</f>
        <v>0.031677619999999997</v>
      </c>
      <c r="S601" s="209"/>
      <c r="T601" s="211">
        <f>SUM(T602:T615)</f>
        <v>0</v>
      </c>
      <c r="AR601" s="212" t="s">
        <v>80</v>
      </c>
      <c r="AT601" s="213" t="s">
        <v>70</v>
      </c>
      <c r="AU601" s="213" t="s">
        <v>78</v>
      </c>
      <c r="AY601" s="212" t="s">
        <v>207</v>
      </c>
      <c r="BK601" s="214">
        <f>SUM(BK602:BK615)</f>
        <v>0</v>
      </c>
    </row>
    <row r="602" s="1" customFormat="1" ht="22.5" customHeight="1">
      <c r="B602" s="38"/>
      <c r="C602" s="217" t="s">
        <v>1187</v>
      </c>
      <c r="D602" s="217" t="s">
        <v>209</v>
      </c>
      <c r="E602" s="218" t="s">
        <v>1188</v>
      </c>
      <c r="F602" s="219" t="s">
        <v>1189</v>
      </c>
      <c r="G602" s="220" t="s">
        <v>296</v>
      </c>
      <c r="H602" s="221">
        <v>243.67400000000001</v>
      </c>
      <c r="I602" s="222"/>
      <c r="J602" s="223">
        <f>ROUND(I602*H602,2)</f>
        <v>0</v>
      </c>
      <c r="K602" s="219" t="s">
        <v>213</v>
      </c>
      <c r="L602" s="43"/>
      <c r="M602" s="224" t="s">
        <v>1</v>
      </c>
      <c r="N602" s="225" t="s">
        <v>42</v>
      </c>
      <c r="O602" s="79"/>
      <c r="P602" s="226">
        <f>O602*H602</f>
        <v>0</v>
      </c>
      <c r="Q602" s="226">
        <v>0.00012999999999999999</v>
      </c>
      <c r="R602" s="226">
        <f>Q602*H602</f>
        <v>0.031677619999999997</v>
      </c>
      <c r="S602" s="226">
        <v>0</v>
      </c>
      <c r="T602" s="227">
        <f>S602*H602</f>
        <v>0</v>
      </c>
      <c r="AR602" s="17" t="s">
        <v>303</v>
      </c>
      <c r="AT602" s="17" t="s">
        <v>209</v>
      </c>
      <c r="AU602" s="17" t="s">
        <v>80</v>
      </c>
      <c r="AY602" s="17" t="s">
        <v>207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78</v>
      </c>
      <c r="BK602" s="228">
        <f>ROUND(I602*H602,2)</f>
        <v>0</v>
      </c>
      <c r="BL602" s="17" t="s">
        <v>303</v>
      </c>
      <c r="BM602" s="17" t="s">
        <v>1190</v>
      </c>
    </row>
    <row r="603" s="12" customFormat="1">
      <c r="B603" s="229"/>
      <c r="C603" s="230"/>
      <c r="D603" s="231" t="s">
        <v>216</v>
      </c>
      <c r="E603" s="232" t="s">
        <v>1</v>
      </c>
      <c r="F603" s="233" t="s">
        <v>1191</v>
      </c>
      <c r="G603" s="230"/>
      <c r="H603" s="234">
        <v>77.400000000000006</v>
      </c>
      <c r="I603" s="235"/>
      <c r="J603" s="230"/>
      <c r="K603" s="230"/>
      <c r="L603" s="236"/>
      <c r="M603" s="237"/>
      <c r="N603" s="238"/>
      <c r="O603" s="238"/>
      <c r="P603" s="238"/>
      <c r="Q603" s="238"/>
      <c r="R603" s="238"/>
      <c r="S603" s="238"/>
      <c r="T603" s="239"/>
      <c r="AT603" s="240" t="s">
        <v>216</v>
      </c>
      <c r="AU603" s="240" t="s">
        <v>80</v>
      </c>
      <c r="AV603" s="12" t="s">
        <v>80</v>
      </c>
      <c r="AW603" s="12" t="s">
        <v>33</v>
      </c>
      <c r="AX603" s="12" t="s">
        <v>71</v>
      </c>
      <c r="AY603" s="240" t="s">
        <v>207</v>
      </c>
    </row>
    <row r="604" s="15" customFormat="1">
      <c r="B604" s="263"/>
      <c r="C604" s="264"/>
      <c r="D604" s="231" t="s">
        <v>216</v>
      </c>
      <c r="E604" s="265" t="s">
        <v>1</v>
      </c>
      <c r="F604" s="266" t="s">
        <v>1192</v>
      </c>
      <c r="G604" s="264"/>
      <c r="H604" s="265" t="s">
        <v>1</v>
      </c>
      <c r="I604" s="267"/>
      <c r="J604" s="264"/>
      <c r="K604" s="264"/>
      <c r="L604" s="268"/>
      <c r="M604" s="269"/>
      <c r="N604" s="270"/>
      <c r="O604" s="270"/>
      <c r="P604" s="270"/>
      <c r="Q604" s="270"/>
      <c r="R604" s="270"/>
      <c r="S604" s="270"/>
      <c r="T604" s="271"/>
      <c r="AT604" s="272" t="s">
        <v>216</v>
      </c>
      <c r="AU604" s="272" t="s">
        <v>80</v>
      </c>
      <c r="AV604" s="15" t="s">
        <v>78</v>
      </c>
      <c r="AW604" s="15" t="s">
        <v>33</v>
      </c>
      <c r="AX604" s="15" t="s">
        <v>71</v>
      </c>
      <c r="AY604" s="272" t="s">
        <v>207</v>
      </c>
    </row>
    <row r="605" s="12" customFormat="1">
      <c r="B605" s="229"/>
      <c r="C605" s="230"/>
      <c r="D605" s="231" t="s">
        <v>216</v>
      </c>
      <c r="E605" s="232" t="s">
        <v>1</v>
      </c>
      <c r="F605" s="233" t="s">
        <v>471</v>
      </c>
      <c r="G605" s="230"/>
      <c r="H605" s="234">
        <v>31.786000000000001</v>
      </c>
      <c r="I605" s="235"/>
      <c r="J605" s="230"/>
      <c r="K605" s="230"/>
      <c r="L605" s="236"/>
      <c r="M605" s="237"/>
      <c r="N605" s="238"/>
      <c r="O605" s="238"/>
      <c r="P605" s="238"/>
      <c r="Q605" s="238"/>
      <c r="R605" s="238"/>
      <c r="S605" s="238"/>
      <c r="T605" s="239"/>
      <c r="AT605" s="240" t="s">
        <v>216</v>
      </c>
      <c r="AU605" s="240" t="s">
        <v>80</v>
      </c>
      <c r="AV605" s="12" t="s">
        <v>80</v>
      </c>
      <c r="AW605" s="12" t="s">
        <v>33</v>
      </c>
      <c r="AX605" s="12" t="s">
        <v>71</v>
      </c>
      <c r="AY605" s="240" t="s">
        <v>207</v>
      </c>
    </row>
    <row r="606" s="12" customFormat="1">
      <c r="B606" s="229"/>
      <c r="C606" s="230"/>
      <c r="D606" s="231" t="s">
        <v>216</v>
      </c>
      <c r="E606" s="232" t="s">
        <v>1</v>
      </c>
      <c r="F606" s="233" t="s">
        <v>472</v>
      </c>
      <c r="G606" s="230"/>
      <c r="H606" s="234">
        <v>30.448</v>
      </c>
      <c r="I606" s="235"/>
      <c r="J606" s="230"/>
      <c r="K606" s="230"/>
      <c r="L606" s="236"/>
      <c r="M606" s="237"/>
      <c r="N606" s="238"/>
      <c r="O606" s="238"/>
      <c r="P606" s="238"/>
      <c r="Q606" s="238"/>
      <c r="R606" s="238"/>
      <c r="S606" s="238"/>
      <c r="T606" s="239"/>
      <c r="AT606" s="240" t="s">
        <v>216</v>
      </c>
      <c r="AU606" s="240" t="s">
        <v>80</v>
      </c>
      <c r="AV606" s="12" t="s">
        <v>80</v>
      </c>
      <c r="AW606" s="12" t="s">
        <v>33</v>
      </c>
      <c r="AX606" s="12" t="s">
        <v>71</v>
      </c>
      <c r="AY606" s="240" t="s">
        <v>207</v>
      </c>
    </row>
    <row r="607" s="12" customFormat="1">
      <c r="B607" s="229"/>
      <c r="C607" s="230"/>
      <c r="D607" s="231" t="s">
        <v>216</v>
      </c>
      <c r="E607" s="232" t="s">
        <v>1</v>
      </c>
      <c r="F607" s="233" t="s">
        <v>473</v>
      </c>
      <c r="G607" s="230"/>
      <c r="H607" s="234">
        <v>47.079999999999998</v>
      </c>
      <c r="I607" s="235"/>
      <c r="J607" s="230"/>
      <c r="K607" s="230"/>
      <c r="L607" s="236"/>
      <c r="M607" s="237"/>
      <c r="N607" s="238"/>
      <c r="O607" s="238"/>
      <c r="P607" s="238"/>
      <c r="Q607" s="238"/>
      <c r="R607" s="238"/>
      <c r="S607" s="238"/>
      <c r="T607" s="239"/>
      <c r="AT607" s="240" t="s">
        <v>216</v>
      </c>
      <c r="AU607" s="240" t="s">
        <v>80</v>
      </c>
      <c r="AV607" s="12" t="s">
        <v>80</v>
      </c>
      <c r="AW607" s="12" t="s">
        <v>33</v>
      </c>
      <c r="AX607" s="12" t="s">
        <v>71</v>
      </c>
      <c r="AY607" s="240" t="s">
        <v>207</v>
      </c>
    </row>
    <row r="608" s="12" customFormat="1">
      <c r="B608" s="229"/>
      <c r="C608" s="230"/>
      <c r="D608" s="231" t="s">
        <v>216</v>
      </c>
      <c r="E608" s="232" t="s">
        <v>1</v>
      </c>
      <c r="F608" s="233" t="s">
        <v>474</v>
      </c>
      <c r="G608" s="230"/>
      <c r="H608" s="234">
        <v>27.719999999999999</v>
      </c>
      <c r="I608" s="235"/>
      <c r="J608" s="230"/>
      <c r="K608" s="230"/>
      <c r="L608" s="236"/>
      <c r="M608" s="237"/>
      <c r="N608" s="238"/>
      <c r="O608" s="238"/>
      <c r="P608" s="238"/>
      <c r="Q608" s="238"/>
      <c r="R608" s="238"/>
      <c r="S608" s="238"/>
      <c r="T608" s="239"/>
      <c r="AT608" s="240" t="s">
        <v>216</v>
      </c>
      <c r="AU608" s="240" t="s">
        <v>80</v>
      </c>
      <c r="AV608" s="12" t="s">
        <v>80</v>
      </c>
      <c r="AW608" s="12" t="s">
        <v>33</v>
      </c>
      <c r="AX608" s="12" t="s">
        <v>71</v>
      </c>
      <c r="AY608" s="240" t="s">
        <v>207</v>
      </c>
    </row>
    <row r="609" s="12" customFormat="1">
      <c r="B609" s="229"/>
      <c r="C609" s="230"/>
      <c r="D609" s="231" t="s">
        <v>216</v>
      </c>
      <c r="E609" s="232" t="s">
        <v>1</v>
      </c>
      <c r="F609" s="233" t="s">
        <v>475</v>
      </c>
      <c r="G609" s="230"/>
      <c r="H609" s="234">
        <v>28.379999999999999</v>
      </c>
      <c r="I609" s="235"/>
      <c r="J609" s="230"/>
      <c r="K609" s="230"/>
      <c r="L609" s="236"/>
      <c r="M609" s="237"/>
      <c r="N609" s="238"/>
      <c r="O609" s="238"/>
      <c r="P609" s="238"/>
      <c r="Q609" s="238"/>
      <c r="R609" s="238"/>
      <c r="S609" s="238"/>
      <c r="T609" s="239"/>
      <c r="AT609" s="240" t="s">
        <v>216</v>
      </c>
      <c r="AU609" s="240" t="s">
        <v>80</v>
      </c>
      <c r="AV609" s="12" t="s">
        <v>80</v>
      </c>
      <c r="AW609" s="12" t="s">
        <v>33</v>
      </c>
      <c r="AX609" s="12" t="s">
        <v>71</v>
      </c>
      <c r="AY609" s="240" t="s">
        <v>207</v>
      </c>
    </row>
    <row r="610" s="12" customFormat="1">
      <c r="B610" s="229"/>
      <c r="C610" s="230"/>
      <c r="D610" s="231" t="s">
        <v>216</v>
      </c>
      <c r="E610" s="232" t="s">
        <v>1</v>
      </c>
      <c r="F610" s="233" t="s">
        <v>476</v>
      </c>
      <c r="G610" s="230"/>
      <c r="H610" s="234">
        <v>22.440000000000001</v>
      </c>
      <c r="I610" s="235"/>
      <c r="J610" s="230"/>
      <c r="K610" s="230"/>
      <c r="L610" s="236"/>
      <c r="M610" s="237"/>
      <c r="N610" s="238"/>
      <c r="O610" s="238"/>
      <c r="P610" s="238"/>
      <c r="Q610" s="238"/>
      <c r="R610" s="238"/>
      <c r="S610" s="238"/>
      <c r="T610" s="239"/>
      <c r="AT610" s="240" t="s">
        <v>216</v>
      </c>
      <c r="AU610" s="240" t="s">
        <v>80</v>
      </c>
      <c r="AV610" s="12" t="s">
        <v>80</v>
      </c>
      <c r="AW610" s="12" t="s">
        <v>33</v>
      </c>
      <c r="AX610" s="12" t="s">
        <v>71</v>
      </c>
      <c r="AY610" s="240" t="s">
        <v>207</v>
      </c>
    </row>
    <row r="611" s="12" customFormat="1">
      <c r="B611" s="229"/>
      <c r="C611" s="230"/>
      <c r="D611" s="231" t="s">
        <v>216</v>
      </c>
      <c r="E611" s="232" t="s">
        <v>1</v>
      </c>
      <c r="F611" s="233" t="s">
        <v>477</v>
      </c>
      <c r="G611" s="230"/>
      <c r="H611" s="234">
        <v>18.920000000000002</v>
      </c>
      <c r="I611" s="235"/>
      <c r="J611" s="230"/>
      <c r="K611" s="230"/>
      <c r="L611" s="236"/>
      <c r="M611" s="237"/>
      <c r="N611" s="238"/>
      <c r="O611" s="238"/>
      <c r="P611" s="238"/>
      <c r="Q611" s="238"/>
      <c r="R611" s="238"/>
      <c r="S611" s="238"/>
      <c r="T611" s="239"/>
      <c r="AT611" s="240" t="s">
        <v>216</v>
      </c>
      <c r="AU611" s="240" t="s">
        <v>80</v>
      </c>
      <c r="AV611" s="12" t="s">
        <v>80</v>
      </c>
      <c r="AW611" s="12" t="s">
        <v>33</v>
      </c>
      <c r="AX611" s="12" t="s">
        <v>71</v>
      </c>
      <c r="AY611" s="240" t="s">
        <v>207</v>
      </c>
    </row>
    <row r="612" s="12" customFormat="1">
      <c r="B612" s="229"/>
      <c r="C612" s="230"/>
      <c r="D612" s="231" t="s">
        <v>216</v>
      </c>
      <c r="E612" s="232" t="s">
        <v>1</v>
      </c>
      <c r="F612" s="233" t="s">
        <v>478</v>
      </c>
      <c r="G612" s="230"/>
      <c r="H612" s="234">
        <v>12.1</v>
      </c>
      <c r="I612" s="235"/>
      <c r="J612" s="230"/>
      <c r="K612" s="230"/>
      <c r="L612" s="236"/>
      <c r="M612" s="237"/>
      <c r="N612" s="238"/>
      <c r="O612" s="238"/>
      <c r="P612" s="238"/>
      <c r="Q612" s="238"/>
      <c r="R612" s="238"/>
      <c r="S612" s="238"/>
      <c r="T612" s="239"/>
      <c r="AT612" s="240" t="s">
        <v>216</v>
      </c>
      <c r="AU612" s="240" t="s">
        <v>80</v>
      </c>
      <c r="AV612" s="12" t="s">
        <v>80</v>
      </c>
      <c r="AW612" s="12" t="s">
        <v>33</v>
      </c>
      <c r="AX612" s="12" t="s">
        <v>71</v>
      </c>
      <c r="AY612" s="240" t="s">
        <v>207</v>
      </c>
    </row>
    <row r="613" s="12" customFormat="1">
      <c r="B613" s="229"/>
      <c r="C613" s="230"/>
      <c r="D613" s="231" t="s">
        <v>216</v>
      </c>
      <c r="E613" s="232" t="s">
        <v>1</v>
      </c>
      <c r="F613" s="233" t="s">
        <v>1193</v>
      </c>
      <c r="G613" s="230"/>
      <c r="H613" s="234">
        <v>8.4000000000000004</v>
      </c>
      <c r="I613" s="235"/>
      <c r="J613" s="230"/>
      <c r="K613" s="230"/>
      <c r="L613" s="236"/>
      <c r="M613" s="237"/>
      <c r="N613" s="238"/>
      <c r="O613" s="238"/>
      <c r="P613" s="238"/>
      <c r="Q613" s="238"/>
      <c r="R613" s="238"/>
      <c r="S613" s="238"/>
      <c r="T613" s="239"/>
      <c r="AT613" s="240" t="s">
        <v>216</v>
      </c>
      <c r="AU613" s="240" t="s">
        <v>80</v>
      </c>
      <c r="AV613" s="12" t="s">
        <v>80</v>
      </c>
      <c r="AW613" s="12" t="s">
        <v>33</v>
      </c>
      <c r="AX613" s="12" t="s">
        <v>71</v>
      </c>
      <c r="AY613" s="240" t="s">
        <v>207</v>
      </c>
    </row>
    <row r="614" s="12" customFormat="1">
      <c r="B614" s="229"/>
      <c r="C614" s="230"/>
      <c r="D614" s="231" t="s">
        <v>216</v>
      </c>
      <c r="E614" s="232" t="s">
        <v>1</v>
      </c>
      <c r="F614" s="233" t="s">
        <v>1194</v>
      </c>
      <c r="G614" s="230"/>
      <c r="H614" s="234">
        <v>-61</v>
      </c>
      <c r="I614" s="235"/>
      <c r="J614" s="230"/>
      <c r="K614" s="230"/>
      <c r="L614" s="236"/>
      <c r="M614" s="237"/>
      <c r="N614" s="238"/>
      <c r="O614" s="238"/>
      <c r="P614" s="238"/>
      <c r="Q614" s="238"/>
      <c r="R614" s="238"/>
      <c r="S614" s="238"/>
      <c r="T614" s="239"/>
      <c r="AT614" s="240" t="s">
        <v>216</v>
      </c>
      <c r="AU614" s="240" t="s">
        <v>80</v>
      </c>
      <c r="AV614" s="12" t="s">
        <v>80</v>
      </c>
      <c r="AW614" s="12" t="s">
        <v>33</v>
      </c>
      <c r="AX614" s="12" t="s">
        <v>71</v>
      </c>
      <c r="AY614" s="240" t="s">
        <v>207</v>
      </c>
    </row>
    <row r="615" s="13" customFormat="1">
      <c r="B615" s="241"/>
      <c r="C615" s="242"/>
      <c r="D615" s="231" t="s">
        <v>216</v>
      </c>
      <c r="E615" s="243" t="s">
        <v>1</v>
      </c>
      <c r="F615" s="244" t="s">
        <v>223</v>
      </c>
      <c r="G615" s="242"/>
      <c r="H615" s="245">
        <v>243.67400000000001</v>
      </c>
      <c r="I615" s="246"/>
      <c r="J615" s="242"/>
      <c r="K615" s="242"/>
      <c r="L615" s="247"/>
      <c r="M615" s="248"/>
      <c r="N615" s="249"/>
      <c r="O615" s="249"/>
      <c r="P615" s="249"/>
      <c r="Q615" s="249"/>
      <c r="R615" s="249"/>
      <c r="S615" s="249"/>
      <c r="T615" s="250"/>
      <c r="AT615" s="251" t="s">
        <v>216</v>
      </c>
      <c r="AU615" s="251" t="s">
        <v>80</v>
      </c>
      <c r="AV615" s="13" t="s">
        <v>214</v>
      </c>
      <c r="AW615" s="13" t="s">
        <v>33</v>
      </c>
      <c r="AX615" s="13" t="s">
        <v>78</v>
      </c>
      <c r="AY615" s="251" t="s">
        <v>207</v>
      </c>
    </row>
    <row r="616" s="11" customFormat="1" ht="22.8" customHeight="1">
      <c r="B616" s="201"/>
      <c r="C616" s="202"/>
      <c r="D616" s="203" t="s">
        <v>70</v>
      </c>
      <c r="E616" s="215" t="s">
        <v>1195</v>
      </c>
      <c r="F616" s="215" t="s">
        <v>1196</v>
      </c>
      <c r="G616" s="202"/>
      <c r="H616" s="202"/>
      <c r="I616" s="205"/>
      <c r="J616" s="216">
        <f>BK616</f>
        <v>0</v>
      </c>
      <c r="K616" s="202"/>
      <c r="L616" s="207"/>
      <c r="M616" s="208"/>
      <c r="N616" s="209"/>
      <c r="O616" s="209"/>
      <c r="P616" s="210">
        <f>SUM(P617:P620)</f>
        <v>0</v>
      </c>
      <c r="Q616" s="209"/>
      <c r="R616" s="210">
        <f>SUM(R617:R620)</f>
        <v>0</v>
      </c>
      <c r="S616" s="209"/>
      <c r="T616" s="211">
        <f>SUM(T617:T620)</f>
        <v>0</v>
      </c>
      <c r="AR616" s="212" t="s">
        <v>214</v>
      </c>
      <c r="AT616" s="213" t="s">
        <v>70</v>
      </c>
      <c r="AU616" s="213" t="s">
        <v>78</v>
      </c>
      <c r="AY616" s="212" t="s">
        <v>207</v>
      </c>
      <c r="BK616" s="214">
        <f>SUM(BK617:BK620)</f>
        <v>0</v>
      </c>
    </row>
    <row r="617" s="1" customFormat="1" ht="16.5" customHeight="1">
      <c r="B617" s="38"/>
      <c r="C617" s="217" t="s">
        <v>1197</v>
      </c>
      <c r="D617" s="217" t="s">
        <v>209</v>
      </c>
      <c r="E617" s="218" t="s">
        <v>1198</v>
      </c>
      <c r="F617" s="219" t="s">
        <v>1199</v>
      </c>
      <c r="G617" s="220" t="s">
        <v>1002</v>
      </c>
      <c r="H617" s="221">
        <v>-1</v>
      </c>
      <c r="I617" s="222"/>
      <c r="J617" s="223">
        <f>ROUND(I617*H617,2)</f>
        <v>0</v>
      </c>
      <c r="K617" s="219" t="s">
        <v>1</v>
      </c>
      <c r="L617" s="43"/>
      <c r="M617" s="224" t="s">
        <v>1</v>
      </c>
      <c r="N617" s="225" t="s">
        <v>42</v>
      </c>
      <c r="O617" s="79"/>
      <c r="P617" s="226">
        <f>O617*H617</f>
        <v>0</v>
      </c>
      <c r="Q617" s="226">
        <v>0</v>
      </c>
      <c r="R617" s="226">
        <f>Q617*H617</f>
        <v>0</v>
      </c>
      <c r="S617" s="226">
        <v>0</v>
      </c>
      <c r="T617" s="227">
        <f>S617*H617</f>
        <v>0</v>
      </c>
      <c r="AR617" s="17" t="s">
        <v>1200</v>
      </c>
      <c r="AT617" s="17" t="s">
        <v>209</v>
      </c>
      <c r="AU617" s="17" t="s">
        <v>80</v>
      </c>
      <c r="AY617" s="17" t="s">
        <v>207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78</v>
      </c>
      <c r="BK617" s="228">
        <f>ROUND(I617*H617,2)</f>
        <v>0</v>
      </c>
      <c r="BL617" s="17" t="s">
        <v>1200</v>
      </c>
      <c r="BM617" s="17" t="s">
        <v>1201</v>
      </c>
    </row>
    <row r="618" s="12" customFormat="1">
      <c r="B618" s="229"/>
      <c r="C618" s="230"/>
      <c r="D618" s="231" t="s">
        <v>216</v>
      </c>
      <c r="E618" s="232" t="s">
        <v>1</v>
      </c>
      <c r="F618" s="233" t="s">
        <v>170</v>
      </c>
      <c r="G618" s="230"/>
      <c r="H618" s="234">
        <v>-1</v>
      </c>
      <c r="I618" s="235"/>
      <c r="J618" s="230"/>
      <c r="K618" s="230"/>
      <c r="L618" s="236"/>
      <c r="M618" s="237"/>
      <c r="N618" s="238"/>
      <c r="O618" s="238"/>
      <c r="P618" s="238"/>
      <c r="Q618" s="238"/>
      <c r="R618" s="238"/>
      <c r="S618" s="238"/>
      <c r="T618" s="239"/>
      <c r="AT618" s="240" t="s">
        <v>216</v>
      </c>
      <c r="AU618" s="240" t="s">
        <v>80</v>
      </c>
      <c r="AV618" s="12" t="s">
        <v>80</v>
      </c>
      <c r="AW618" s="12" t="s">
        <v>33</v>
      </c>
      <c r="AX618" s="12" t="s">
        <v>78</v>
      </c>
      <c r="AY618" s="240" t="s">
        <v>207</v>
      </c>
    </row>
    <row r="619" s="1" customFormat="1" ht="22.5" customHeight="1">
      <c r="B619" s="38"/>
      <c r="C619" s="217" t="s">
        <v>1202</v>
      </c>
      <c r="D619" s="217" t="s">
        <v>209</v>
      </c>
      <c r="E619" s="218" t="s">
        <v>1000</v>
      </c>
      <c r="F619" s="219" t="s">
        <v>1001</v>
      </c>
      <c r="G619" s="220" t="s">
        <v>1002</v>
      </c>
      <c r="H619" s="221">
        <v>-1</v>
      </c>
      <c r="I619" s="222"/>
      <c r="J619" s="223">
        <f>ROUND(I619*H619,2)</f>
        <v>0</v>
      </c>
      <c r="K619" s="219" t="s">
        <v>943</v>
      </c>
      <c r="L619" s="43"/>
      <c r="M619" s="224" t="s">
        <v>1</v>
      </c>
      <c r="N619" s="225" t="s">
        <v>42</v>
      </c>
      <c r="O619" s="79"/>
      <c r="P619" s="226">
        <f>O619*H619</f>
        <v>0</v>
      </c>
      <c r="Q619" s="226">
        <v>0</v>
      </c>
      <c r="R619" s="226">
        <f>Q619*H619</f>
        <v>0</v>
      </c>
      <c r="S619" s="226">
        <v>0</v>
      </c>
      <c r="T619" s="227">
        <f>S619*H619</f>
        <v>0</v>
      </c>
      <c r="AR619" s="17" t="s">
        <v>303</v>
      </c>
      <c r="AT619" s="17" t="s">
        <v>209</v>
      </c>
      <c r="AU619" s="17" t="s">
        <v>80</v>
      </c>
      <c r="AY619" s="17" t="s">
        <v>207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78</v>
      </c>
      <c r="BK619" s="228">
        <f>ROUND(I619*H619,2)</f>
        <v>0</v>
      </c>
      <c r="BL619" s="17" t="s">
        <v>303</v>
      </c>
      <c r="BM619" s="17" t="s">
        <v>1203</v>
      </c>
    </row>
    <row r="620" s="12" customFormat="1">
      <c r="B620" s="229"/>
      <c r="C620" s="230"/>
      <c r="D620" s="231" t="s">
        <v>216</v>
      </c>
      <c r="E620" s="232" t="s">
        <v>1</v>
      </c>
      <c r="F620" s="233" t="s">
        <v>170</v>
      </c>
      <c r="G620" s="230"/>
      <c r="H620" s="234">
        <v>-1</v>
      </c>
      <c r="I620" s="235"/>
      <c r="J620" s="230"/>
      <c r="K620" s="230"/>
      <c r="L620" s="236"/>
      <c r="M620" s="284"/>
      <c r="N620" s="285"/>
      <c r="O620" s="285"/>
      <c r="P620" s="285"/>
      <c r="Q620" s="285"/>
      <c r="R620" s="285"/>
      <c r="S620" s="285"/>
      <c r="T620" s="286"/>
      <c r="AT620" s="240" t="s">
        <v>216</v>
      </c>
      <c r="AU620" s="240" t="s">
        <v>80</v>
      </c>
      <c r="AV620" s="12" t="s">
        <v>80</v>
      </c>
      <c r="AW620" s="12" t="s">
        <v>33</v>
      </c>
      <c r="AX620" s="12" t="s">
        <v>78</v>
      </c>
      <c r="AY620" s="240" t="s">
        <v>207</v>
      </c>
    </row>
    <row r="621" s="1" customFormat="1" ht="6.96" customHeight="1">
      <c r="B621" s="57"/>
      <c r="C621" s="58"/>
      <c r="D621" s="58"/>
      <c r="E621" s="58"/>
      <c r="F621" s="58"/>
      <c r="G621" s="58"/>
      <c r="H621" s="58"/>
      <c r="I621" s="167"/>
      <c r="J621" s="58"/>
      <c r="K621" s="58"/>
      <c r="L621" s="43"/>
    </row>
  </sheetData>
  <sheetProtection sheet="1" autoFilter="0" formatColumns="0" formatRows="0" objects="1" scenarios="1" spinCount="100000" saltValue="nhrz/8ajJXeqv0SuSw8BjX0LEHG24veCeUZQpKXBjAcCra0zV1QMB9a2Ek8uXp/QZqEl3yG4T13fX7VQDWGlmw==" hashValue="pMK7RoIxvOeQ9Kf16EYeCohovvgqlOH6twdojpoYlTsRq6AxzW6Fc5InfWJm/skUcWTPdNMcpaxuitvlLGG0Dg==" algorithmName="SHA-512" password="CC35"/>
  <autoFilter ref="C105:K62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4:H94"/>
    <mergeCell ref="E96:H96"/>
    <mergeCell ref="E98:H9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145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3724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ROUND(J88,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ROUND((SUM(BE88:BE138)),  2)</f>
        <v>0</v>
      </c>
      <c r="I35" s="156">
        <v>0.20999999999999999</v>
      </c>
      <c r="J35" s="155">
        <f>ROUND(((SUM(BE88:BE138))*I35),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ROUND((SUM(BF88:BF138)),  2)</f>
        <v>0</v>
      </c>
      <c r="I36" s="156">
        <v>0.14999999999999999</v>
      </c>
      <c r="J36" s="155">
        <f>ROUND(((SUM(BF88:BF138))*I36),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ROUND((SUM(BG88:BG138)),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ROUND((SUM(BH88:BH138)),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ROUND((SUM(BI88:BI138)),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el - Elektroinstalace a bleskosvod 2np čp. 24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J88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3725</v>
      </c>
      <c r="E64" s="180"/>
      <c r="F64" s="180"/>
      <c r="G64" s="180"/>
      <c r="H64" s="180"/>
      <c r="I64" s="181"/>
      <c r="J64" s="182">
        <f>J89</f>
        <v>0</v>
      </c>
      <c r="K64" s="178"/>
      <c r="L64" s="183"/>
    </row>
    <row r="65" s="8" customFormat="1" ht="24.96" customHeight="1">
      <c r="B65" s="177"/>
      <c r="C65" s="178"/>
      <c r="D65" s="179" t="s">
        <v>3726</v>
      </c>
      <c r="E65" s="180"/>
      <c r="F65" s="180"/>
      <c r="G65" s="180"/>
      <c r="H65" s="180"/>
      <c r="I65" s="181"/>
      <c r="J65" s="182">
        <f>J118</f>
        <v>0</v>
      </c>
      <c r="K65" s="178"/>
      <c r="L65" s="183"/>
    </row>
    <row r="66" s="8" customFormat="1" ht="24.96" customHeight="1">
      <c r="B66" s="177"/>
      <c r="C66" s="178"/>
      <c r="D66" s="179" t="s">
        <v>1844</v>
      </c>
      <c r="E66" s="180"/>
      <c r="F66" s="180"/>
      <c r="G66" s="180"/>
      <c r="H66" s="180"/>
      <c r="I66" s="181"/>
      <c r="J66" s="182">
        <f>J135</f>
        <v>0</v>
      </c>
      <c r="K66" s="178"/>
      <c r="L66" s="183"/>
    </row>
    <row r="67" s="1" customFormat="1" ht="21.84" customHeight="1">
      <c r="B67" s="38"/>
      <c r="C67" s="39"/>
      <c r="D67" s="39"/>
      <c r="E67" s="39"/>
      <c r="F67" s="39"/>
      <c r="G67" s="39"/>
      <c r="H67" s="39"/>
      <c r="I67" s="143"/>
      <c r="J67" s="39"/>
      <c r="K67" s="39"/>
      <c r="L67" s="43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67"/>
      <c r="J68" s="58"/>
      <c r="K68" s="58"/>
      <c r="L68" s="43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70"/>
      <c r="J72" s="60"/>
      <c r="K72" s="60"/>
      <c r="L72" s="43"/>
    </row>
    <row r="73" s="1" customFormat="1" ht="24.96" customHeight="1">
      <c r="B73" s="38"/>
      <c r="C73" s="23" t="s">
        <v>192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2" customHeight="1">
      <c r="B75" s="38"/>
      <c r="C75" s="32" t="s">
        <v>16</v>
      </c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6.5" customHeight="1">
      <c r="B76" s="38"/>
      <c r="C76" s="39"/>
      <c r="D76" s="39"/>
      <c r="E76" s="171" t="str">
        <f>E7</f>
        <v>5.TEMNÝ DŮL- VÝCVIKOVÉ STŘEDISKO-obj.24 -CÚ 2018/1</v>
      </c>
      <c r="F76" s="32"/>
      <c r="G76" s="32"/>
      <c r="H76" s="32"/>
      <c r="I76" s="143"/>
      <c r="J76" s="39"/>
      <c r="K76" s="39"/>
      <c r="L76" s="43"/>
    </row>
    <row r="77" ht="12" customHeight="1">
      <c r="B77" s="21"/>
      <c r="C77" s="32" t="s">
        <v>161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8"/>
      <c r="C78" s="39"/>
      <c r="D78" s="39"/>
      <c r="E78" s="171" t="s">
        <v>3189</v>
      </c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163</v>
      </c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6.5" customHeight="1">
      <c r="B80" s="38"/>
      <c r="C80" s="39"/>
      <c r="D80" s="39"/>
      <c r="E80" s="64" t="str">
        <f>E11</f>
        <v xml:space="preserve">el - Elektroinstalace a bleskosvod 2np čp. 24   CÚ 2018/1</v>
      </c>
      <c r="F80" s="39"/>
      <c r="G80" s="39"/>
      <c r="H80" s="39"/>
      <c r="I80" s="143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21</v>
      </c>
      <c r="D82" s="39"/>
      <c r="E82" s="39"/>
      <c r="F82" s="27" t="str">
        <f>F14</f>
        <v xml:space="preserve"> </v>
      </c>
      <c r="G82" s="39"/>
      <c r="H82" s="39"/>
      <c r="I82" s="145" t="s">
        <v>23</v>
      </c>
      <c r="J82" s="67" t="str">
        <f>IF(J14="","",J14)</f>
        <v>12. 4. 2018</v>
      </c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24.9" customHeight="1">
      <c r="B84" s="38"/>
      <c r="C84" s="32" t="s">
        <v>25</v>
      </c>
      <c r="D84" s="39"/>
      <c r="E84" s="39"/>
      <c r="F84" s="27" t="str">
        <f>E17</f>
        <v xml:space="preserve"> </v>
      </c>
      <c r="G84" s="39"/>
      <c r="H84" s="39"/>
      <c r="I84" s="145" t="s">
        <v>31</v>
      </c>
      <c r="J84" s="36" t="str">
        <f>E23</f>
        <v>ATELIER H1§ATELIER HÁJEK</v>
      </c>
      <c r="K84" s="39"/>
      <c r="L84" s="43"/>
    </row>
    <row r="85" s="1" customFormat="1" ht="13.65" customHeight="1">
      <c r="B85" s="38"/>
      <c r="C85" s="32" t="s">
        <v>29</v>
      </c>
      <c r="D85" s="39"/>
      <c r="E85" s="39"/>
      <c r="F85" s="27" t="str">
        <f>IF(E20="","",E20)</f>
        <v>Vyplň údaj</v>
      </c>
      <c r="G85" s="39"/>
      <c r="H85" s="39"/>
      <c r="I85" s="145" t="s">
        <v>34</v>
      </c>
      <c r="J85" s="36" t="str">
        <f>E26</f>
        <v xml:space="preserve"> </v>
      </c>
      <c r="K85" s="39"/>
      <c r="L85" s="43"/>
    </row>
    <row r="86" s="1" customFormat="1" ht="10.32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0" customFormat="1" ht="29.28" customHeight="1">
      <c r="B87" s="190"/>
      <c r="C87" s="191" t="s">
        <v>193</v>
      </c>
      <c r="D87" s="192" t="s">
        <v>56</v>
      </c>
      <c r="E87" s="192" t="s">
        <v>52</v>
      </c>
      <c r="F87" s="192" t="s">
        <v>53</v>
      </c>
      <c r="G87" s="192" t="s">
        <v>194</v>
      </c>
      <c r="H87" s="192" t="s">
        <v>195</v>
      </c>
      <c r="I87" s="193" t="s">
        <v>196</v>
      </c>
      <c r="J87" s="194" t="s">
        <v>168</v>
      </c>
      <c r="K87" s="195" t="s">
        <v>197</v>
      </c>
      <c r="L87" s="196"/>
      <c r="M87" s="88" t="s">
        <v>1</v>
      </c>
      <c r="N87" s="89" t="s">
        <v>41</v>
      </c>
      <c r="O87" s="89" t="s">
        <v>198</v>
      </c>
      <c r="P87" s="89" t="s">
        <v>199</v>
      </c>
      <c r="Q87" s="89" t="s">
        <v>200</v>
      </c>
      <c r="R87" s="89" t="s">
        <v>201</v>
      </c>
      <c r="S87" s="89" t="s">
        <v>202</v>
      </c>
      <c r="T87" s="90" t="s">
        <v>203</v>
      </c>
    </row>
    <row r="88" s="1" customFormat="1" ht="22.8" customHeight="1">
      <c r="B88" s="38"/>
      <c r="C88" s="95" t="s">
        <v>204</v>
      </c>
      <c r="D88" s="39"/>
      <c r="E88" s="39"/>
      <c r="F88" s="39"/>
      <c r="G88" s="39"/>
      <c r="H88" s="39"/>
      <c r="I88" s="143"/>
      <c r="J88" s="197">
        <f>BK88</f>
        <v>0</v>
      </c>
      <c r="K88" s="39"/>
      <c r="L88" s="43"/>
      <c r="M88" s="91"/>
      <c r="N88" s="92"/>
      <c r="O88" s="92"/>
      <c r="P88" s="198">
        <f>P89+P118+P135</f>
        <v>0</v>
      </c>
      <c r="Q88" s="92"/>
      <c r="R88" s="198">
        <f>R89+R118+R135</f>
        <v>0</v>
      </c>
      <c r="S88" s="92"/>
      <c r="T88" s="199">
        <f>T89+T118+T135</f>
        <v>0</v>
      </c>
      <c r="AT88" s="17" t="s">
        <v>70</v>
      </c>
      <c r="AU88" s="17" t="s">
        <v>170</v>
      </c>
      <c r="BK88" s="200">
        <f>BK89+BK118+BK135</f>
        <v>0</v>
      </c>
    </row>
    <row r="89" s="11" customFormat="1" ht="25.92" customHeight="1">
      <c r="B89" s="201"/>
      <c r="C89" s="202"/>
      <c r="D89" s="203" t="s">
        <v>70</v>
      </c>
      <c r="E89" s="204" t="s">
        <v>2129</v>
      </c>
      <c r="F89" s="204" t="s">
        <v>3727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SUM(P90:P117)</f>
        <v>0</v>
      </c>
      <c r="Q89" s="209"/>
      <c r="R89" s="210">
        <f>SUM(R90:R117)</f>
        <v>0</v>
      </c>
      <c r="S89" s="209"/>
      <c r="T89" s="211">
        <f>SUM(T90:T117)</f>
        <v>0</v>
      </c>
      <c r="AR89" s="212" t="s">
        <v>78</v>
      </c>
      <c r="AT89" s="213" t="s">
        <v>70</v>
      </c>
      <c r="AU89" s="213" t="s">
        <v>71</v>
      </c>
      <c r="AY89" s="212" t="s">
        <v>207</v>
      </c>
      <c r="BK89" s="214">
        <f>SUM(BK90:BK117)</f>
        <v>0</v>
      </c>
    </row>
    <row r="90" s="1" customFormat="1" ht="16.5" customHeight="1">
      <c r="B90" s="38"/>
      <c r="C90" s="217" t="s">
        <v>78</v>
      </c>
      <c r="D90" s="217" t="s">
        <v>209</v>
      </c>
      <c r="E90" s="218" t="s">
        <v>78</v>
      </c>
      <c r="F90" s="219" t="s">
        <v>3728</v>
      </c>
      <c r="G90" s="220" t="s">
        <v>1846</v>
      </c>
      <c r="H90" s="221">
        <v>1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3729</v>
      </c>
    </row>
    <row r="91" s="1" customFormat="1" ht="16.5" customHeight="1">
      <c r="B91" s="38"/>
      <c r="C91" s="217" t="s">
        <v>80</v>
      </c>
      <c r="D91" s="217" t="s">
        <v>209</v>
      </c>
      <c r="E91" s="218" t="s">
        <v>80</v>
      </c>
      <c r="F91" s="219" t="s">
        <v>1850</v>
      </c>
      <c r="G91" s="220" t="s">
        <v>290</v>
      </c>
      <c r="H91" s="221">
        <v>15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3730</v>
      </c>
    </row>
    <row r="92" s="1" customFormat="1" ht="16.5" customHeight="1">
      <c r="B92" s="38"/>
      <c r="C92" s="217" t="s">
        <v>228</v>
      </c>
      <c r="D92" s="217" t="s">
        <v>209</v>
      </c>
      <c r="E92" s="218" t="s">
        <v>228</v>
      </c>
      <c r="F92" s="219" t="s">
        <v>1852</v>
      </c>
      <c r="G92" s="220" t="s">
        <v>290</v>
      </c>
      <c r="H92" s="221">
        <v>15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3731</v>
      </c>
    </row>
    <row r="93" s="1" customFormat="1" ht="16.5" customHeight="1">
      <c r="B93" s="38"/>
      <c r="C93" s="217" t="s">
        <v>214</v>
      </c>
      <c r="D93" s="217" t="s">
        <v>209</v>
      </c>
      <c r="E93" s="218" t="s">
        <v>214</v>
      </c>
      <c r="F93" s="219" t="s">
        <v>1854</v>
      </c>
      <c r="G93" s="220" t="s">
        <v>290</v>
      </c>
      <c r="H93" s="221">
        <v>52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3732</v>
      </c>
    </row>
    <row r="94" s="1" customFormat="1" ht="16.5" customHeight="1">
      <c r="B94" s="38"/>
      <c r="C94" s="217" t="s">
        <v>240</v>
      </c>
      <c r="D94" s="217" t="s">
        <v>209</v>
      </c>
      <c r="E94" s="218" t="s">
        <v>240</v>
      </c>
      <c r="F94" s="219" t="s">
        <v>2941</v>
      </c>
      <c r="G94" s="220" t="s">
        <v>290</v>
      </c>
      <c r="H94" s="221">
        <v>42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3733</v>
      </c>
    </row>
    <row r="95" s="1" customFormat="1" ht="16.5" customHeight="1">
      <c r="B95" s="38"/>
      <c r="C95" s="217" t="s">
        <v>244</v>
      </c>
      <c r="D95" s="217" t="s">
        <v>209</v>
      </c>
      <c r="E95" s="218" t="s">
        <v>244</v>
      </c>
      <c r="F95" s="219" t="s">
        <v>1858</v>
      </c>
      <c r="G95" s="220" t="s">
        <v>290</v>
      </c>
      <c r="H95" s="221">
        <v>168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3734</v>
      </c>
    </row>
    <row r="96" s="1" customFormat="1" ht="16.5" customHeight="1">
      <c r="B96" s="38"/>
      <c r="C96" s="217" t="s">
        <v>249</v>
      </c>
      <c r="D96" s="217" t="s">
        <v>209</v>
      </c>
      <c r="E96" s="218" t="s">
        <v>249</v>
      </c>
      <c r="F96" s="219" t="s">
        <v>3735</v>
      </c>
      <c r="G96" s="220" t="s">
        <v>290</v>
      </c>
      <c r="H96" s="221">
        <v>62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3736</v>
      </c>
    </row>
    <row r="97" s="1" customFormat="1" ht="16.5" customHeight="1">
      <c r="B97" s="38"/>
      <c r="C97" s="217" t="s">
        <v>253</v>
      </c>
      <c r="D97" s="217" t="s">
        <v>209</v>
      </c>
      <c r="E97" s="218" t="s">
        <v>253</v>
      </c>
      <c r="F97" s="219" t="s">
        <v>3737</v>
      </c>
      <c r="G97" s="220" t="s">
        <v>1846</v>
      </c>
      <c r="H97" s="221">
        <v>18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3738</v>
      </c>
    </row>
    <row r="98" s="1" customFormat="1" ht="16.5" customHeight="1">
      <c r="B98" s="38"/>
      <c r="C98" s="217" t="s">
        <v>258</v>
      </c>
      <c r="D98" s="217" t="s">
        <v>209</v>
      </c>
      <c r="E98" s="218" t="s">
        <v>258</v>
      </c>
      <c r="F98" s="219" t="s">
        <v>1874</v>
      </c>
      <c r="G98" s="220" t="s">
        <v>1846</v>
      </c>
      <c r="H98" s="221">
        <v>13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3739</v>
      </c>
    </row>
    <row r="99" s="1" customFormat="1" ht="16.5" customHeight="1">
      <c r="B99" s="38"/>
      <c r="C99" s="217" t="s">
        <v>263</v>
      </c>
      <c r="D99" s="217" t="s">
        <v>209</v>
      </c>
      <c r="E99" s="218" t="s">
        <v>263</v>
      </c>
      <c r="F99" s="219" t="s">
        <v>1880</v>
      </c>
      <c r="G99" s="220" t="s">
        <v>290</v>
      </c>
      <c r="H99" s="221">
        <v>24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3740</v>
      </c>
    </row>
    <row r="100" s="1" customFormat="1" ht="16.5" customHeight="1">
      <c r="B100" s="38"/>
      <c r="C100" s="217" t="s">
        <v>269</v>
      </c>
      <c r="D100" s="217" t="s">
        <v>209</v>
      </c>
      <c r="E100" s="218" t="s">
        <v>269</v>
      </c>
      <c r="F100" s="219" t="s">
        <v>1882</v>
      </c>
      <c r="G100" s="220" t="s">
        <v>1846</v>
      </c>
      <c r="H100" s="221">
        <v>24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3741</v>
      </c>
    </row>
    <row r="101" s="1" customFormat="1" ht="16.5" customHeight="1">
      <c r="B101" s="38"/>
      <c r="C101" s="217" t="s">
        <v>280</v>
      </c>
      <c r="D101" s="217" t="s">
        <v>209</v>
      </c>
      <c r="E101" s="218" t="s">
        <v>280</v>
      </c>
      <c r="F101" s="219" t="s">
        <v>1884</v>
      </c>
      <c r="G101" s="220" t="s">
        <v>290</v>
      </c>
      <c r="H101" s="221">
        <v>35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3742</v>
      </c>
    </row>
    <row r="102" s="1" customFormat="1" ht="16.5" customHeight="1">
      <c r="B102" s="38"/>
      <c r="C102" s="217" t="s">
        <v>287</v>
      </c>
      <c r="D102" s="217" t="s">
        <v>209</v>
      </c>
      <c r="E102" s="218" t="s">
        <v>287</v>
      </c>
      <c r="F102" s="219" t="s">
        <v>1886</v>
      </c>
      <c r="G102" s="220" t="s">
        <v>290</v>
      </c>
      <c r="H102" s="221">
        <v>15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3743</v>
      </c>
    </row>
    <row r="103" s="1" customFormat="1" ht="16.5" customHeight="1">
      <c r="B103" s="38"/>
      <c r="C103" s="217" t="s">
        <v>293</v>
      </c>
      <c r="D103" s="217" t="s">
        <v>209</v>
      </c>
      <c r="E103" s="218" t="s">
        <v>293</v>
      </c>
      <c r="F103" s="219" t="s">
        <v>2949</v>
      </c>
      <c r="G103" s="220" t="s">
        <v>1846</v>
      </c>
      <c r="H103" s="221">
        <v>22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3744</v>
      </c>
    </row>
    <row r="104" s="1" customFormat="1" ht="16.5" customHeight="1">
      <c r="B104" s="38"/>
      <c r="C104" s="217" t="s">
        <v>8</v>
      </c>
      <c r="D104" s="217" t="s">
        <v>209</v>
      </c>
      <c r="E104" s="218" t="s">
        <v>8</v>
      </c>
      <c r="F104" s="219" t="s">
        <v>2951</v>
      </c>
      <c r="G104" s="220" t="s">
        <v>1846</v>
      </c>
      <c r="H104" s="221">
        <v>36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3745</v>
      </c>
    </row>
    <row r="105" s="1" customFormat="1" ht="16.5" customHeight="1">
      <c r="B105" s="38"/>
      <c r="C105" s="217" t="s">
        <v>303</v>
      </c>
      <c r="D105" s="217" t="s">
        <v>209</v>
      </c>
      <c r="E105" s="218" t="s">
        <v>303</v>
      </c>
      <c r="F105" s="219" t="s">
        <v>1894</v>
      </c>
      <c r="G105" s="220" t="s">
        <v>1846</v>
      </c>
      <c r="H105" s="221">
        <v>4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3746</v>
      </c>
    </row>
    <row r="106" s="1" customFormat="1" ht="16.5" customHeight="1">
      <c r="B106" s="38"/>
      <c r="C106" s="217" t="s">
        <v>310</v>
      </c>
      <c r="D106" s="217" t="s">
        <v>209</v>
      </c>
      <c r="E106" s="218" t="s">
        <v>310</v>
      </c>
      <c r="F106" s="219" t="s">
        <v>3747</v>
      </c>
      <c r="G106" s="220" t="s">
        <v>1846</v>
      </c>
      <c r="H106" s="221">
        <v>1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3748</v>
      </c>
    </row>
    <row r="107" s="1" customFormat="1" ht="16.5" customHeight="1">
      <c r="B107" s="38"/>
      <c r="C107" s="217" t="s">
        <v>318</v>
      </c>
      <c r="D107" s="217" t="s">
        <v>209</v>
      </c>
      <c r="E107" s="218" t="s">
        <v>318</v>
      </c>
      <c r="F107" s="219" t="s">
        <v>3749</v>
      </c>
      <c r="G107" s="220" t="s">
        <v>1846</v>
      </c>
      <c r="H107" s="221">
        <v>3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3750</v>
      </c>
    </row>
    <row r="108" s="1" customFormat="1" ht="16.5" customHeight="1">
      <c r="B108" s="38"/>
      <c r="C108" s="217" t="s">
        <v>323</v>
      </c>
      <c r="D108" s="217" t="s">
        <v>209</v>
      </c>
      <c r="E108" s="218" t="s">
        <v>323</v>
      </c>
      <c r="F108" s="219" t="s">
        <v>2958</v>
      </c>
      <c r="G108" s="220" t="s">
        <v>1846</v>
      </c>
      <c r="H108" s="221">
        <v>1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3751</v>
      </c>
    </row>
    <row r="109" s="1" customFormat="1" ht="16.5" customHeight="1">
      <c r="B109" s="38"/>
      <c r="C109" s="217" t="s">
        <v>328</v>
      </c>
      <c r="D109" s="217" t="s">
        <v>209</v>
      </c>
      <c r="E109" s="218" t="s">
        <v>328</v>
      </c>
      <c r="F109" s="219" t="s">
        <v>1900</v>
      </c>
      <c r="G109" s="220" t="s">
        <v>1846</v>
      </c>
      <c r="H109" s="221">
        <v>1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3752</v>
      </c>
    </row>
    <row r="110" s="1" customFormat="1" ht="16.5" customHeight="1">
      <c r="B110" s="38"/>
      <c r="C110" s="217" t="s">
        <v>7</v>
      </c>
      <c r="D110" s="217" t="s">
        <v>209</v>
      </c>
      <c r="E110" s="218" t="s">
        <v>7</v>
      </c>
      <c r="F110" s="219" t="s">
        <v>1902</v>
      </c>
      <c r="G110" s="220" t="s">
        <v>1846</v>
      </c>
      <c r="H110" s="221">
        <v>29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3753</v>
      </c>
    </row>
    <row r="111" s="1" customFormat="1" ht="16.5" customHeight="1">
      <c r="B111" s="38"/>
      <c r="C111" s="217" t="s">
        <v>338</v>
      </c>
      <c r="D111" s="217" t="s">
        <v>209</v>
      </c>
      <c r="E111" s="218" t="s">
        <v>338</v>
      </c>
      <c r="F111" s="219" t="s">
        <v>3754</v>
      </c>
      <c r="G111" s="220" t="s">
        <v>1846</v>
      </c>
      <c r="H111" s="221">
        <v>3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78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3755</v>
      </c>
    </row>
    <row r="112" s="1" customFormat="1" ht="16.5" customHeight="1">
      <c r="B112" s="38"/>
      <c r="C112" s="217" t="s">
        <v>344</v>
      </c>
      <c r="D112" s="217" t="s">
        <v>209</v>
      </c>
      <c r="E112" s="218" t="s">
        <v>344</v>
      </c>
      <c r="F112" s="219" t="s">
        <v>1912</v>
      </c>
      <c r="G112" s="220" t="s">
        <v>1846</v>
      </c>
      <c r="H112" s="221">
        <v>3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78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3756</v>
      </c>
    </row>
    <row r="113" s="1" customFormat="1" ht="16.5" customHeight="1">
      <c r="B113" s="38"/>
      <c r="C113" s="217" t="s">
        <v>349</v>
      </c>
      <c r="D113" s="217" t="s">
        <v>209</v>
      </c>
      <c r="E113" s="218" t="s">
        <v>349</v>
      </c>
      <c r="F113" s="219" t="s">
        <v>1922</v>
      </c>
      <c r="G113" s="220" t="s">
        <v>1846</v>
      </c>
      <c r="H113" s="221">
        <v>16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78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3757</v>
      </c>
    </row>
    <row r="114" s="1" customFormat="1" ht="16.5" customHeight="1">
      <c r="B114" s="38"/>
      <c r="C114" s="217" t="s">
        <v>354</v>
      </c>
      <c r="D114" s="217" t="s">
        <v>209</v>
      </c>
      <c r="E114" s="218" t="s">
        <v>354</v>
      </c>
      <c r="F114" s="219" t="s">
        <v>3758</v>
      </c>
      <c r="G114" s="220" t="s">
        <v>1846</v>
      </c>
      <c r="H114" s="221">
        <v>1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214</v>
      </c>
      <c r="AT114" s="17" t="s">
        <v>209</v>
      </c>
      <c r="AU114" s="17" t="s">
        <v>78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3759</v>
      </c>
    </row>
    <row r="115" s="1" customFormat="1" ht="16.5" customHeight="1">
      <c r="B115" s="38"/>
      <c r="C115" s="217" t="s">
        <v>363</v>
      </c>
      <c r="D115" s="217" t="s">
        <v>209</v>
      </c>
      <c r="E115" s="218" t="s">
        <v>363</v>
      </c>
      <c r="F115" s="219" t="s">
        <v>1926</v>
      </c>
      <c r="G115" s="220" t="s">
        <v>1846</v>
      </c>
      <c r="H115" s="221">
        <v>2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78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3760</v>
      </c>
    </row>
    <row r="116" s="1" customFormat="1" ht="16.5" customHeight="1">
      <c r="B116" s="38"/>
      <c r="C116" s="217" t="s">
        <v>368</v>
      </c>
      <c r="D116" s="217" t="s">
        <v>209</v>
      </c>
      <c r="E116" s="218" t="s">
        <v>368</v>
      </c>
      <c r="F116" s="219" t="s">
        <v>1928</v>
      </c>
      <c r="G116" s="220" t="s">
        <v>1846</v>
      </c>
      <c r="H116" s="221">
        <v>2</v>
      </c>
      <c r="I116" s="222"/>
      <c r="J116" s="223">
        <f>ROUND(I116*H116,2)</f>
        <v>0</v>
      </c>
      <c r="K116" s="219" t="s">
        <v>1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214</v>
      </c>
      <c r="AT116" s="17" t="s">
        <v>209</v>
      </c>
      <c r="AU116" s="17" t="s">
        <v>78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214</v>
      </c>
      <c r="BM116" s="17" t="s">
        <v>3761</v>
      </c>
    </row>
    <row r="117" s="1" customFormat="1" ht="16.5" customHeight="1">
      <c r="B117" s="38"/>
      <c r="C117" s="217" t="s">
        <v>376</v>
      </c>
      <c r="D117" s="217" t="s">
        <v>209</v>
      </c>
      <c r="E117" s="218" t="s">
        <v>376</v>
      </c>
      <c r="F117" s="219" t="s">
        <v>2985</v>
      </c>
      <c r="G117" s="220" t="s">
        <v>1846</v>
      </c>
      <c r="H117" s="221">
        <v>1</v>
      </c>
      <c r="I117" s="222"/>
      <c r="J117" s="223">
        <f>ROUND(I117*H117,2)</f>
        <v>0</v>
      </c>
      <c r="K117" s="219" t="s">
        <v>1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78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3762</v>
      </c>
    </row>
    <row r="118" s="11" customFormat="1" ht="25.92" customHeight="1">
      <c r="B118" s="201"/>
      <c r="C118" s="202"/>
      <c r="D118" s="203" t="s">
        <v>70</v>
      </c>
      <c r="E118" s="204" t="s">
        <v>2139</v>
      </c>
      <c r="F118" s="204" t="s">
        <v>3763</v>
      </c>
      <c r="G118" s="202"/>
      <c r="H118" s="202"/>
      <c r="I118" s="205"/>
      <c r="J118" s="206">
        <f>BK118</f>
        <v>0</v>
      </c>
      <c r="K118" s="202"/>
      <c r="L118" s="207"/>
      <c r="M118" s="208"/>
      <c r="N118" s="209"/>
      <c r="O118" s="209"/>
      <c r="P118" s="210">
        <f>SUM(P119:P134)</f>
        <v>0</v>
      </c>
      <c r="Q118" s="209"/>
      <c r="R118" s="210">
        <f>SUM(R119:R134)</f>
        <v>0</v>
      </c>
      <c r="S118" s="209"/>
      <c r="T118" s="211">
        <f>SUM(T119:T134)</f>
        <v>0</v>
      </c>
      <c r="AR118" s="212" t="s">
        <v>78</v>
      </c>
      <c r="AT118" s="213" t="s">
        <v>70</v>
      </c>
      <c r="AU118" s="213" t="s">
        <v>71</v>
      </c>
      <c r="AY118" s="212" t="s">
        <v>207</v>
      </c>
      <c r="BK118" s="214">
        <f>SUM(BK119:BK134)</f>
        <v>0</v>
      </c>
    </row>
    <row r="119" s="1" customFormat="1" ht="16.5" customHeight="1">
      <c r="B119" s="38"/>
      <c r="C119" s="217" t="s">
        <v>382</v>
      </c>
      <c r="D119" s="217" t="s">
        <v>209</v>
      </c>
      <c r="E119" s="218" t="s">
        <v>3764</v>
      </c>
      <c r="F119" s="219" t="s">
        <v>3765</v>
      </c>
      <c r="G119" s="220" t="s">
        <v>290</v>
      </c>
      <c r="H119" s="221">
        <v>50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17" t="s">
        <v>214</v>
      </c>
      <c r="AT119" s="17" t="s">
        <v>209</v>
      </c>
      <c r="AU119" s="17" t="s">
        <v>78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214</v>
      </c>
      <c r="BM119" s="17" t="s">
        <v>3766</v>
      </c>
    </row>
    <row r="120" s="1" customFormat="1" ht="16.5" customHeight="1">
      <c r="B120" s="38"/>
      <c r="C120" s="217" t="s">
        <v>387</v>
      </c>
      <c r="D120" s="217" t="s">
        <v>209</v>
      </c>
      <c r="E120" s="218" t="s">
        <v>3767</v>
      </c>
      <c r="F120" s="219" t="s">
        <v>3768</v>
      </c>
      <c r="G120" s="220" t="s">
        <v>290</v>
      </c>
      <c r="H120" s="221">
        <v>16</v>
      </c>
      <c r="I120" s="222"/>
      <c r="J120" s="223">
        <f>ROUND(I120*H120,2)</f>
        <v>0</v>
      </c>
      <c r="K120" s="219" t="s">
        <v>1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214</v>
      </c>
      <c r="AT120" s="17" t="s">
        <v>209</v>
      </c>
      <c r="AU120" s="17" t="s">
        <v>78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214</v>
      </c>
      <c r="BM120" s="17" t="s">
        <v>3769</v>
      </c>
    </row>
    <row r="121" s="1" customFormat="1" ht="16.5" customHeight="1">
      <c r="B121" s="38"/>
      <c r="C121" s="217" t="s">
        <v>392</v>
      </c>
      <c r="D121" s="217" t="s">
        <v>209</v>
      </c>
      <c r="E121" s="218" t="s">
        <v>3770</v>
      </c>
      <c r="F121" s="219" t="s">
        <v>3771</v>
      </c>
      <c r="G121" s="220" t="s">
        <v>1846</v>
      </c>
      <c r="H121" s="221">
        <v>8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214</v>
      </c>
      <c r="AT121" s="17" t="s">
        <v>209</v>
      </c>
      <c r="AU121" s="17" t="s">
        <v>78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3772</v>
      </c>
    </row>
    <row r="122" s="1" customFormat="1" ht="16.5" customHeight="1">
      <c r="B122" s="38"/>
      <c r="C122" s="217" t="s">
        <v>397</v>
      </c>
      <c r="D122" s="217" t="s">
        <v>209</v>
      </c>
      <c r="E122" s="218" t="s">
        <v>3773</v>
      </c>
      <c r="F122" s="219" t="s">
        <v>3774</v>
      </c>
      <c r="G122" s="220" t="s">
        <v>1846</v>
      </c>
      <c r="H122" s="221">
        <v>4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7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17" t="s">
        <v>214</v>
      </c>
      <c r="AT122" s="17" t="s">
        <v>209</v>
      </c>
      <c r="AU122" s="17" t="s">
        <v>78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214</v>
      </c>
      <c r="BM122" s="17" t="s">
        <v>3775</v>
      </c>
    </row>
    <row r="123" s="1" customFormat="1" ht="16.5" customHeight="1">
      <c r="B123" s="38"/>
      <c r="C123" s="217" t="s">
        <v>402</v>
      </c>
      <c r="D123" s="217" t="s">
        <v>209</v>
      </c>
      <c r="E123" s="218" t="s">
        <v>3776</v>
      </c>
      <c r="F123" s="219" t="s">
        <v>3777</v>
      </c>
      <c r="G123" s="220" t="s">
        <v>290</v>
      </c>
      <c r="H123" s="221">
        <v>74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214</v>
      </c>
      <c r="AT123" s="17" t="s">
        <v>209</v>
      </c>
      <c r="AU123" s="17" t="s">
        <v>78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214</v>
      </c>
      <c r="BM123" s="17" t="s">
        <v>3778</v>
      </c>
    </row>
    <row r="124" s="1" customFormat="1" ht="16.5" customHeight="1">
      <c r="B124" s="38"/>
      <c r="C124" s="217" t="s">
        <v>406</v>
      </c>
      <c r="D124" s="217" t="s">
        <v>209</v>
      </c>
      <c r="E124" s="218" t="s">
        <v>3779</v>
      </c>
      <c r="F124" s="219" t="s">
        <v>3780</v>
      </c>
      <c r="G124" s="220" t="s">
        <v>1846</v>
      </c>
      <c r="H124" s="221">
        <v>6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79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17" t="s">
        <v>214</v>
      </c>
      <c r="AT124" s="17" t="s">
        <v>209</v>
      </c>
      <c r="AU124" s="17" t="s">
        <v>78</v>
      </c>
      <c r="AY124" s="17" t="s">
        <v>207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78</v>
      </c>
      <c r="BK124" s="228">
        <f>ROUND(I124*H124,2)</f>
        <v>0</v>
      </c>
      <c r="BL124" s="17" t="s">
        <v>214</v>
      </c>
      <c r="BM124" s="17" t="s">
        <v>3781</v>
      </c>
    </row>
    <row r="125" s="1" customFormat="1" ht="16.5" customHeight="1">
      <c r="B125" s="38"/>
      <c r="C125" s="217" t="s">
        <v>410</v>
      </c>
      <c r="D125" s="217" t="s">
        <v>209</v>
      </c>
      <c r="E125" s="218" t="s">
        <v>3782</v>
      </c>
      <c r="F125" s="219" t="s">
        <v>3783</v>
      </c>
      <c r="G125" s="220" t="s">
        <v>1846</v>
      </c>
      <c r="H125" s="221">
        <v>11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214</v>
      </c>
      <c r="AT125" s="17" t="s">
        <v>209</v>
      </c>
      <c r="AU125" s="17" t="s">
        <v>78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214</v>
      </c>
      <c r="BM125" s="17" t="s">
        <v>3784</v>
      </c>
    </row>
    <row r="126" s="1" customFormat="1" ht="16.5" customHeight="1">
      <c r="B126" s="38"/>
      <c r="C126" s="217" t="s">
        <v>415</v>
      </c>
      <c r="D126" s="217" t="s">
        <v>209</v>
      </c>
      <c r="E126" s="218" t="s">
        <v>3785</v>
      </c>
      <c r="F126" s="219" t="s">
        <v>3786</v>
      </c>
      <c r="G126" s="220" t="s">
        <v>1846</v>
      </c>
      <c r="H126" s="221">
        <v>12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214</v>
      </c>
      <c r="AT126" s="17" t="s">
        <v>209</v>
      </c>
      <c r="AU126" s="17" t="s">
        <v>78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214</v>
      </c>
      <c r="BM126" s="17" t="s">
        <v>3787</v>
      </c>
    </row>
    <row r="127" s="1" customFormat="1" ht="16.5" customHeight="1">
      <c r="B127" s="38"/>
      <c r="C127" s="217" t="s">
        <v>420</v>
      </c>
      <c r="D127" s="217" t="s">
        <v>209</v>
      </c>
      <c r="E127" s="218" t="s">
        <v>3788</v>
      </c>
      <c r="F127" s="219" t="s">
        <v>3789</v>
      </c>
      <c r="G127" s="220" t="s">
        <v>1846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7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17" t="s">
        <v>214</v>
      </c>
      <c r="AT127" s="17" t="s">
        <v>209</v>
      </c>
      <c r="AU127" s="17" t="s">
        <v>78</v>
      </c>
      <c r="AY127" s="17" t="s">
        <v>207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78</v>
      </c>
      <c r="BK127" s="228">
        <f>ROUND(I127*H127,2)</f>
        <v>0</v>
      </c>
      <c r="BL127" s="17" t="s">
        <v>214</v>
      </c>
      <c r="BM127" s="17" t="s">
        <v>3790</v>
      </c>
    </row>
    <row r="128" s="1" customFormat="1" ht="16.5" customHeight="1">
      <c r="B128" s="38"/>
      <c r="C128" s="217" t="s">
        <v>425</v>
      </c>
      <c r="D128" s="217" t="s">
        <v>209</v>
      </c>
      <c r="E128" s="218" t="s">
        <v>3791</v>
      </c>
      <c r="F128" s="219" t="s">
        <v>3792</v>
      </c>
      <c r="G128" s="220" t="s">
        <v>1846</v>
      </c>
      <c r="H128" s="221">
        <v>48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17" t="s">
        <v>214</v>
      </c>
      <c r="AT128" s="17" t="s">
        <v>209</v>
      </c>
      <c r="AU128" s="17" t="s">
        <v>78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214</v>
      </c>
      <c r="BM128" s="17" t="s">
        <v>3793</v>
      </c>
    </row>
    <row r="129" s="1" customFormat="1" ht="16.5" customHeight="1">
      <c r="B129" s="38"/>
      <c r="C129" s="217" t="s">
        <v>430</v>
      </c>
      <c r="D129" s="217" t="s">
        <v>209</v>
      </c>
      <c r="E129" s="218" t="s">
        <v>3794</v>
      </c>
      <c r="F129" s="219" t="s">
        <v>3795</v>
      </c>
      <c r="G129" s="220" t="s">
        <v>1846</v>
      </c>
      <c r="H129" s="221">
        <v>4</v>
      </c>
      <c r="I129" s="222"/>
      <c r="J129" s="223">
        <f>ROUND(I129*H129,2)</f>
        <v>0</v>
      </c>
      <c r="K129" s="219" t="s">
        <v>1</v>
      </c>
      <c r="L129" s="43"/>
      <c r="M129" s="224" t="s">
        <v>1</v>
      </c>
      <c r="N129" s="225" t="s">
        <v>42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214</v>
      </c>
      <c r="AT129" s="17" t="s">
        <v>209</v>
      </c>
      <c r="AU129" s="17" t="s">
        <v>78</v>
      </c>
      <c r="AY129" s="17" t="s">
        <v>207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78</v>
      </c>
      <c r="BK129" s="228">
        <f>ROUND(I129*H129,2)</f>
        <v>0</v>
      </c>
      <c r="BL129" s="17" t="s">
        <v>214</v>
      </c>
      <c r="BM129" s="17" t="s">
        <v>3796</v>
      </c>
    </row>
    <row r="130" s="1" customFormat="1" ht="16.5" customHeight="1">
      <c r="B130" s="38"/>
      <c r="C130" s="217" t="s">
        <v>435</v>
      </c>
      <c r="D130" s="217" t="s">
        <v>209</v>
      </c>
      <c r="E130" s="218" t="s">
        <v>3797</v>
      </c>
      <c r="F130" s="219" t="s">
        <v>3798</v>
      </c>
      <c r="G130" s="220" t="s">
        <v>1846</v>
      </c>
      <c r="H130" s="221">
        <v>8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17" t="s">
        <v>214</v>
      </c>
      <c r="AT130" s="17" t="s">
        <v>209</v>
      </c>
      <c r="AU130" s="17" t="s">
        <v>78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214</v>
      </c>
      <c r="BM130" s="17" t="s">
        <v>3799</v>
      </c>
    </row>
    <row r="131" s="1" customFormat="1" ht="16.5" customHeight="1">
      <c r="B131" s="38"/>
      <c r="C131" s="217" t="s">
        <v>439</v>
      </c>
      <c r="D131" s="217" t="s">
        <v>209</v>
      </c>
      <c r="E131" s="218" t="s">
        <v>3800</v>
      </c>
      <c r="F131" s="219" t="s">
        <v>3801</v>
      </c>
      <c r="G131" s="220" t="s">
        <v>1846</v>
      </c>
      <c r="H131" s="221">
        <v>4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214</v>
      </c>
      <c r="AT131" s="17" t="s">
        <v>209</v>
      </c>
      <c r="AU131" s="17" t="s">
        <v>78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214</v>
      </c>
      <c r="BM131" s="17" t="s">
        <v>3802</v>
      </c>
    </row>
    <row r="132" s="1" customFormat="1" ht="16.5" customHeight="1">
      <c r="B132" s="38"/>
      <c r="C132" s="217" t="s">
        <v>444</v>
      </c>
      <c r="D132" s="217" t="s">
        <v>209</v>
      </c>
      <c r="E132" s="218" t="s">
        <v>3803</v>
      </c>
      <c r="F132" s="219" t="s">
        <v>3804</v>
      </c>
      <c r="G132" s="220" t="s">
        <v>290</v>
      </c>
      <c r="H132" s="221">
        <v>46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42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214</v>
      </c>
      <c r="AT132" s="17" t="s">
        <v>209</v>
      </c>
      <c r="AU132" s="17" t="s">
        <v>78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214</v>
      </c>
      <c r="BM132" s="17" t="s">
        <v>3805</v>
      </c>
    </row>
    <row r="133" s="1" customFormat="1" ht="16.5" customHeight="1">
      <c r="B133" s="38"/>
      <c r="C133" s="217" t="s">
        <v>449</v>
      </c>
      <c r="D133" s="217" t="s">
        <v>209</v>
      </c>
      <c r="E133" s="218" t="s">
        <v>3806</v>
      </c>
      <c r="F133" s="219" t="s">
        <v>3807</v>
      </c>
      <c r="G133" s="220" t="s">
        <v>290</v>
      </c>
      <c r="H133" s="221">
        <v>46</v>
      </c>
      <c r="I133" s="222"/>
      <c r="J133" s="223">
        <f>ROUND(I133*H133,2)</f>
        <v>0</v>
      </c>
      <c r="K133" s="219" t="s">
        <v>1</v>
      </c>
      <c r="L133" s="43"/>
      <c r="M133" s="224" t="s">
        <v>1</v>
      </c>
      <c r="N133" s="225" t="s">
        <v>42</v>
      </c>
      <c r="O133" s="79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AR133" s="17" t="s">
        <v>214</v>
      </c>
      <c r="AT133" s="17" t="s">
        <v>209</v>
      </c>
      <c r="AU133" s="17" t="s">
        <v>78</v>
      </c>
      <c r="AY133" s="17" t="s">
        <v>207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78</v>
      </c>
      <c r="BK133" s="228">
        <f>ROUND(I133*H133,2)</f>
        <v>0</v>
      </c>
      <c r="BL133" s="17" t="s">
        <v>214</v>
      </c>
      <c r="BM133" s="17" t="s">
        <v>3808</v>
      </c>
    </row>
    <row r="134" s="1" customFormat="1" ht="16.5" customHeight="1">
      <c r="B134" s="38"/>
      <c r="C134" s="217" t="s">
        <v>454</v>
      </c>
      <c r="D134" s="217" t="s">
        <v>209</v>
      </c>
      <c r="E134" s="218" t="s">
        <v>3809</v>
      </c>
      <c r="F134" s="219" t="s">
        <v>3810</v>
      </c>
      <c r="G134" s="220" t="s">
        <v>290</v>
      </c>
      <c r="H134" s="221">
        <v>46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17" t="s">
        <v>214</v>
      </c>
      <c r="AT134" s="17" t="s">
        <v>209</v>
      </c>
      <c r="AU134" s="17" t="s">
        <v>78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214</v>
      </c>
      <c r="BM134" s="17" t="s">
        <v>3811</v>
      </c>
    </row>
    <row r="135" s="11" customFormat="1" ht="25.92" customHeight="1">
      <c r="B135" s="201"/>
      <c r="C135" s="202"/>
      <c r="D135" s="203" t="s">
        <v>70</v>
      </c>
      <c r="E135" s="204" t="s">
        <v>1930</v>
      </c>
      <c r="F135" s="204" t="s">
        <v>1931</v>
      </c>
      <c r="G135" s="202"/>
      <c r="H135" s="202"/>
      <c r="I135" s="205"/>
      <c r="J135" s="206">
        <f>BK135</f>
        <v>0</v>
      </c>
      <c r="K135" s="202"/>
      <c r="L135" s="207"/>
      <c r="M135" s="208"/>
      <c r="N135" s="209"/>
      <c r="O135" s="209"/>
      <c r="P135" s="210">
        <f>SUM(P136:P138)</f>
        <v>0</v>
      </c>
      <c r="Q135" s="209"/>
      <c r="R135" s="210">
        <f>SUM(R136:R138)</f>
        <v>0</v>
      </c>
      <c r="S135" s="209"/>
      <c r="T135" s="211">
        <f>SUM(T136:T138)</f>
        <v>0</v>
      </c>
      <c r="AR135" s="212" t="s">
        <v>214</v>
      </c>
      <c r="AT135" s="213" t="s">
        <v>70</v>
      </c>
      <c r="AU135" s="213" t="s">
        <v>71</v>
      </c>
      <c r="AY135" s="212" t="s">
        <v>207</v>
      </c>
      <c r="BK135" s="214">
        <f>SUM(BK136:BK138)</f>
        <v>0</v>
      </c>
    </row>
    <row r="136" s="1" customFormat="1" ht="16.5" customHeight="1">
      <c r="B136" s="38"/>
      <c r="C136" s="217" t="s">
        <v>467</v>
      </c>
      <c r="D136" s="217" t="s">
        <v>209</v>
      </c>
      <c r="E136" s="218" t="s">
        <v>1932</v>
      </c>
      <c r="F136" s="219" t="s">
        <v>1933</v>
      </c>
      <c r="G136" s="220" t="s">
        <v>1934</v>
      </c>
      <c r="H136" s="221">
        <v>1</v>
      </c>
      <c r="I136" s="222"/>
      <c r="J136" s="223">
        <f>ROUND(I136*H136,2)</f>
        <v>0</v>
      </c>
      <c r="K136" s="219" t="s">
        <v>1</v>
      </c>
      <c r="L136" s="43"/>
      <c r="M136" s="224" t="s">
        <v>1</v>
      </c>
      <c r="N136" s="225" t="s">
        <v>42</v>
      </c>
      <c r="O136" s="7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17" t="s">
        <v>1200</v>
      </c>
      <c r="AT136" s="17" t="s">
        <v>209</v>
      </c>
      <c r="AU136" s="17" t="s">
        <v>78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1200</v>
      </c>
      <c r="BM136" s="17" t="s">
        <v>3812</v>
      </c>
    </row>
    <row r="137" s="1" customFormat="1" ht="16.5" customHeight="1">
      <c r="B137" s="38"/>
      <c r="C137" s="217" t="s">
        <v>481</v>
      </c>
      <c r="D137" s="217" t="s">
        <v>209</v>
      </c>
      <c r="E137" s="218" t="s">
        <v>1936</v>
      </c>
      <c r="F137" s="219" t="s">
        <v>1937</v>
      </c>
      <c r="G137" s="220" t="s">
        <v>1934</v>
      </c>
      <c r="H137" s="221">
        <v>1</v>
      </c>
      <c r="I137" s="222"/>
      <c r="J137" s="223">
        <f>ROUND(I137*H137,2)</f>
        <v>0</v>
      </c>
      <c r="K137" s="219" t="s">
        <v>1</v>
      </c>
      <c r="L137" s="43"/>
      <c r="M137" s="224" t="s">
        <v>1</v>
      </c>
      <c r="N137" s="225" t="s">
        <v>42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1200</v>
      </c>
      <c r="AT137" s="17" t="s">
        <v>209</v>
      </c>
      <c r="AU137" s="17" t="s">
        <v>78</v>
      </c>
      <c r="AY137" s="17" t="s">
        <v>207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78</v>
      </c>
      <c r="BK137" s="228">
        <f>ROUND(I137*H137,2)</f>
        <v>0</v>
      </c>
      <c r="BL137" s="17" t="s">
        <v>1200</v>
      </c>
      <c r="BM137" s="17" t="s">
        <v>3813</v>
      </c>
    </row>
    <row r="138" s="1" customFormat="1" ht="16.5" customHeight="1">
      <c r="B138" s="38"/>
      <c r="C138" s="217" t="s">
        <v>487</v>
      </c>
      <c r="D138" s="217" t="s">
        <v>209</v>
      </c>
      <c r="E138" s="218" t="s">
        <v>1939</v>
      </c>
      <c r="F138" s="219" t="s">
        <v>1940</v>
      </c>
      <c r="G138" s="220" t="s">
        <v>1941</v>
      </c>
      <c r="H138" s="221">
        <v>24</v>
      </c>
      <c r="I138" s="222"/>
      <c r="J138" s="223">
        <f>ROUND(I138*H138,2)</f>
        <v>0</v>
      </c>
      <c r="K138" s="219" t="s">
        <v>1</v>
      </c>
      <c r="L138" s="43"/>
      <c r="M138" s="287" t="s">
        <v>1</v>
      </c>
      <c r="N138" s="288" t="s">
        <v>42</v>
      </c>
      <c r="O138" s="289"/>
      <c r="P138" s="290">
        <f>O138*H138</f>
        <v>0</v>
      </c>
      <c r="Q138" s="290">
        <v>0</v>
      </c>
      <c r="R138" s="290">
        <f>Q138*H138</f>
        <v>0</v>
      </c>
      <c r="S138" s="290">
        <v>0</v>
      </c>
      <c r="T138" s="291">
        <f>S138*H138</f>
        <v>0</v>
      </c>
      <c r="AR138" s="17" t="s">
        <v>1200</v>
      </c>
      <c r="AT138" s="17" t="s">
        <v>209</v>
      </c>
      <c r="AU138" s="17" t="s">
        <v>78</v>
      </c>
      <c r="AY138" s="17" t="s">
        <v>207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78</v>
      </c>
      <c r="BK138" s="228">
        <f>ROUND(I138*H138,2)</f>
        <v>0</v>
      </c>
      <c r="BL138" s="17" t="s">
        <v>1200</v>
      </c>
      <c r="BM138" s="17" t="s">
        <v>3814</v>
      </c>
    </row>
    <row r="139" s="1" customFormat="1" ht="6.96" customHeight="1">
      <c r="B139" s="57"/>
      <c r="C139" s="58"/>
      <c r="D139" s="58"/>
      <c r="E139" s="58"/>
      <c r="F139" s="58"/>
      <c r="G139" s="58"/>
      <c r="H139" s="58"/>
      <c r="I139" s="167"/>
      <c r="J139" s="58"/>
      <c r="K139" s="58"/>
      <c r="L139" s="43"/>
    </row>
  </sheetData>
  <sheetProtection sheet="1" autoFilter="0" formatColumns="0" formatRows="0" objects="1" scenarios="1" spinCount="100000" saltValue="CMsF4O11AxzLfgqBpmRn0Hcesu3FNjuNC4k5m8zK6A9QzgRIiRb3T48SRkxMdpepknX8WoOXY1Eh5ORdXmuN3g==" hashValue="ilkyBr/FcoOZ0MHUHOME9f9wotNVblSldHmAjW6y2pOqopevemK3r0OOl74LmxihUP1FLQaI889EsP60ct//Ew==" algorithmName="SHA-512" password="CC35"/>
  <autoFilter ref="C87:K13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148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3815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ROUND((SUM(BE86:BE117)),  2)</f>
        <v>0</v>
      </c>
      <c r="I35" s="156">
        <v>0.20999999999999999</v>
      </c>
      <c r="J35" s="155">
        <f>ROUND(((SUM(BE86:BE117))*I35),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ROUND((SUM(BF86:BF117)),  2)</f>
        <v>0</v>
      </c>
      <c r="I36" s="156">
        <v>0.14999999999999999</v>
      </c>
      <c r="J36" s="155">
        <f>ROUND(((SUM(BF86:BF117))*I36),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ROUND((SUM(BG86:BG117)),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ROUND((SUM(BH86:BH117)),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ROUND((SUM(BI86:BI117)),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SK_cp24_2NP - SK_cp24_2NP 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J86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2991</v>
      </c>
      <c r="E64" s="180"/>
      <c r="F64" s="180"/>
      <c r="G64" s="180"/>
      <c r="H64" s="180"/>
      <c r="I64" s="181"/>
      <c r="J64" s="182">
        <f>J87</f>
        <v>0</v>
      </c>
      <c r="K64" s="178"/>
      <c r="L64" s="183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43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7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70"/>
      <c r="J70" s="60"/>
      <c r="K70" s="60"/>
      <c r="L70" s="43"/>
    </row>
    <row r="71" s="1" customFormat="1" ht="24.96" customHeight="1">
      <c r="B71" s="38"/>
      <c r="C71" s="23" t="s">
        <v>192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2" customHeight="1">
      <c r="B73" s="38"/>
      <c r="C73" s="32" t="s">
        <v>16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171" t="str">
        <f>E7</f>
        <v>5.TEMNÝ DŮL- VÝCVIKOVÉ STŘEDISKO-obj.24 -CÚ 2018/1</v>
      </c>
      <c r="F74" s="32"/>
      <c r="G74" s="32"/>
      <c r="H74" s="32"/>
      <c r="I74" s="143"/>
      <c r="J74" s="39"/>
      <c r="K74" s="39"/>
      <c r="L74" s="43"/>
    </row>
    <row r="75" ht="12" customHeight="1">
      <c r="B75" s="21"/>
      <c r="C75" s="32" t="s">
        <v>161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8"/>
      <c r="C76" s="39"/>
      <c r="D76" s="39"/>
      <c r="E76" s="171" t="s">
        <v>3189</v>
      </c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163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64" t="str">
        <f>E11</f>
        <v xml:space="preserve">SK_cp24_2NP - SK_cp24_2NP   CÚ 2018/1</v>
      </c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2" customHeight="1">
      <c r="B80" s="38"/>
      <c r="C80" s="32" t="s">
        <v>21</v>
      </c>
      <c r="D80" s="39"/>
      <c r="E80" s="39"/>
      <c r="F80" s="27" t="str">
        <f>F14</f>
        <v xml:space="preserve"> </v>
      </c>
      <c r="G80" s="39"/>
      <c r="H80" s="39"/>
      <c r="I80" s="145" t="s">
        <v>23</v>
      </c>
      <c r="J80" s="67" t="str">
        <f>IF(J14="","",J14)</f>
        <v>12. 4. 2018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24.9" customHeight="1">
      <c r="B82" s="38"/>
      <c r="C82" s="32" t="s">
        <v>25</v>
      </c>
      <c r="D82" s="39"/>
      <c r="E82" s="39"/>
      <c r="F82" s="27" t="str">
        <f>E17</f>
        <v xml:space="preserve"> </v>
      </c>
      <c r="G82" s="39"/>
      <c r="H82" s="39"/>
      <c r="I82" s="145" t="s">
        <v>31</v>
      </c>
      <c r="J82" s="36" t="str">
        <f>E23</f>
        <v>ATELIER H1§ATELIER HÁJEK</v>
      </c>
      <c r="K82" s="39"/>
      <c r="L82" s="43"/>
    </row>
    <row r="83" s="1" customFormat="1" ht="13.65" customHeight="1">
      <c r="B83" s="38"/>
      <c r="C83" s="32" t="s">
        <v>29</v>
      </c>
      <c r="D83" s="39"/>
      <c r="E83" s="39"/>
      <c r="F83" s="27" t="str">
        <f>IF(E20="","",E20)</f>
        <v>Vyplň údaj</v>
      </c>
      <c r="G83" s="39"/>
      <c r="H83" s="39"/>
      <c r="I83" s="145" t="s">
        <v>34</v>
      </c>
      <c r="J83" s="36" t="str">
        <f>E26</f>
        <v xml:space="preserve"> 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0" customFormat="1" ht="29.28" customHeight="1">
      <c r="B85" s="190"/>
      <c r="C85" s="191" t="s">
        <v>193</v>
      </c>
      <c r="D85" s="192" t="s">
        <v>56</v>
      </c>
      <c r="E85" s="192" t="s">
        <v>52</v>
      </c>
      <c r="F85" s="192" t="s">
        <v>53</v>
      </c>
      <c r="G85" s="192" t="s">
        <v>194</v>
      </c>
      <c r="H85" s="192" t="s">
        <v>195</v>
      </c>
      <c r="I85" s="193" t="s">
        <v>196</v>
      </c>
      <c r="J85" s="194" t="s">
        <v>168</v>
      </c>
      <c r="K85" s="195" t="s">
        <v>197</v>
      </c>
      <c r="L85" s="196"/>
      <c r="M85" s="88" t="s">
        <v>1</v>
      </c>
      <c r="N85" s="89" t="s">
        <v>41</v>
      </c>
      <c r="O85" s="89" t="s">
        <v>198</v>
      </c>
      <c r="P85" s="89" t="s">
        <v>199</v>
      </c>
      <c r="Q85" s="89" t="s">
        <v>200</v>
      </c>
      <c r="R85" s="89" t="s">
        <v>201</v>
      </c>
      <c r="S85" s="89" t="s">
        <v>202</v>
      </c>
      <c r="T85" s="90" t="s">
        <v>203</v>
      </c>
    </row>
    <row r="86" s="1" customFormat="1" ht="22.8" customHeight="1">
      <c r="B86" s="38"/>
      <c r="C86" s="95" t="s">
        <v>204</v>
      </c>
      <c r="D86" s="39"/>
      <c r="E86" s="39"/>
      <c r="F86" s="39"/>
      <c r="G86" s="39"/>
      <c r="H86" s="39"/>
      <c r="I86" s="143"/>
      <c r="J86" s="197">
        <f>BK86</f>
        <v>0</v>
      </c>
      <c r="K86" s="39"/>
      <c r="L86" s="43"/>
      <c r="M86" s="91"/>
      <c r="N86" s="92"/>
      <c r="O86" s="92"/>
      <c r="P86" s="198">
        <f>P87</f>
        <v>0</v>
      </c>
      <c r="Q86" s="92"/>
      <c r="R86" s="198">
        <f>R87</f>
        <v>0</v>
      </c>
      <c r="S86" s="92"/>
      <c r="T86" s="199">
        <f>T87</f>
        <v>0</v>
      </c>
      <c r="AT86" s="17" t="s">
        <v>70</v>
      </c>
      <c r="AU86" s="17" t="s">
        <v>170</v>
      </c>
      <c r="BK86" s="200">
        <f>BK87</f>
        <v>0</v>
      </c>
    </row>
    <row r="87" s="11" customFormat="1" ht="25.92" customHeight="1">
      <c r="B87" s="201"/>
      <c r="C87" s="202"/>
      <c r="D87" s="203" t="s">
        <v>70</v>
      </c>
      <c r="E87" s="204" t="s">
        <v>2129</v>
      </c>
      <c r="F87" s="204" t="s">
        <v>2993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SUM(P88:P117)</f>
        <v>0</v>
      </c>
      <c r="Q87" s="209"/>
      <c r="R87" s="210">
        <f>SUM(R88:R117)</f>
        <v>0</v>
      </c>
      <c r="S87" s="209"/>
      <c r="T87" s="211">
        <f>SUM(T88:T117)</f>
        <v>0</v>
      </c>
      <c r="AR87" s="212" t="s">
        <v>78</v>
      </c>
      <c r="AT87" s="213" t="s">
        <v>70</v>
      </c>
      <c r="AU87" s="213" t="s">
        <v>71</v>
      </c>
      <c r="AY87" s="212" t="s">
        <v>207</v>
      </c>
      <c r="BK87" s="214">
        <f>SUM(BK88:BK117)</f>
        <v>0</v>
      </c>
    </row>
    <row r="88" s="1" customFormat="1" ht="16.5" customHeight="1">
      <c r="B88" s="38"/>
      <c r="C88" s="217" t="s">
        <v>78</v>
      </c>
      <c r="D88" s="217" t="s">
        <v>209</v>
      </c>
      <c r="E88" s="218" t="s">
        <v>3816</v>
      </c>
      <c r="F88" s="219" t="s">
        <v>1945</v>
      </c>
      <c r="G88" s="220" t="s">
        <v>1846</v>
      </c>
      <c r="H88" s="221">
        <v>6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214</v>
      </c>
      <c r="AT88" s="17" t="s">
        <v>209</v>
      </c>
      <c r="AU88" s="17" t="s">
        <v>78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214</v>
      </c>
      <c r="BM88" s="17" t="s">
        <v>3817</v>
      </c>
    </row>
    <row r="89" s="1" customFormat="1" ht="16.5" customHeight="1">
      <c r="B89" s="38"/>
      <c r="C89" s="217" t="s">
        <v>80</v>
      </c>
      <c r="D89" s="217" t="s">
        <v>209</v>
      </c>
      <c r="E89" s="218" t="s">
        <v>3818</v>
      </c>
      <c r="F89" s="219" t="s">
        <v>1948</v>
      </c>
      <c r="G89" s="220" t="s">
        <v>1846</v>
      </c>
      <c r="H89" s="221">
        <v>6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3819</v>
      </c>
    </row>
    <row r="90" s="1" customFormat="1" ht="22.5" customHeight="1">
      <c r="B90" s="38"/>
      <c r="C90" s="217" t="s">
        <v>228</v>
      </c>
      <c r="D90" s="217" t="s">
        <v>209</v>
      </c>
      <c r="E90" s="218" t="s">
        <v>1950</v>
      </c>
      <c r="F90" s="219" t="s">
        <v>3820</v>
      </c>
      <c r="G90" s="220" t="s">
        <v>1846</v>
      </c>
      <c r="H90" s="221">
        <v>6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3821</v>
      </c>
    </row>
    <row r="91" s="12" customFormat="1">
      <c r="B91" s="229"/>
      <c r="C91" s="230"/>
      <c r="D91" s="231" t="s">
        <v>216</v>
      </c>
      <c r="E91" s="232" t="s">
        <v>1</v>
      </c>
      <c r="F91" s="233" t="s">
        <v>244</v>
      </c>
      <c r="G91" s="230"/>
      <c r="H91" s="234">
        <v>6</v>
      </c>
      <c r="I91" s="235"/>
      <c r="J91" s="230"/>
      <c r="K91" s="230"/>
      <c r="L91" s="236"/>
      <c r="M91" s="237"/>
      <c r="N91" s="238"/>
      <c r="O91" s="238"/>
      <c r="P91" s="238"/>
      <c r="Q91" s="238"/>
      <c r="R91" s="238"/>
      <c r="S91" s="238"/>
      <c r="T91" s="239"/>
      <c r="AT91" s="240" t="s">
        <v>216</v>
      </c>
      <c r="AU91" s="240" t="s">
        <v>78</v>
      </c>
      <c r="AV91" s="12" t="s">
        <v>80</v>
      </c>
      <c r="AW91" s="12" t="s">
        <v>33</v>
      </c>
      <c r="AX91" s="12" t="s">
        <v>78</v>
      </c>
      <c r="AY91" s="240" t="s">
        <v>207</v>
      </c>
    </row>
    <row r="92" s="1" customFormat="1" ht="16.5" customHeight="1">
      <c r="B92" s="38"/>
      <c r="C92" s="217" t="s">
        <v>214</v>
      </c>
      <c r="D92" s="217" t="s">
        <v>209</v>
      </c>
      <c r="E92" s="218" t="s">
        <v>1953</v>
      </c>
      <c r="F92" s="219" t="s">
        <v>1954</v>
      </c>
      <c r="G92" s="220" t="s">
        <v>1846</v>
      </c>
      <c r="H92" s="221">
        <v>3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3822</v>
      </c>
    </row>
    <row r="93" s="1" customFormat="1" ht="16.5" customHeight="1">
      <c r="B93" s="38"/>
      <c r="C93" s="217" t="s">
        <v>240</v>
      </c>
      <c r="D93" s="217" t="s">
        <v>209</v>
      </c>
      <c r="E93" s="218" t="s">
        <v>1956</v>
      </c>
      <c r="F93" s="219" t="s">
        <v>1957</v>
      </c>
      <c r="G93" s="220" t="s">
        <v>1846</v>
      </c>
      <c r="H93" s="221">
        <v>3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3823</v>
      </c>
    </row>
    <row r="94" s="1" customFormat="1" ht="16.5" customHeight="1">
      <c r="B94" s="38"/>
      <c r="C94" s="217" t="s">
        <v>244</v>
      </c>
      <c r="D94" s="217" t="s">
        <v>209</v>
      </c>
      <c r="E94" s="218" t="s">
        <v>1959</v>
      </c>
      <c r="F94" s="219" t="s">
        <v>3140</v>
      </c>
      <c r="G94" s="220" t="s">
        <v>1846</v>
      </c>
      <c r="H94" s="221">
        <v>3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3824</v>
      </c>
    </row>
    <row r="95" s="1" customFormat="1" ht="16.5" customHeight="1">
      <c r="B95" s="38"/>
      <c r="C95" s="217" t="s">
        <v>249</v>
      </c>
      <c r="D95" s="217" t="s">
        <v>209</v>
      </c>
      <c r="E95" s="218" t="s">
        <v>1962</v>
      </c>
      <c r="F95" s="219" t="s">
        <v>1963</v>
      </c>
      <c r="G95" s="220" t="s">
        <v>290</v>
      </c>
      <c r="H95" s="221">
        <v>567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3825</v>
      </c>
    </row>
    <row r="96" s="1" customFormat="1" ht="16.5" customHeight="1">
      <c r="B96" s="38"/>
      <c r="C96" s="217" t="s">
        <v>253</v>
      </c>
      <c r="D96" s="217" t="s">
        <v>209</v>
      </c>
      <c r="E96" s="218" t="s">
        <v>1965</v>
      </c>
      <c r="F96" s="219" t="s">
        <v>3826</v>
      </c>
      <c r="G96" s="220" t="s">
        <v>1846</v>
      </c>
      <c r="H96" s="221">
        <v>36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3827</v>
      </c>
    </row>
    <row r="97" s="1" customFormat="1" ht="16.5" customHeight="1">
      <c r="B97" s="38"/>
      <c r="C97" s="217" t="s">
        <v>258</v>
      </c>
      <c r="D97" s="217" t="s">
        <v>209</v>
      </c>
      <c r="E97" s="218" t="s">
        <v>1968</v>
      </c>
      <c r="F97" s="219" t="s">
        <v>1969</v>
      </c>
      <c r="G97" s="220" t="s">
        <v>1846</v>
      </c>
      <c r="H97" s="221">
        <v>6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3828</v>
      </c>
    </row>
    <row r="98" s="1" customFormat="1" ht="16.5" customHeight="1">
      <c r="B98" s="38"/>
      <c r="C98" s="217" t="s">
        <v>263</v>
      </c>
      <c r="D98" s="217" t="s">
        <v>209</v>
      </c>
      <c r="E98" s="218" t="s">
        <v>1971</v>
      </c>
      <c r="F98" s="219" t="s">
        <v>1972</v>
      </c>
      <c r="G98" s="220" t="s">
        <v>1846</v>
      </c>
      <c r="H98" s="221">
        <v>4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3829</v>
      </c>
    </row>
    <row r="99" s="1" customFormat="1" ht="16.5" customHeight="1">
      <c r="B99" s="38"/>
      <c r="C99" s="217" t="s">
        <v>269</v>
      </c>
      <c r="D99" s="217" t="s">
        <v>209</v>
      </c>
      <c r="E99" s="218" t="s">
        <v>1974</v>
      </c>
      <c r="F99" s="219" t="s">
        <v>1975</v>
      </c>
      <c r="G99" s="220" t="s">
        <v>1846</v>
      </c>
      <c r="H99" s="221">
        <v>2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3830</v>
      </c>
    </row>
    <row r="100" s="1" customFormat="1" ht="16.5" customHeight="1">
      <c r="B100" s="38"/>
      <c r="C100" s="217" t="s">
        <v>280</v>
      </c>
      <c r="D100" s="217" t="s">
        <v>209</v>
      </c>
      <c r="E100" s="218" t="s">
        <v>1986</v>
      </c>
      <c r="F100" s="219" t="s">
        <v>1987</v>
      </c>
      <c r="G100" s="220" t="s">
        <v>290</v>
      </c>
      <c r="H100" s="221">
        <v>21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3831</v>
      </c>
    </row>
    <row r="101" s="1" customFormat="1" ht="16.5" customHeight="1">
      <c r="B101" s="38"/>
      <c r="C101" s="217" t="s">
        <v>287</v>
      </c>
      <c r="D101" s="217" t="s">
        <v>209</v>
      </c>
      <c r="E101" s="218" t="s">
        <v>3832</v>
      </c>
      <c r="F101" s="219" t="s">
        <v>1990</v>
      </c>
      <c r="G101" s="220" t="s">
        <v>290</v>
      </c>
      <c r="H101" s="221">
        <v>21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3833</v>
      </c>
    </row>
    <row r="102" s="1" customFormat="1" ht="16.5" customHeight="1">
      <c r="B102" s="38"/>
      <c r="C102" s="217" t="s">
        <v>293</v>
      </c>
      <c r="D102" s="217" t="s">
        <v>209</v>
      </c>
      <c r="E102" s="218" t="s">
        <v>1992</v>
      </c>
      <c r="F102" s="219" t="s">
        <v>1993</v>
      </c>
      <c r="G102" s="220" t="s">
        <v>290</v>
      </c>
      <c r="H102" s="221">
        <v>14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3834</v>
      </c>
    </row>
    <row r="103" s="1" customFormat="1" ht="16.5" customHeight="1">
      <c r="B103" s="38"/>
      <c r="C103" s="217" t="s">
        <v>8</v>
      </c>
      <c r="D103" s="217" t="s">
        <v>209</v>
      </c>
      <c r="E103" s="218" t="s">
        <v>3835</v>
      </c>
      <c r="F103" s="219" t="s">
        <v>1996</v>
      </c>
      <c r="G103" s="220" t="s">
        <v>290</v>
      </c>
      <c r="H103" s="221">
        <v>14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3836</v>
      </c>
    </row>
    <row r="104" s="1" customFormat="1" ht="16.5" customHeight="1">
      <c r="B104" s="38"/>
      <c r="C104" s="217" t="s">
        <v>303</v>
      </c>
      <c r="D104" s="217" t="s">
        <v>209</v>
      </c>
      <c r="E104" s="218" t="s">
        <v>3050</v>
      </c>
      <c r="F104" s="219" t="s">
        <v>3051</v>
      </c>
      <c r="G104" s="220" t="s">
        <v>1846</v>
      </c>
      <c r="H104" s="221">
        <v>3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3837</v>
      </c>
    </row>
    <row r="105" s="1" customFormat="1" ht="16.5" customHeight="1">
      <c r="B105" s="38"/>
      <c r="C105" s="217" t="s">
        <v>310</v>
      </c>
      <c r="D105" s="217" t="s">
        <v>209</v>
      </c>
      <c r="E105" s="218" t="s">
        <v>3056</v>
      </c>
      <c r="F105" s="219" t="s">
        <v>3838</v>
      </c>
      <c r="G105" s="220" t="s">
        <v>1846</v>
      </c>
      <c r="H105" s="221">
        <v>41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3839</v>
      </c>
    </row>
    <row r="106" s="1" customFormat="1" ht="16.5" customHeight="1">
      <c r="B106" s="38"/>
      <c r="C106" s="217" t="s">
        <v>318</v>
      </c>
      <c r="D106" s="217" t="s">
        <v>209</v>
      </c>
      <c r="E106" s="218" t="s">
        <v>2097</v>
      </c>
      <c r="F106" s="219" t="s">
        <v>2098</v>
      </c>
      <c r="G106" s="220" t="s">
        <v>290</v>
      </c>
      <c r="H106" s="221">
        <v>50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3840</v>
      </c>
    </row>
    <row r="107" s="1" customFormat="1" ht="16.5" customHeight="1">
      <c r="B107" s="38"/>
      <c r="C107" s="217" t="s">
        <v>323</v>
      </c>
      <c r="D107" s="217" t="s">
        <v>209</v>
      </c>
      <c r="E107" s="218" t="s">
        <v>3841</v>
      </c>
      <c r="F107" s="219" t="s">
        <v>2035</v>
      </c>
      <c r="G107" s="220" t="s">
        <v>1846</v>
      </c>
      <c r="H107" s="221">
        <v>1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3842</v>
      </c>
    </row>
    <row r="108" s="1" customFormat="1" ht="16.5" customHeight="1">
      <c r="B108" s="38"/>
      <c r="C108" s="217" t="s">
        <v>328</v>
      </c>
      <c r="D108" s="217" t="s">
        <v>209</v>
      </c>
      <c r="E108" s="218" t="s">
        <v>3843</v>
      </c>
      <c r="F108" s="219" t="s">
        <v>2038</v>
      </c>
      <c r="G108" s="220" t="s">
        <v>1846</v>
      </c>
      <c r="H108" s="221">
        <v>4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3844</v>
      </c>
    </row>
    <row r="109" s="1" customFormat="1" ht="16.5" customHeight="1">
      <c r="B109" s="38"/>
      <c r="C109" s="217" t="s">
        <v>7</v>
      </c>
      <c r="D109" s="217" t="s">
        <v>209</v>
      </c>
      <c r="E109" s="218" t="s">
        <v>3845</v>
      </c>
      <c r="F109" s="219" t="s">
        <v>2044</v>
      </c>
      <c r="G109" s="220" t="s">
        <v>2045</v>
      </c>
      <c r="H109" s="221">
        <v>1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3846</v>
      </c>
    </row>
    <row r="110" s="1" customFormat="1" ht="16.5" customHeight="1">
      <c r="B110" s="38"/>
      <c r="C110" s="217" t="s">
        <v>338</v>
      </c>
      <c r="D110" s="217" t="s">
        <v>209</v>
      </c>
      <c r="E110" s="218" t="s">
        <v>3847</v>
      </c>
      <c r="F110" s="219" t="s">
        <v>2048</v>
      </c>
      <c r="G110" s="220" t="s">
        <v>2045</v>
      </c>
      <c r="H110" s="221">
        <v>1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3848</v>
      </c>
    </row>
    <row r="111" s="1" customFormat="1" ht="16.5" customHeight="1">
      <c r="B111" s="38"/>
      <c r="C111" s="217" t="s">
        <v>344</v>
      </c>
      <c r="D111" s="217" t="s">
        <v>209</v>
      </c>
      <c r="E111" s="218" t="s">
        <v>3849</v>
      </c>
      <c r="F111" s="219" t="s">
        <v>2051</v>
      </c>
      <c r="G111" s="220" t="s">
        <v>2052</v>
      </c>
      <c r="H111" s="221">
        <v>4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78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3850</v>
      </c>
    </row>
    <row r="112" s="1" customFormat="1" ht="16.5" customHeight="1">
      <c r="B112" s="38"/>
      <c r="C112" s="217" t="s">
        <v>349</v>
      </c>
      <c r="D112" s="217" t="s">
        <v>209</v>
      </c>
      <c r="E112" s="218" t="s">
        <v>3851</v>
      </c>
      <c r="F112" s="219" t="s">
        <v>2055</v>
      </c>
      <c r="G112" s="220" t="s">
        <v>2052</v>
      </c>
      <c r="H112" s="221">
        <v>4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78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3852</v>
      </c>
    </row>
    <row r="113" s="1" customFormat="1" ht="16.5" customHeight="1">
      <c r="B113" s="38"/>
      <c r="C113" s="217" t="s">
        <v>354</v>
      </c>
      <c r="D113" s="217" t="s">
        <v>209</v>
      </c>
      <c r="E113" s="218" t="s">
        <v>3853</v>
      </c>
      <c r="F113" s="219" t="s">
        <v>2058</v>
      </c>
      <c r="G113" s="220" t="s">
        <v>2052</v>
      </c>
      <c r="H113" s="221">
        <v>4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78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3854</v>
      </c>
    </row>
    <row r="114" s="1" customFormat="1" ht="16.5" customHeight="1">
      <c r="B114" s="38"/>
      <c r="C114" s="217" t="s">
        <v>363</v>
      </c>
      <c r="D114" s="217" t="s">
        <v>209</v>
      </c>
      <c r="E114" s="218" t="s">
        <v>3855</v>
      </c>
      <c r="F114" s="219" t="s">
        <v>2061</v>
      </c>
      <c r="G114" s="220" t="s">
        <v>266</v>
      </c>
      <c r="H114" s="221">
        <v>0.20000000000000001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214</v>
      </c>
      <c r="AT114" s="17" t="s">
        <v>209</v>
      </c>
      <c r="AU114" s="17" t="s">
        <v>78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3856</v>
      </c>
    </row>
    <row r="115" s="1" customFormat="1" ht="16.5" customHeight="1">
      <c r="B115" s="38"/>
      <c r="C115" s="217" t="s">
        <v>368</v>
      </c>
      <c r="D115" s="217" t="s">
        <v>209</v>
      </c>
      <c r="E115" s="218" t="s">
        <v>3857</v>
      </c>
      <c r="F115" s="219" t="s">
        <v>2064</v>
      </c>
      <c r="G115" s="220" t="s">
        <v>2052</v>
      </c>
      <c r="H115" s="221">
        <v>2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78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3858</v>
      </c>
    </row>
    <row r="116" s="1" customFormat="1" ht="16.5" customHeight="1">
      <c r="B116" s="38"/>
      <c r="C116" s="217" t="s">
        <v>376</v>
      </c>
      <c r="D116" s="217" t="s">
        <v>209</v>
      </c>
      <c r="E116" s="218" t="s">
        <v>3859</v>
      </c>
      <c r="F116" s="219" t="s">
        <v>2067</v>
      </c>
      <c r="G116" s="220" t="s">
        <v>2045</v>
      </c>
      <c r="H116" s="221">
        <v>1</v>
      </c>
      <c r="I116" s="222"/>
      <c r="J116" s="223">
        <f>ROUND(I116*H116,2)</f>
        <v>0</v>
      </c>
      <c r="K116" s="219" t="s">
        <v>1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214</v>
      </c>
      <c r="AT116" s="17" t="s">
        <v>209</v>
      </c>
      <c r="AU116" s="17" t="s">
        <v>78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214</v>
      </c>
      <c r="BM116" s="17" t="s">
        <v>3860</v>
      </c>
    </row>
    <row r="117" s="1" customFormat="1" ht="16.5" customHeight="1">
      <c r="B117" s="38"/>
      <c r="C117" s="217" t="s">
        <v>382</v>
      </c>
      <c r="D117" s="217" t="s">
        <v>209</v>
      </c>
      <c r="E117" s="218" t="s">
        <v>3861</v>
      </c>
      <c r="F117" s="219" t="s">
        <v>2070</v>
      </c>
      <c r="G117" s="220" t="s">
        <v>1</v>
      </c>
      <c r="H117" s="221">
        <v>1</v>
      </c>
      <c r="I117" s="222"/>
      <c r="J117" s="223">
        <f>ROUND(I117*H117,2)</f>
        <v>0</v>
      </c>
      <c r="K117" s="219" t="s">
        <v>1</v>
      </c>
      <c r="L117" s="43"/>
      <c r="M117" s="287" t="s">
        <v>1</v>
      </c>
      <c r="N117" s="288" t="s">
        <v>42</v>
      </c>
      <c r="O117" s="289"/>
      <c r="P117" s="290">
        <f>O117*H117</f>
        <v>0</v>
      </c>
      <c r="Q117" s="290">
        <v>0</v>
      </c>
      <c r="R117" s="290">
        <f>Q117*H117</f>
        <v>0</v>
      </c>
      <c r="S117" s="290">
        <v>0</v>
      </c>
      <c r="T117" s="291">
        <f>S117*H117</f>
        <v>0</v>
      </c>
      <c r="AR117" s="17" t="s">
        <v>214</v>
      </c>
      <c r="AT117" s="17" t="s">
        <v>209</v>
      </c>
      <c r="AU117" s="17" t="s">
        <v>78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3862</v>
      </c>
    </row>
    <row r="118" s="1" customFormat="1" ht="6.96" customHeight="1">
      <c r="B118" s="57"/>
      <c r="C118" s="58"/>
      <c r="D118" s="58"/>
      <c r="E118" s="58"/>
      <c r="F118" s="58"/>
      <c r="G118" s="58"/>
      <c r="H118" s="58"/>
      <c r="I118" s="167"/>
      <c r="J118" s="58"/>
      <c r="K118" s="58"/>
      <c r="L118" s="43"/>
    </row>
  </sheetData>
  <sheetProtection sheet="1" autoFilter="0" formatColumns="0" formatRows="0" objects="1" scenarios="1" spinCount="100000" saltValue="GQw2repMn04IPY7s+AXMqn57IMqrqTM4mRrawHPv/Su7YIo9w9Gt245p3pv/XzfyoDzCLqUHOqM3a6TK3CZLTw==" hashValue="h8D1laYwwvdjUTUx4czeN0esD0sEdiylyYVSu3NAzuqdSZiS9fg7jaqMM1Y3g8hkGqNMV3RLpMjSzJzIexk9KQ==" algorithmName="SHA-512" password="CC35"/>
  <autoFilter ref="C85:K1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151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3863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ROUND((SUM(BE86:BE111)),  2)</f>
        <v>0</v>
      </c>
      <c r="I35" s="156">
        <v>0.20999999999999999</v>
      </c>
      <c r="J35" s="155">
        <f>ROUND(((SUM(BE86:BE111))*I35),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ROUND((SUM(BF86:BF111)),  2)</f>
        <v>0</v>
      </c>
      <c r="I36" s="156">
        <v>0.14999999999999999</v>
      </c>
      <c r="J36" s="155">
        <f>ROUND(((SUM(BF86:BF111))*I36),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ROUND((SUM(BG86:BG111)),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ROUND((SUM(BH86:BH111)),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ROUND((SUM(BI86:BI111)),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STA_cp24_2NP - STA_cp24_2NP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J86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3864</v>
      </c>
      <c r="E64" s="180"/>
      <c r="F64" s="180"/>
      <c r="G64" s="180"/>
      <c r="H64" s="180"/>
      <c r="I64" s="181"/>
      <c r="J64" s="182">
        <f>J87</f>
        <v>0</v>
      </c>
      <c r="K64" s="178"/>
      <c r="L64" s="183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43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7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70"/>
      <c r="J70" s="60"/>
      <c r="K70" s="60"/>
      <c r="L70" s="43"/>
    </row>
    <row r="71" s="1" customFormat="1" ht="24.96" customHeight="1">
      <c r="B71" s="38"/>
      <c r="C71" s="23" t="s">
        <v>192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2" customHeight="1">
      <c r="B73" s="38"/>
      <c r="C73" s="32" t="s">
        <v>16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171" t="str">
        <f>E7</f>
        <v>5.TEMNÝ DŮL- VÝCVIKOVÉ STŘEDISKO-obj.24 -CÚ 2018/1</v>
      </c>
      <c r="F74" s="32"/>
      <c r="G74" s="32"/>
      <c r="H74" s="32"/>
      <c r="I74" s="143"/>
      <c r="J74" s="39"/>
      <c r="K74" s="39"/>
      <c r="L74" s="43"/>
    </row>
    <row r="75" ht="12" customHeight="1">
      <c r="B75" s="21"/>
      <c r="C75" s="32" t="s">
        <v>161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8"/>
      <c r="C76" s="39"/>
      <c r="D76" s="39"/>
      <c r="E76" s="171" t="s">
        <v>3189</v>
      </c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163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64" t="str">
        <f>E11</f>
        <v xml:space="preserve">STA_cp24_2NP - STA_cp24_2NP  CÚ 2018/1</v>
      </c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2" customHeight="1">
      <c r="B80" s="38"/>
      <c r="C80" s="32" t="s">
        <v>21</v>
      </c>
      <c r="D80" s="39"/>
      <c r="E80" s="39"/>
      <c r="F80" s="27" t="str">
        <f>F14</f>
        <v xml:space="preserve"> </v>
      </c>
      <c r="G80" s="39"/>
      <c r="H80" s="39"/>
      <c r="I80" s="145" t="s">
        <v>23</v>
      </c>
      <c r="J80" s="67" t="str">
        <f>IF(J14="","",J14)</f>
        <v>12. 4. 2018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24.9" customHeight="1">
      <c r="B82" s="38"/>
      <c r="C82" s="32" t="s">
        <v>25</v>
      </c>
      <c r="D82" s="39"/>
      <c r="E82" s="39"/>
      <c r="F82" s="27" t="str">
        <f>E17</f>
        <v xml:space="preserve"> </v>
      </c>
      <c r="G82" s="39"/>
      <c r="H82" s="39"/>
      <c r="I82" s="145" t="s">
        <v>31</v>
      </c>
      <c r="J82" s="36" t="str">
        <f>E23</f>
        <v>ATELIER H1§ATELIER HÁJEK</v>
      </c>
      <c r="K82" s="39"/>
      <c r="L82" s="43"/>
    </row>
    <row r="83" s="1" customFormat="1" ht="13.65" customHeight="1">
      <c r="B83" s="38"/>
      <c r="C83" s="32" t="s">
        <v>29</v>
      </c>
      <c r="D83" s="39"/>
      <c r="E83" s="39"/>
      <c r="F83" s="27" t="str">
        <f>IF(E20="","",E20)</f>
        <v>Vyplň údaj</v>
      </c>
      <c r="G83" s="39"/>
      <c r="H83" s="39"/>
      <c r="I83" s="145" t="s">
        <v>34</v>
      </c>
      <c r="J83" s="36" t="str">
        <f>E26</f>
        <v xml:space="preserve"> 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0" customFormat="1" ht="29.28" customHeight="1">
      <c r="B85" s="190"/>
      <c r="C85" s="191" t="s">
        <v>193</v>
      </c>
      <c r="D85" s="192" t="s">
        <v>56</v>
      </c>
      <c r="E85" s="192" t="s">
        <v>52</v>
      </c>
      <c r="F85" s="192" t="s">
        <v>53</v>
      </c>
      <c r="G85" s="192" t="s">
        <v>194</v>
      </c>
      <c r="H85" s="192" t="s">
        <v>195</v>
      </c>
      <c r="I85" s="193" t="s">
        <v>196</v>
      </c>
      <c r="J85" s="194" t="s">
        <v>168</v>
      </c>
      <c r="K85" s="195" t="s">
        <v>197</v>
      </c>
      <c r="L85" s="196"/>
      <c r="M85" s="88" t="s">
        <v>1</v>
      </c>
      <c r="N85" s="89" t="s">
        <v>41</v>
      </c>
      <c r="O85" s="89" t="s">
        <v>198</v>
      </c>
      <c r="P85" s="89" t="s">
        <v>199</v>
      </c>
      <c r="Q85" s="89" t="s">
        <v>200</v>
      </c>
      <c r="R85" s="89" t="s">
        <v>201</v>
      </c>
      <c r="S85" s="89" t="s">
        <v>202</v>
      </c>
      <c r="T85" s="90" t="s">
        <v>203</v>
      </c>
    </row>
    <row r="86" s="1" customFormat="1" ht="22.8" customHeight="1">
      <c r="B86" s="38"/>
      <c r="C86" s="95" t="s">
        <v>204</v>
      </c>
      <c r="D86" s="39"/>
      <c r="E86" s="39"/>
      <c r="F86" s="39"/>
      <c r="G86" s="39"/>
      <c r="H86" s="39"/>
      <c r="I86" s="143"/>
      <c r="J86" s="197">
        <f>BK86</f>
        <v>0</v>
      </c>
      <c r="K86" s="39"/>
      <c r="L86" s="43"/>
      <c r="M86" s="91"/>
      <c r="N86" s="92"/>
      <c r="O86" s="92"/>
      <c r="P86" s="198">
        <f>P87</f>
        <v>0</v>
      </c>
      <c r="Q86" s="92"/>
      <c r="R86" s="198">
        <f>R87</f>
        <v>0</v>
      </c>
      <c r="S86" s="92"/>
      <c r="T86" s="199">
        <f>T87</f>
        <v>0</v>
      </c>
      <c r="AT86" s="17" t="s">
        <v>70</v>
      </c>
      <c r="AU86" s="17" t="s">
        <v>170</v>
      </c>
      <c r="BK86" s="200">
        <f>BK87</f>
        <v>0</v>
      </c>
    </row>
    <row r="87" s="11" customFormat="1" ht="25.92" customHeight="1">
      <c r="B87" s="201"/>
      <c r="C87" s="202"/>
      <c r="D87" s="203" t="s">
        <v>70</v>
      </c>
      <c r="E87" s="204" t="s">
        <v>2129</v>
      </c>
      <c r="F87" s="204" t="s">
        <v>77</v>
      </c>
      <c r="G87" s="202"/>
      <c r="H87" s="202"/>
      <c r="I87" s="205"/>
      <c r="J87" s="206">
        <f>BK87</f>
        <v>0</v>
      </c>
      <c r="K87" s="202"/>
      <c r="L87" s="207"/>
      <c r="M87" s="208"/>
      <c r="N87" s="209"/>
      <c r="O87" s="209"/>
      <c r="P87" s="210">
        <f>SUM(P88:P111)</f>
        <v>0</v>
      </c>
      <c r="Q87" s="209"/>
      <c r="R87" s="210">
        <f>SUM(R88:R111)</f>
        <v>0</v>
      </c>
      <c r="S87" s="209"/>
      <c r="T87" s="211">
        <f>SUM(T88:T111)</f>
        <v>0</v>
      </c>
      <c r="AR87" s="212" t="s">
        <v>78</v>
      </c>
      <c r="AT87" s="213" t="s">
        <v>70</v>
      </c>
      <c r="AU87" s="213" t="s">
        <v>71</v>
      </c>
      <c r="AY87" s="212" t="s">
        <v>207</v>
      </c>
      <c r="BK87" s="214">
        <f>SUM(BK88:BK111)</f>
        <v>0</v>
      </c>
    </row>
    <row r="88" s="1" customFormat="1" ht="16.5" customHeight="1">
      <c r="B88" s="38"/>
      <c r="C88" s="217" t="s">
        <v>78</v>
      </c>
      <c r="D88" s="217" t="s">
        <v>209</v>
      </c>
      <c r="E88" s="218" t="s">
        <v>3865</v>
      </c>
      <c r="F88" s="219" t="s">
        <v>2074</v>
      </c>
      <c r="G88" s="220" t="s">
        <v>1846</v>
      </c>
      <c r="H88" s="221">
        <v>6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214</v>
      </c>
      <c r="AT88" s="17" t="s">
        <v>209</v>
      </c>
      <c r="AU88" s="17" t="s">
        <v>78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214</v>
      </c>
      <c r="BM88" s="17" t="s">
        <v>3866</v>
      </c>
    </row>
    <row r="89" s="1" customFormat="1" ht="16.5" customHeight="1">
      <c r="B89" s="38"/>
      <c r="C89" s="217" t="s">
        <v>80</v>
      </c>
      <c r="D89" s="217" t="s">
        <v>209</v>
      </c>
      <c r="E89" s="218" t="s">
        <v>3867</v>
      </c>
      <c r="F89" s="219" t="s">
        <v>2077</v>
      </c>
      <c r="G89" s="220" t="s">
        <v>1846</v>
      </c>
      <c r="H89" s="221">
        <v>3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3868</v>
      </c>
    </row>
    <row r="90" s="1" customFormat="1" ht="16.5" customHeight="1">
      <c r="B90" s="38"/>
      <c r="C90" s="217" t="s">
        <v>228</v>
      </c>
      <c r="D90" s="217" t="s">
        <v>209</v>
      </c>
      <c r="E90" s="218" t="s">
        <v>2079</v>
      </c>
      <c r="F90" s="219" t="s">
        <v>2080</v>
      </c>
      <c r="G90" s="220" t="s">
        <v>1846</v>
      </c>
      <c r="H90" s="221">
        <v>3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3869</v>
      </c>
    </row>
    <row r="91" s="1" customFormat="1" ht="16.5" customHeight="1">
      <c r="B91" s="38"/>
      <c r="C91" s="217" t="s">
        <v>214</v>
      </c>
      <c r="D91" s="217" t="s">
        <v>209</v>
      </c>
      <c r="E91" s="218" t="s">
        <v>2082</v>
      </c>
      <c r="F91" s="219" t="s">
        <v>3870</v>
      </c>
      <c r="G91" s="220" t="s">
        <v>1846</v>
      </c>
      <c r="H91" s="221">
        <v>3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3871</v>
      </c>
    </row>
    <row r="92" s="1" customFormat="1" ht="16.5" customHeight="1">
      <c r="B92" s="38"/>
      <c r="C92" s="217" t="s">
        <v>240</v>
      </c>
      <c r="D92" s="217" t="s">
        <v>209</v>
      </c>
      <c r="E92" s="218" t="s">
        <v>1959</v>
      </c>
      <c r="F92" s="219" t="s">
        <v>1960</v>
      </c>
      <c r="G92" s="220" t="s">
        <v>1846</v>
      </c>
      <c r="H92" s="221">
        <v>3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3872</v>
      </c>
    </row>
    <row r="93" s="1" customFormat="1" ht="16.5" customHeight="1">
      <c r="B93" s="38"/>
      <c r="C93" s="217" t="s">
        <v>244</v>
      </c>
      <c r="D93" s="217" t="s">
        <v>209</v>
      </c>
      <c r="E93" s="218" t="s">
        <v>2087</v>
      </c>
      <c r="F93" s="219" t="s">
        <v>2088</v>
      </c>
      <c r="G93" s="220" t="s">
        <v>290</v>
      </c>
      <c r="H93" s="221">
        <v>219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3873</v>
      </c>
    </row>
    <row r="94" s="1" customFormat="1" ht="16.5" customHeight="1">
      <c r="B94" s="38"/>
      <c r="C94" s="217" t="s">
        <v>249</v>
      </c>
      <c r="D94" s="217" t="s">
        <v>209</v>
      </c>
      <c r="E94" s="218" t="s">
        <v>1986</v>
      </c>
      <c r="F94" s="219" t="s">
        <v>1987</v>
      </c>
      <c r="G94" s="220" t="s">
        <v>290</v>
      </c>
      <c r="H94" s="221">
        <v>17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3874</v>
      </c>
    </row>
    <row r="95" s="1" customFormat="1" ht="16.5" customHeight="1">
      <c r="B95" s="38"/>
      <c r="C95" s="217" t="s">
        <v>253</v>
      </c>
      <c r="D95" s="217" t="s">
        <v>209</v>
      </c>
      <c r="E95" s="218" t="s">
        <v>3832</v>
      </c>
      <c r="F95" s="219" t="s">
        <v>1990</v>
      </c>
      <c r="G95" s="220" t="s">
        <v>290</v>
      </c>
      <c r="H95" s="221">
        <v>17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3875</v>
      </c>
    </row>
    <row r="96" s="1" customFormat="1" ht="16.5" customHeight="1">
      <c r="B96" s="38"/>
      <c r="C96" s="217" t="s">
        <v>258</v>
      </c>
      <c r="D96" s="217" t="s">
        <v>209</v>
      </c>
      <c r="E96" s="218" t="s">
        <v>1992</v>
      </c>
      <c r="F96" s="219" t="s">
        <v>1993</v>
      </c>
      <c r="G96" s="220" t="s">
        <v>290</v>
      </c>
      <c r="H96" s="221">
        <v>14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3876</v>
      </c>
    </row>
    <row r="97" s="1" customFormat="1" ht="16.5" customHeight="1">
      <c r="B97" s="38"/>
      <c r="C97" s="217" t="s">
        <v>263</v>
      </c>
      <c r="D97" s="217" t="s">
        <v>209</v>
      </c>
      <c r="E97" s="218" t="s">
        <v>3835</v>
      </c>
      <c r="F97" s="219" t="s">
        <v>1996</v>
      </c>
      <c r="G97" s="220" t="s">
        <v>290</v>
      </c>
      <c r="H97" s="221">
        <v>14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3877</v>
      </c>
    </row>
    <row r="98" s="1" customFormat="1" ht="16.5" customHeight="1">
      <c r="B98" s="38"/>
      <c r="C98" s="217" t="s">
        <v>269</v>
      </c>
      <c r="D98" s="217" t="s">
        <v>209</v>
      </c>
      <c r="E98" s="218" t="s">
        <v>3050</v>
      </c>
      <c r="F98" s="219" t="s">
        <v>3051</v>
      </c>
      <c r="G98" s="220" t="s">
        <v>1846</v>
      </c>
      <c r="H98" s="221">
        <v>3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3878</v>
      </c>
    </row>
    <row r="99" s="1" customFormat="1" ht="16.5" customHeight="1">
      <c r="B99" s="38"/>
      <c r="C99" s="217" t="s">
        <v>280</v>
      </c>
      <c r="D99" s="217" t="s">
        <v>209</v>
      </c>
      <c r="E99" s="218" t="s">
        <v>3053</v>
      </c>
      <c r="F99" s="219" t="s">
        <v>3153</v>
      </c>
      <c r="G99" s="220" t="s">
        <v>1846</v>
      </c>
      <c r="H99" s="221">
        <v>41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3879</v>
      </c>
    </row>
    <row r="100" s="1" customFormat="1" ht="16.5" customHeight="1">
      <c r="B100" s="38"/>
      <c r="C100" s="217" t="s">
        <v>287</v>
      </c>
      <c r="D100" s="217" t="s">
        <v>209</v>
      </c>
      <c r="E100" s="218" t="s">
        <v>2097</v>
      </c>
      <c r="F100" s="219" t="s">
        <v>2098</v>
      </c>
      <c r="G100" s="220" t="s">
        <v>290</v>
      </c>
      <c r="H100" s="221">
        <v>30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3880</v>
      </c>
    </row>
    <row r="101" s="1" customFormat="1" ht="16.5" customHeight="1">
      <c r="B101" s="38"/>
      <c r="C101" s="217" t="s">
        <v>293</v>
      </c>
      <c r="D101" s="217" t="s">
        <v>209</v>
      </c>
      <c r="E101" s="218" t="s">
        <v>3841</v>
      </c>
      <c r="F101" s="219" t="s">
        <v>2035</v>
      </c>
      <c r="G101" s="220" t="s">
        <v>1846</v>
      </c>
      <c r="H101" s="221">
        <v>1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3881</v>
      </c>
    </row>
    <row r="102" s="1" customFormat="1" ht="16.5" customHeight="1">
      <c r="B102" s="38"/>
      <c r="C102" s="217" t="s">
        <v>8</v>
      </c>
      <c r="D102" s="217" t="s">
        <v>209</v>
      </c>
      <c r="E102" s="218" t="s">
        <v>3843</v>
      </c>
      <c r="F102" s="219" t="s">
        <v>2038</v>
      </c>
      <c r="G102" s="220" t="s">
        <v>1846</v>
      </c>
      <c r="H102" s="221">
        <v>4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3882</v>
      </c>
    </row>
    <row r="103" s="1" customFormat="1" ht="16.5" customHeight="1">
      <c r="B103" s="38"/>
      <c r="C103" s="217" t="s">
        <v>303</v>
      </c>
      <c r="D103" s="217" t="s">
        <v>209</v>
      </c>
      <c r="E103" s="218" t="s">
        <v>3883</v>
      </c>
      <c r="F103" s="219" t="s">
        <v>2044</v>
      </c>
      <c r="G103" s="220" t="s">
        <v>2045</v>
      </c>
      <c r="H103" s="221">
        <v>1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3884</v>
      </c>
    </row>
    <row r="104" s="1" customFormat="1" ht="16.5" customHeight="1">
      <c r="B104" s="38"/>
      <c r="C104" s="217" t="s">
        <v>310</v>
      </c>
      <c r="D104" s="217" t="s">
        <v>209</v>
      </c>
      <c r="E104" s="218" t="s">
        <v>3885</v>
      </c>
      <c r="F104" s="219" t="s">
        <v>2048</v>
      </c>
      <c r="G104" s="220" t="s">
        <v>2045</v>
      </c>
      <c r="H104" s="221">
        <v>1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3886</v>
      </c>
    </row>
    <row r="105" s="1" customFormat="1" ht="16.5" customHeight="1">
      <c r="B105" s="38"/>
      <c r="C105" s="217" t="s">
        <v>318</v>
      </c>
      <c r="D105" s="217" t="s">
        <v>209</v>
      </c>
      <c r="E105" s="218" t="s">
        <v>3887</v>
      </c>
      <c r="F105" s="219" t="s">
        <v>2109</v>
      </c>
      <c r="G105" s="220" t="s">
        <v>2052</v>
      </c>
      <c r="H105" s="221">
        <v>2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3888</v>
      </c>
    </row>
    <row r="106" s="1" customFormat="1" ht="16.5" customHeight="1">
      <c r="B106" s="38"/>
      <c r="C106" s="217" t="s">
        <v>323</v>
      </c>
      <c r="D106" s="217" t="s">
        <v>209</v>
      </c>
      <c r="E106" s="218" t="s">
        <v>3851</v>
      </c>
      <c r="F106" s="219" t="s">
        <v>2055</v>
      </c>
      <c r="G106" s="220" t="s">
        <v>2052</v>
      </c>
      <c r="H106" s="221">
        <v>4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3889</v>
      </c>
    </row>
    <row r="107" s="1" customFormat="1" ht="16.5" customHeight="1">
      <c r="B107" s="38"/>
      <c r="C107" s="217" t="s">
        <v>328</v>
      </c>
      <c r="D107" s="217" t="s">
        <v>209</v>
      </c>
      <c r="E107" s="218" t="s">
        <v>3853</v>
      </c>
      <c r="F107" s="219" t="s">
        <v>2058</v>
      </c>
      <c r="G107" s="220" t="s">
        <v>2052</v>
      </c>
      <c r="H107" s="221">
        <v>2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3890</v>
      </c>
    </row>
    <row r="108" s="1" customFormat="1" ht="16.5" customHeight="1">
      <c r="B108" s="38"/>
      <c r="C108" s="217" t="s">
        <v>7</v>
      </c>
      <c r="D108" s="217" t="s">
        <v>209</v>
      </c>
      <c r="E108" s="218" t="s">
        <v>3855</v>
      </c>
      <c r="F108" s="219" t="s">
        <v>2061</v>
      </c>
      <c r="G108" s="220" t="s">
        <v>266</v>
      </c>
      <c r="H108" s="221">
        <v>0.20000000000000001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3891</v>
      </c>
    </row>
    <row r="109" s="1" customFormat="1" ht="16.5" customHeight="1">
      <c r="B109" s="38"/>
      <c r="C109" s="217" t="s">
        <v>338</v>
      </c>
      <c r="D109" s="217" t="s">
        <v>209</v>
      </c>
      <c r="E109" s="218" t="s">
        <v>3857</v>
      </c>
      <c r="F109" s="219" t="s">
        <v>2064</v>
      </c>
      <c r="G109" s="220" t="s">
        <v>2052</v>
      </c>
      <c r="H109" s="221">
        <v>1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3892</v>
      </c>
    </row>
    <row r="110" s="1" customFormat="1" ht="16.5" customHeight="1">
      <c r="B110" s="38"/>
      <c r="C110" s="217" t="s">
        <v>344</v>
      </c>
      <c r="D110" s="217" t="s">
        <v>209</v>
      </c>
      <c r="E110" s="218" t="s">
        <v>3893</v>
      </c>
      <c r="F110" s="219" t="s">
        <v>2067</v>
      </c>
      <c r="G110" s="220" t="s">
        <v>2045</v>
      </c>
      <c r="H110" s="221">
        <v>1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3894</v>
      </c>
    </row>
    <row r="111" s="1" customFormat="1" ht="16.5" customHeight="1">
      <c r="B111" s="38"/>
      <c r="C111" s="217" t="s">
        <v>349</v>
      </c>
      <c r="D111" s="217" t="s">
        <v>209</v>
      </c>
      <c r="E111" s="218" t="s">
        <v>3895</v>
      </c>
      <c r="F111" s="219" t="s">
        <v>2070</v>
      </c>
      <c r="G111" s="220" t="s">
        <v>1</v>
      </c>
      <c r="H111" s="221">
        <v>1</v>
      </c>
      <c r="I111" s="222"/>
      <c r="J111" s="223">
        <f>ROUND(I111*H111,2)</f>
        <v>0</v>
      </c>
      <c r="K111" s="219" t="s">
        <v>1</v>
      </c>
      <c r="L111" s="43"/>
      <c r="M111" s="287" t="s">
        <v>1</v>
      </c>
      <c r="N111" s="288" t="s">
        <v>42</v>
      </c>
      <c r="O111" s="289"/>
      <c r="P111" s="290">
        <f>O111*H111</f>
        <v>0</v>
      </c>
      <c r="Q111" s="290">
        <v>0</v>
      </c>
      <c r="R111" s="290">
        <f>Q111*H111</f>
        <v>0</v>
      </c>
      <c r="S111" s="290">
        <v>0</v>
      </c>
      <c r="T111" s="291">
        <f>S111*H111</f>
        <v>0</v>
      </c>
      <c r="AR111" s="17" t="s">
        <v>214</v>
      </c>
      <c r="AT111" s="17" t="s">
        <v>209</v>
      </c>
      <c r="AU111" s="17" t="s">
        <v>78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3896</v>
      </c>
    </row>
    <row r="112" s="1" customFormat="1" ht="6.96" customHeight="1">
      <c r="B112" s="57"/>
      <c r="C112" s="58"/>
      <c r="D112" s="58"/>
      <c r="E112" s="58"/>
      <c r="F112" s="58"/>
      <c r="G112" s="58"/>
      <c r="H112" s="58"/>
      <c r="I112" s="167"/>
      <c r="J112" s="58"/>
      <c r="K112" s="58"/>
      <c r="L112" s="43"/>
    </row>
  </sheetData>
  <sheetProtection sheet="1" autoFilter="0" formatColumns="0" formatRows="0" objects="1" scenarios="1" spinCount="100000" saltValue="si+/yikJF+T7U0eFklofCOoUDr9jw+C21TNLqeH29RHyVaOp0V7WDzLjQw1Iqw01FTZSQSC4fFLEY6ENUxNTDw==" hashValue="xtzWg4FSXTj/Mc4fPxz/T3MSMEHXYbmyxFhSm5pGA4gYOFbZhaJQZSYW6d5By8NQBH6C2Yr09sQrezpVx8l5Cw==" algorithmName="SHA-512" password="CC35"/>
  <autoFilter ref="C85:K11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153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3189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3897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ROUND(J88,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ROUND((SUM(BE88:BE108)),  2)</f>
        <v>0</v>
      </c>
      <c r="I35" s="156">
        <v>0.20999999999999999</v>
      </c>
      <c r="J35" s="155">
        <f>ROUND(((SUM(BE88:BE108))*I35),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ROUND((SUM(BF88:BF108)),  2)</f>
        <v>0</v>
      </c>
      <c r="I36" s="156">
        <v>0.14999999999999999</v>
      </c>
      <c r="J36" s="155">
        <f>ROUND(((SUM(BF88:BF108))*I36),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ROUND((SUM(BG88:BG108)),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ROUND((SUM(BH88:BH108)),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ROUND((SUM(BI88:BI108)),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3189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VZD_cp_24 - kalkulace VZD-č.p.24_2NP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J88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3898</v>
      </c>
      <c r="E64" s="180"/>
      <c r="F64" s="180"/>
      <c r="G64" s="180"/>
      <c r="H64" s="180"/>
      <c r="I64" s="181"/>
      <c r="J64" s="182">
        <f>J89</f>
        <v>0</v>
      </c>
      <c r="K64" s="178"/>
      <c r="L64" s="183"/>
    </row>
    <row r="65" s="8" customFormat="1" ht="24.96" customHeight="1">
      <c r="B65" s="177"/>
      <c r="C65" s="178"/>
      <c r="D65" s="179" t="s">
        <v>3180</v>
      </c>
      <c r="E65" s="180"/>
      <c r="F65" s="180"/>
      <c r="G65" s="180"/>
      <c r="H65" s="180"/>
      <c r="I65" s="181"/>
      <c r="J65" s="182">
        <f>J97</f>
        <v>0</v>
      </c>
      <c r="K65" s="178"/>
      <c r="L65" s="183"/>
    </row>
    <row r="66" s="8" customFormat="1" ht="24.96" customHeight="1">
      <c r="B66" s="177"/>
      <c r="C66" s="178"/>
      <c r="D66" s="179" t="s">
        <v>2128</v>
      </c>
      <c r="E66" s="180"/>
      <c r="F66" s="180"/>
      <c r="G66" s="180"/>
      <c r="H66" s="180"/>
      <c r="I66" s="181"/>
      <c r="J66" s="182">
        <f>J103</f>
        <v>0</v>
      </c>
      <c r="K66" s="178"/>
      <c r="L66" s="183"/>
    </row>
    <row r="67" s="1" customFormat="1" ht="21.84" customHeight="1">
      <c r="B67" s="38"/>
      <c r="C67" s="39"/>
      <c r="D67" s="39"/>
      <c r="E67" s="39"/>
      <c r="F67" s="39"/>
      <c r="G67" s="39"/>
      <c r="H67" s="39"/>
      <c r="I67" s="143"/>
      <c r="J67" s="39"/>
      <c r="K67" s="39"/>
      <c r="L67" s="43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67"/>
      <c r="J68" s="58"/>
      <c r="K68" s="58"/>
      <c r="L68" s="43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70"/>
      <c r="J72" s="60"/>
      <c r="K72" s="60"/>
      <c r="L72" s="43"/>
    </row>
    <row r="73" s="1" customFormat="1" ht="24.96" customHeight="1">
      <c r="B73" s="38"/>
      <c r="C73" s="23" t="s">
        <v>192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43"/>
      <c r="J74" s="39"/>
      <c r="K74" s="39"/>
      <c r="L74" s="43"/>
    </row>
    <row r="75" s="1" customFormat="1" ht="12" customHeight="1">
      <c r="B75" s="38"/>
      <c r="C75" s="32" t="s">
        <v>16</v>
      </c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6.5" customHeight="1">
      <c r="B76" s="38"/>
      <c r="C76" s="39"/>
      <c r="D76" s="39"/>
      <c r="E76" s="171" t="str">
        <f>E7</f>
        <v>5.TEMNÝ DŮL- VÝCVIKOVÉ STŘEDISKO-obj.24 -CÚ 2018/1</v>
      </c>
      <c r="F76" s="32"/>
      <c r="G76" s="32"/>
      <c r="H76" s="32"/>
      <c r="I76" s="143"/>
      <c r="J76" s="39"/>
      <c r="K76" s="39"/>
      <c r="L76" s="43"/>
    </row>
    <row r="77" ht="12" customHeight="1">
      <c r="B77" s="21"/>
      <c r="C77" s="32" t="s">
        <v>161</v>
      </c>
      <c r="D77" s="22"/>
      <c r="E77" s="22"/>
      <c r="F77" s="22"/>
      <c r="G77" s="22"/>
      <c r="H77" s="22"/>
      <c r="I77" s="136"/>
      <c r="J77" s="22"/>
      <c r="K77" s="22"/>
      <c r="L77" s="20"/>
    </row>
    <row r="78" s="1" customFormat="1" ht="16.5" customHeight="1">
      <c r="B78" s="38"/>
      <c r="C78" s="39"/>
      <c r="D78" s="39"/>
      <c r="E78" s="171" t="s">
        <v>3189</v>
      </c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163</v>
      </c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6.5" customHeight="1">
      <c r="B80" s="38"/>
      <c r="C80" s="39"/>
      <c r="D80" s="39"/>
      <c r="E80" s="64" t="str">
        <f>E11</f>
        <v xml:space="preserve">VZD_cp_24 - kalkulace VZD-č.p.24_2NP  CÚ 2018/1</v>
      </c>
      <c r="F80" s="39"/>
      <c r="G80" s="39"/>
      <c r="H80" s="39"/>
      <c r="I80" s="143"/>
      <c r="J80" s="39"/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12" customHeight="1">
      <c r="B82" s="38"/>
      <c r="C82" s="32" t="s">
        <v>21</v>
      </c>
      <c r="D82" s="39"/>
      <c r="E82" s="39"/>
      <c r="F82" s="27" t="str">
        <f>F14</f>
        <v xml:space="preserve"> </v>
      </c>
      <c r="G82" s="39"/>
      <c r="H82" s="39"/>
      <c r="I82" s="145" t="s">
        <v>23</v>
      </c>
      <c r="J82" s="67" t="str">
        <f>IF(J14="","",J14)</f>
        <v>12. 4. 2018</v>
      </c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24.9" customHeight="1">
      <c r="B84" s="38"/>
      <c r="C84" s="32" t="s">
        <v>25</v>
      </c>
      <c r="D84" s="39"/>
      <c r="E84" s="39"/>
      <c r="F84" s="27" t="str">
        <f>E17</f>
        <v xml:space="preserve"> </v>
      </c>
      <c r="G84" s="39"/>
      <c r="H84" s="39"/>
      <c r="I84" s="145" t="s">
        <v>31</v>
      </c>
      <c r="J84" s="36" t="str">
        <f>E23</f>
        <v>ATELIER H1§ATELIER HÁJEK</v>
      </c>
      <c r="K84" s="39"/>
      <c r="L84" s="43"/>
    </row>
    <row r="85" s="1" customFormat="1" ht="13.65" customHeight="1">
      <c r="B85" s="38"/>
      <c r="C85" s="32" t="s">
        <v>29</v>
      </c>
      <c r="D85" s="39"/>
      <c r="E85" s="39"/>
      <c r="F85" s="27" t="str">
        <f>IF(E20="","",E20)</f>
        <v>Vyplň údaj</v>
      </c>
      <c r="G85" s="39"/>
      <c r="H85" s="39"/>
      <c r="I85" s="145" t="s">
        <v>34</v>
      </c>
      <c r="J85" s="36" t="str">
        <f>E26</f>
        <v xml:space="preserve"> </v>
      </c>
      <c r="K85" s="39"/>
      <c r="L85" s="43"/>
    </row>
    <row r="86" s="1" customFormat="1" ht="10.32" customHeight="1">
      <c r="B86" s="38"/>
      <c r="C86" s="39"/>
      <c r="D86" s="39"/>
      <c r="E86" s="39"/>
      <c r="F86" s="39"/>
      <c r="G86" s="39"/>
      <c r="H86" s="39"/>
      <c r="I86" s="143"/>
      <c r="J86" s="39"/>
      <c r="K86" s="39"/>
      <c r="L86" s="43"/>
    </row>
    <row r="87" s="10" customFormat="1" ht="29.28" customHeight="1">
      <c r="B87" s="190"/>
      <c r="C87" s="191" t="s">
        <v>193</v>
      </c>
      <c r="D87" s="192" t="s">
        <v>56</v>
      </c>
      <c r="E87" s="192" t="s">
        <v>52</v>
      </c>
      <c r="F87" s="192" t="s">
        <v>53</v>
      </c>
      <c r="G87" s="192" t="s">
        <v>194</v>
      </c>
      <c r="H87" s="192" t="s">
        <v>195</v>
      </c>
      <c r="I87" s="193" t="s">
        <v>196</v>
      </c>
      <c r="J87" s="194" t="s">
        <v>168</v>
      </c>
      <c r="K87" s="195" t="s">
        <v>197</v>
      </c>
      <c r="L87" s="196"/>
      <c r="M87" s="88" t="s">
        <v>1</v>
      </c>
      <c r="N87" s="89" t="s">
        <v>41</v>
      </c>
      <c r="O87" s="89" t="s">
        <v>198</v>
      </c>
      <c r="P87" s="89" t="s">
        <v>199</v>
      </c>
      <c r="Q87" s="89" t="s">
        <v>200</v>
      </c>
      <c r="R87" s="89" t="s">
        <v>201</v>
      </c>
      <c r="S87" s="89" t="s">
        <v>202</v>
      </c>
      <c r="T87" s="90" t="s">
        <v>203</v>
      </c>
    </row>
    <row r="88" s="1" customFormat="1" ht="22.8" customHeight="1">
      <c r="B88" s="38"/>
      <c r="C88" s="95" t="s">
        <v>204</v>
      </c>
      <c r="D88" s="39"/>
      <c r="E88" s="39"/>
      <c r="F88" s="39"/>
      <c r="G88" s="39"/>
      <c r="H88" s="39"/>
      <c r="I88" s="143"/>
      <c r="J88" s="197">
        <f>BK88</f>
        <v>0</v>
      </c>
      <c r="K88" s="39"/>
      <c r="L88" s="43"/>
      <c r="M88" s="91"/>
      <c r="N88" s="92"/>
      <c r="O88" s="92"/>
      <c r="P88" s="198">
        <f>P89+P97+P103</f>
        <v>0</v>
      </c>
      <c r="Q88" s="92"/>
      <c r="R88" s="198">
        <f>R89+R97+R103</f>
        <v>0</v>
      </c>
      <c r="S88" s="92"/>
      <c r="T88" s="199">
        <f>T89+T97+T103</f>
        <v>0</v>
      </c>
      <c r="AT88" s="17" t="s">
        <v>70</v>
      </c>
      <c r="AU88" s="17" t="s">
        <v>170</v>
      </c>
      <c r="BK88" s="200">
        <f>BK89+BK97+BK103</f>
        <v>0</v>
      </c>
    </row>
    <row r="89" s="11" customFormat="1" ht="25.92" customHeight="1">
      <c r="B89" s="201"/>
      <c r="C89" s="202"/>
      <c r="D89" s="203" t="s">
        <v>70</v>
      </c>
      <c r="E89" s="204" t="s">
        <v>2129</v>
      </c>
      <c r="F89" s="204" t="s">
        <v>3899</v>
      </c>
      <c r="G89" s="202"/>
      <c r="H89" s="202"/>
      <c r="I89" s="205"/>
      <c r="J89" s="206">
        <f>BK89</f>
        <v>0</v>
      </c>
      <c r="K89" s="202"/>
      <c r="L89" s="207"/>
      <c r="M89" s="208"/>
      <c r="N89" s="209"/>
      <c r="O89" s="209"/>
      <c r="P89" s="210">
        <f>SUM(P90:P96)</f>
        <v>0</v>
      </c>
      <c r="Q89" s="209"/>
      <c r="R89" s="210">
        <f>SUM(R90:R96)</f>
        <v>0</v>
      </c>
      <c r="S89" s="209"/>
      <c r="T89" s="211">
        <f>SUM(T90:T96)</f>
        <v>0</v>
      </c>
      <c r="AR89" s="212" t="s">
        <v>78</v>
      </c>
      <c r="AT89" s="213" t="s">
        <v>70</v>
      </c>
      <c r="AU89" s="213" t="s">
        <v>71</v>
      </c>
      <c r="AY89" s="212" t="s">
        <v>207</v>
      </c>
      <c r="BK89" s="214">
        <f>SUM(BK90:BK96)</f>
        <v>0</v>
      </c>
    </row>
    <row r="90" s="1" customFormat="1" ht="16.5" customHeight="1">
      <c r="B90" s="38"/>
      <c r="C90" s="217" t="s">
        <v>78</v>
      </c>
      <c r="D90" s="217" t="s">
        <v>209</v>
      </c>
      <c r="E90" s="218" t="s">
        <v>439</v>
      </c>
      <c r="F90" s="219" t="s">
        <v>2133</v>
      </c>
      <c r="G90" s="220" t="s">
        <v>1846</v>
      </c>
      <c r="H90" s="221">
        <v>3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78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3900</v>
      </c>
    </row>
    <row r="91" s="1" customFormat="1" ht="16.5" customHeight="1">
      <c r="B91" s="38"/>
      <c r="C91" s="217" t="s">
        <v>80</v>
      </c>
      <c r="D91" s="217" t="s">
        <v>209</v>
      </c>
      <c r="E91" s="218" t="s">
        <v>444</v>
      </c>
      <c r="F91" s="219" t="s">
        <v>3901</v>
      </c>
      <c r="G91" s="220" t="s">
        <v>290</v>
      </c>
      <c r="H91" s="221">
        <v>5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3902</v>
      </c>
    </row>
    <row r="92" s="1" customFormat="1" ht="16.5" customHeight="1">
      <c r="B92" s="38"/>
      <c r="C92" s="217" t="s">
        <v>228</v>
      </c>
      <c r="D92" s="217" t="s">
        <v>209</v>
      </c>
      <c r="E92" s="218" t="s">
        <v>449</v>
      </c>
      <c r="F92" s="219" t="s">
        <v>3903</v>
      </c>
      <c r="G92" s="220" t="s">
        <v>1846</v>
      </c>
      <c r="H92" s="221">
        <v>1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3904</v>
      </c>
    </row>
    <row r="93" s="1" customFormat="1" ht="16.5" customHeight="1">
      <c r="B93" s="38"/>
      <c r="C93" s="217" t="s">
        <v>214</v>
      </c>
      <c r="D93" s="217" t="s">
        <v>209</v>
      </c>
      <c r="E93" s="218" t="s">
        <v>3905</v>
      </c>
      <c r="F93" s="219" t="s">
        <v>3906</v>
      </c>
      <c r="G93" s="220" t="s">
        <v>290</v>
      </c>
      <c r="H93" s="221">
        <v>7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3907</v>
      </c>
    </row>
    <row r="94" s="1" customFormat="1" ht="16.5" customHeight="1">
      <c r="B94" s="38"/>
      <c r="C94" s="217" t="s">
        <v>240</v>
      </c>
      <c r="D94" s="217" t="s">
        <v>209</v>
      </c>
      <c r="E94" s="218" t="s">
        <v>3908</v>
      </c>
      <c r="F94" s="219" t="s">
        <v>3909</v>
      </c>
      <c r="G94" s="220" t="s">
        <v>290</v>
      </c>
      <c r="H94" s="221">
        <v>15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3910</v>
      </c>
    </row>
    <row r="95" s="1" customFormat="1" ht="16.5" customHeight="1">
      <c r="B95" s="38"/>
      <c r="C95" s="217" t="s">
        <v>244</v>
      </c>
      <c r="D95" s="217" t="s">
        <v>209</v>
      </c>
      <c r="E95" s="218" t="s">
        <v>3911</v>
      </c>
      <c r="F95" s="219" t="s">
        <v>3912</v>
      </c>
      <c r="G95" s="220" t="s">
        <v>296</v>
      </c>
      <c r="H95" s="221">
        <v>15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3913</v>
      </c>
    </row>
    <row r="96" s="1" customFormat="1" ht="16.5" customHeight="1">
      <c r="B96" s="38"/>
      <c r="C96" s="217" t="s">
        <v>249</v>
      </c>
      <c r="D96" s="217" t="s">
        <v>209</v>
      </c>
      <c r="E96" s="218" t="s">
        <v>3914</v>
      </c>
      <c r="F96" s="219" t="s">
        <v>3915</v>
      </c>
      <c r="G96" s="220" t="s">
        <v>296</v>
      </c>
      <c r="H96" s="221">
        <v>1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3916</v>
      </c>
    </row>
    <row r="97" s="11" customFormat="1" ht="25.92" customHeight="1">
      <c r="B97" s="201"/>
      <c r="C97" s="202"/>
      <c r="D97" s="203" t="s">
        <v>70</v>
      </c>
      <c r="E97" s="204" t="s">
        <v>2139</v>
      </c>
      <c r="F97" s="204" t="s">
        <v>2157</v>
      </c>
      <c r="G97" s="202"/>
      <c r="H97" s="202"/>
      <c r="I97" s="205"/>
      <c r="J97" s="206">
        <f>BK97</f>
        <v>0</v>
      </c>
      <c r="K97" s="202"/>
      <c r="L97" s="207"/>
      <c r="M97" s="208"/>
      <c r="N97" s="209"/>
      <c r="O97" s="209"/>
      <c r="P97" s="210">
        <f>SUM(P98:P102)</f>
        <v>0</v>
      </c>
      <c r="Q97" s="209"/>
      <c r="R97" s="210">
        <f>SUM(R98:R102)</f>
        <v>0</v>
      </c>
      <c r="S97" s="209"/>
      <c r="T97" s="211">
        <f>SUM(T98:T102)</f>
        <v>0</v>
      </c>
      <c r="AR97" s="212" t="s">
        <v>78</v>
      </c>
      <c r="AT97" s="213" t="s">
        <v>70</v>
      </c>
      <c r="AU97" s="213" t="s">
        <v>71</v>
      </c>
      <c r="AY97" s="212" t="s">
        <v>207</v>
      </c>
      <c r="BK97" s="214">
        <f>SUM(BK98:BK102)</f>
        <v>0</v>
      </c>
    </row>
    <row r="98" s="1" customFormat="1" ht="16.5" customHeight="1">
      <c r="B98" s="38"/>
      <c r="C98" s="217" t="s">
        <v>253</v>
      </c>
      <c r="D98" s="217" t="s">
        <v>209</v>
      </c>
      <c r="E98" s="218" t="s">
        <v>3917</v>
      </c>
      <c r="F98" s="219" t="s">
        <v>2159</v>
      </c>
      <c r="G98" s="220" t="s">
        <v>2160</v>
      </c>
      <c r="H98" s="221">
        <v>1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3918</v>
      </c>
    </row>
    <row r="99" s="1" customFormat="1" ht="16.5" customHeight="1">
      <c r="B99" s="38"/>
      <c r="C99" s="217" t="s">
        <v>258</v>
      </c>
      <c r="D99" s="217" t="s">
        <v>209</v>
      </c>
      <c r="E99" s="218" t="s">
        <v>2162</v>
      </c>
      <c r="F99" s="219" t="s">
        <v>2163</v>
      </c>
      <c r="G99" s="220" t="s">
        <v>2160</v>
      </c>
      <c r="H99" s="221">
        <v>1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3919</v>
      </c>
    </row>
    <row r="100" s="1" customFormat="1" ht="16.5" customHeight="1">
      <c r="B100" s="38"/>
      <c r="C100" s="217" t="s">
        <v>263</v>
      </c>
      <c r="D100" s="217" t="s">
        <v>209</v>
      </c>
      <c r="E100" s="218" t="s">
        <v>3920</v>
      </c>
      <c r="F100" s="219" t="s">
        <v>2166</v>
      </c>
      <c r="G100" s="220" t="s">
        <v>1846</v>
      </c>
      <c r="H100" s="221">
        <v>7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3921</v>
      </c>
    </row>
    <row r="101" s="1" customFormat="1" ht="16.5" customHeight="1">
      <c r="B101" s="38"/>
      <c r="C101" s="217" t="s">
        <v>269</v>
      </c>
      <c r="D101" s="217" t="s">
        <v>209</v>
      </c>
      <c r="E101" s="218" t="s">
        <v>3922</v>
      </c>
      <c r="F101" s="219" t="s">
        <v>2169</v>
      </c>
      <c r="G101" s="220" t="s">
        <v>1846</v>
      </c>
      <c r="H101" s="221">
        <v>4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3923</v>
      </c>
    </row>
    <row r="102" s="1" customFormat="1" ht="16.5" customHeight="1">
      <c r="B102" s="38"/>
      <c r="C102" s="217" t="s">
        <v>280</v>
      </c>
      <c r="D102" s="217" t="s">
        <v>209</v>
      </c>
      <c r="E102" s="218" t="s">
        <v>3924</v>
      </c>
      <c r="F102" s="219" t="s">
        <v>2172</v>
      </c>
      <c r="G102" s="220" t="s">
        <v>1846</v>
      </c>
      <c r="H102" s="221">
        <v>6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3925</v>
      </c>
    </row>
    <row r="103" s="11" customFormat="1" ht="25.92" customHeight="1">
      <c r="B103" s="201"/>
      <c r="C103" s="202"/>
      <c r="D103" s="203" t="s">
        <v>70</v>
      </c>
      <c r="E103" s="204" t="s">
        <v>2174</v>
      </c>
      <c r="F103" s="204" t="s">
        <v>1931</v>
      </c>
      <c r="G103" s="202"/>
      <c r="H103" s="202"/>
      <c r="I103" s="205"/>
      <c r="J103" s="206">
        <f>BK103</f>
        <v>0</v>
      </c>
      <c r="K103" s="202"/>
      <c r="L103" s="207"/>
      <c r="M103" s="208"/>
      <c r="N103" s="209"/>
      <c r="O103" s="209"/>
      <c r="P103" s="210">
        <f>SUM(P104:P108)</f>
        <v>0</v>
      </c>
      <c r="Q103" s="209"/>
      <c r="R103" s="210">
        <f>SUM(R104:R108)</f>
        <v>0</v>
      </c>
      <c r="S103" s="209"/>
      <c r="T103" s="211">
        <f>SUM(T104:T108)</f>
        <v>0</v>
      </c>
      <c r="AR103" s="212" t="s">
        <v>214</v>
      </c>
      <c r="AT103" s="213" t="s">
        <v>70</v>
      </c>
      <c r="AU103" s="213" t="s">
        <v>71</v>
      </c>
      <c r="AY103" s="212" t="s">
        <v>207</v>
      </c>
      <c r="BK103" s="214">
        <f>SUM(BK104:BK108)</f>
        <v>0</v>
      </c>
    </row>
    <row r="104" s="1" customFormat="1" ht="16.5" customHeight="1">
      <c r="B104" s="38"/>
      <c r="C104" s="217" t="s">
        <v>287</v>
      </c>
      <c r="D104" s="217" t="s">
        <v>209</v>
      </c>
      <c r="E104" s="218" t="s">
        <v>1932</v>
      </c>
      <c r="F104" s="219" t="s">
        <v>2175</v>
      </c>
      <c r="G104" s="220" t="s">
        <v>1934</v>
      </c>
      <c r="H104" s="221">
        <v>1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1200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1200</v>
      </c>
      <c r="BM104" s="17" t="s">
        <v>3926</v>
      </c>
    </row>
    <row r="105" s="1" customFormat="1" ht="16.5" customHeight="1">
      <c r="B105" s="38"/>
      <c r="C105" s="217" t="s">
        <v>293</v>
      </c>
      <c r="D105" s="217" t="s">
        <v>209</v>
      </c>
      <c r="E105" s="218" t="s">
        <v>2177</v>
      </c>
      <c r="F105" s="219" t="s">
        <v>2178</v>
      </c>
      <c r="G105" s="220" t="s">
        <v>1934</v>
      </c>
      <c r="H105" s="221">
        <v>1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1200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1200</v>
      </c>
      <c r="BM105" s="17" t="s">
        <v>3927</v>
      </c>
    </row>
    <row r="106" s="1" customFormat="1" ht="16.5" customHeight="1">
      <c r="B106" s="38"/>
      <c r="C106" s="217" t="s">
        <v>8</v>
      </c>
      <c r="D106" s="217" t="s">
        <v>209</v>
      </c>
      <c r="E106" s="218" t="s">
        <v>1936</v>
      </c>
      <c r="F106" s="219" t="s">
        <v>2180</v>
      </c>
      <c r="G106" s="220" t="s">
        <v>1934</v>
      </c>
      <c r="H106" s="221">
        <v>1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1200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1200</v>
      </c>
      <c r="BM106" s="17" t="s">
        <v>3928</v>
      </c>
    </row>
    <row r="107" s="1" customFormat="1" ht="16.5" customHeight="1">
      <c r="B107" s="38"/>
      <c r="C107" s="217" t="s">
        <v>303</v>
      </c>
      <c r="D107" s="217" t="s">
        <v>209</v>
      </c>
      <c r="E107" s="218" t="s">
        <v>1939</v>
      </c>
      <c r="F107" s="219" t="s">
        <v>2182</v>
      </c>
      <c r="G107" s="220" t="s">
        <v>1934</v>
      </c>
      <c r="H107" s="221">
        <v>1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1200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1200</v>
      </c>
      <c r="BM107" s="17" t="s">
        <v>3929</v>
      </c>
    </row>
    <row r="108" s="1" customFormat="1" ht="16.5" customHeight="1">
      <c r="B108" s="38"/>
      <c r="C108" s="217" t="s">
        <v>310</v>
      </c>
      <c r="D108" s="217" t="s">
        <v>209</v>
      </c>
      <c r="E108" s="218" t="s">
        <v>2184</v>
      </c>
      <c r="F108" s="219" t="s">
        <v>2185</v>
      </c>
      <c r="G108" s="220" t="s">
        <v>1934</v>
      </c>
      <c r="H108" s="221">
        <v>1</v>
      </c>
      <c r="I108" s="222"/>
      <c r="J108" s="223">
        <f>ROUND(I108*H108,2)</f>
        <v>0</v>
      </c>
      <c r="K108" s="219" t="s">
        <v>1</v>
      </c>
      <c r="L108" s="43"/>
      <c r="M108" s="287" t="s">
        <v>1</v>
      </c>
      <c r="N108" s="288" t="s">
        <v>42</v>
      </c>
      <c r="O108" s="289"/>
      <c r="P108" s="290">
        <f>O108*H108</f>
        <v>0</v>
      </c>
      <c r="Q108" s="290">
        <v>0</v>
      </c>
      <c r="R108" s="290">
        <f>Q108*H108</f>
        <v>0</v>
      </c>
      <c r="S108" s="290">
        <v>0</v>
      </c>
      <c r="T108" s="291">
        <f>S108*H108</f>
        <v>0</v>
      </c>
      <c r="AR108" s="17" t="s">
        <v>1200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1200</v>
      </c>
      <c r="BM108" s="17" t="s">
        <v>3930</v>
      </c>
    </row>
    <row r="109" s="1" customFormat="1" ht="6.96" customHeight="1">
      <c r="B109" s="57"/>
      <c r="C109" s="58"/>
      <c r="D109" s="58"/>
      <c r="E109" s="58"/>
      <c r="F109" s="58"/>
      <c r="G109" s="58"/>
      <c r="H109" s="58"/>
      <c r="I109" s="167"/>
      <c r="J109" s="58"/>
      <c r="K109" s="58"/>
      <c r="L109" s="43"/>
    </row>
  </sheetData>
  <sheetProtection sheet="1" autoFilter="0" formatColumns="0" formatRows="0" objects="1" scenarios="1" spinCount="100000" saltValue="b8g/fi9TyUsV3WyqPzvjRJRi5guOw/O3tPF3gknDsI7HjMTx5n33xZeAurRO/Uuibjg062Ctyp66OvvUjhTryw==" hashValue="F/2m6lWZwXDboO1CqkG18zYCLM/jgWRwvESCMeqlsDHvKPc2jVjJ9eChH3xx2nofP98M2vWXlHr/UlVLHN1OhA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156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s="1" customFormat="1" ht="12" customHeight="1">
      <c r="B8" s="43"/>
      <c r="D8" s="141" t="s">
        <v>161</v>
      </c>
      <c r="I8" s="143"/>
      <c r="L8" s="43"/>
    </row>
    <row r="9" s="1" customFormat="1" ht="36.96" customHeight="1">
      <c r="B9" s="43"/>
      <c r="E9" s="144" t="s">
        <v>3931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19</v>
      </c>
      <c r="F11" s="17" t="s">
        <v>1</v>
      </c>
      <c r="I11" s="145" t="s">
        <v>20</v>
      </c>
      <c r="J11" s="17" t="s">
        <v>1</v>
      </c>
      <c r="L11" s="43"/>
    </row>
    <row r="12" s="1" customFormat="1" ht="12" customHeight="1">
      <c r="B12" s="43"/>
      <c r="D12" s="141" t="s">
        <v>21</v>
      </c>
      <c r="F12" s="17" t="s">
        <v>22</v>
      </c>
      <c r="I12" s="145" t="s">
        <v>23</v>
      </c>
      <c r="J12" s="146" t="str">
        <f>'Rekapitulace stavby'!AN8</f>
        <v>12. 4. 2018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25</v>
      </c>
      <c r="I14" s="145" t="s">
        <v>26</v>
      </c>
      <c r="J14" s="17" t="s">
        <v>1</v>
      </c>
      <c r="L14" s="43"/>
    </row>
    <row r="15" s="1" customFormat="1" ht="18" customHeight="1">
      <c r="B15" s="43"/>
      <c r="E15" s="17" t="s">
        <v>27</v>
      </c>
      <c r="I15" s="145" t="s">
        <v>28</v>
      </c>
      <c r="J15" s="17" t="s">
        <v>1</v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29</v>
      </c>
      <c r="I17" s="145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31</v>
      </c>
      <c r="I20" s="145" t="s">
        <v>26</v>
      </c>
      <c r="J20" s="17" t="s">
        <v>1</v>
      </c>
      <c r="L20" s="43"/>
    </row>
    <row r="21" s="1" customFormat="1" ht="18" customHeight="1">
      <c r="B21" s="43"/>
      <c r="E21" s="17" t="s">
        <v>165</v>
      </c>
      <c r="I21" s="145" t="s">
        <v>28</v>
      </c>
      <c r="J21" s="17" t="s">
        <v>1</v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34</v>
      </c>
      <c r="I23" s="145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28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35</v>
      </c>
      <c r="I26" s="143"/>
      <c r="L26" s="43"/>
    </row>
    <row r="27" s="7" customFormat="1" ht="16.5" customHeight="1">
      <c r="B27" s="147"/>
      <c r="E27" s="148" t="s">
        <v>1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37</v>
      </c>
      <c r="I30" s="143"/>
      <c r="J30" s="152">
        <f>ROUND(J82,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39</v>
      </c>
      <c r="I32" s="154" t="s">
        <v>38</v>
      </c>
      <c r="J32" s="153" t="s">
        <v>40</v>
      </c>
      <c r="L32" s="43"/>
    </row>
    <row r="33" s="1" customFormat="1" ht="14.4" customHeight="1">
      <c r="B33" s="43"/>
      <c r="D33" s="141" t="s">
        <v>41</v>
      </c>
      <c r="E33" s="141" t="s">
        <v>42</v>
      </c>
      <c r="F33" s="155">
        <f>ROUND((SUM(BE82:BE103)),  2)</f>
        <v>0</v>
      </c>
      <c r="I33" s="156">
        <v>0.20999999999999999</v>
      </c>
      <c r="J33" s="155">
        <f>ROUND(((SUM(BE82:BE103))*I33),  2)</f>
        <v>0</v>
      </c>
      <c r="L33" s="43"/>
    </row>
    <row r="34" s="1" customFormat="1" ht="14.4" customHeight="1">
      <c r="B34" s="43"/>
      <c r="E34" s="141" t="s">
        <v>43</v>
      </c>
      <c r="F34" s="155">
        <f>ROUND((SUM(BF82:BF103)),  2)</f>
        <v>0</v>
      </c>
      <c r="I34" s="156">
        <v>0.14999999999999999</v>
      </c>
      <c r="J34" s="155">
        <f>ROUND(((SUM(BF82:BF103))*I34),  2)</f>
        <v>0</v>
      </c>
      <c r="L34" s="43"/>
    </row>
    <row r="35" hidden="1" s="1" customFormat="1" ht="14.4" customHeight="1">
      <c r="B35" s="43"/>
      <c r="E35" s="141" t="s">
        <v>44</v>
      </c>
      <c r="F35" s="155">
        <f>ROUND((SUM(BG82:BG103)),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45</v>
      </c>
      <c r="F36" s="155">
        <f>ROUND((SUM(BH82:BH103)),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ROUND((SUM(BI82:BI103)),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166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5.TEMNÝ DŮL- VÝCVIKOVÉ STŘEDISKO-obj.24 -CÚ 2018/1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161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SO 01 STŘECHA - TEMNÝ DŮL SO 01 STŘECHA   CÚ 2018/1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TEMNÝ DŮL</v>
      </c>
      <c r="G52" s="39"/>
      <c r="H52" s="39"/>
      <c r="I52" s="145" t="s">
        <v>23</v>
      </c>
      <c r="J52" s="67" t="str">
        <f>IF(J12="","",J12)</f>
        <v>12. 4. 2018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24.9" customHeight="1">
      <c r="B54" s="38"/>
      <c r="C54" s="32" t="s">
        <v>25</v>
      </c>
      <c r="D54" s="39"/>
      <c r="E54" s="39"/>
      <c r="F54" s="27" t="str">
        <f>E15</f>
        <v xml:space="preserve"> </v>
      </c>
      <c r="G54" s="39"/>
      <c r="H54" s="39"/>
      <c r="I54" s="145" t="s">
        <v>31</v>
      </c>
      <c r="J54" s="36" t="str">
        <f>E21</f>
        <v>ATELIER H1§ ATELIER HÁJEK</v>
      </c>
      <c r="K54" s="39"/>
      <c r="L54" s="43"/>
    </row>
    <row r="55" s="1" customFormat="1" ht="13.6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45" t="s">
        <v>34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167</v>
      </c>
      <c r="D57" s="173"/>
      <c r="E57" s="173"/>
      <c r="F57" s="173"/>
      <c r="G57" s="173"/>
      <c r="H57" s="173"/>
      <c r="I57" s="174"/>
      <c r="J57" s="175" t="s">
        <v>168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169</v>
      </c>
      <c r="D59" s="39"/>
      <c r="E59" s="39"/>
      <c r="F59" s="39"/>
      <c r="G59" s="39"/>
      <c r="H59" s="39"/>
      <c r="I59" s="143"/>
      <c r="J59" s="98">
        <f>J82</f>
        <v>0</v>
      </c>
      <c r="K59" s="39"/>
      <c r="L59" s="43"/>
      <c r="AU59" s="17" t="s">
        <v>170</v>
      </c>
    </row>
    <row r="60" s="8" customFormat="1" ht="24.96" customHeight="1">
      <c r="B60" s="177"/>
      <c r="C60" s="178"/>
      <c r="D60" s="179" t="s">
        <v>180</v>
      </c>
      <c r="E60" s="180"/>
      <c r="F60" s="180"/>
      <c r="G60" s="180"/>
      <c r="H60" s="180"/>
      <c r="I60" s="181"/>
      <c r="J60" s="182">
        <f>J83</f>
        <v>0</v>
      </c>
      <c r="K60" s="178"/>
      <c r="L60" s="183"/>
    </row>
    <row r="61" s="9" customFormat="1" ht="19.92" customHeight="1">
      <c r="B61" s="184"/>
      <c r="C61" s="122"/>
      <c r="D61" s="185" t="s">
        <v>3932</v>
      </c>
      <c r="E61" s="186"/>
      <c r="F61" s="186"/>
      <c r="G61" s="186"/>
      <c r="H61" s="186"/>
      <c r="I61" s="187"/>
      <c r="J61" s="188">
        <f>J84</f>
        <v>0</v>
      </c>
      <c r="K61" s="122"/>
      <c r="L61" s="189"/>
    </row>
    <row r="62" s="9" customFormat="1" ht="19.92" customHeight="1">
      <c r="B62" s="184"/>
      <c r="C62" s="122"/>
      <c r="D62" s="185" t="s">
        <v>3933</v>
      </c>
      <c r="E62" s="186"/>
      <c r="F62" s="186"/>
      <c r="G62" s="186"/>
      <c r="H62" s="186"/>
      <c r="I62" s="187"/>
      <c r="J62" s="188">
        <f>J98</f>
        <v>0</v>
      </c>
      <c r="K62" s="122"/>
      <c r="L62" s="189"/>
    </row>
    <row r="63" s="1" customFormat="1" ht="21.84" customHeight="1">
      <c r="B63" s="38"/>
      <c r="C63" s="39"/>
      <c r="D63" s="39"/>
      <c r="E63" s="39"/>
      <c r="F63" s="39"/>
      <c r="G63" s="39"/>
      <c r="H63" s="39"/>
      <c r="I63" s="143"/>
      <c r="J63" s="39"/>
      <c r="K63" s="39"/>
      <c r="L63" s="43"/>
    </row>
    <row r="64" s="1" customFormat="1" ht="6.96" customHeight="1">
      <c r="B64" s="57"/>
      <c r="C64" s="58"/>
      <c r="D64" s="58"/>
      <c r="E64" s="58"/>
      <c r="F64" s="58"/>
      <c r="G64" s="58"/>
      <c r="H64" s="58"/>
      <c r="I64" s="167"/>
      <c r="J64" s="58"/>
      <c r="K64" s="58"/>
      <c r="L64" s="43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70"/>
      <c r="J68" s="60"/>
      <c r="K68" s="60"/>
      <c r="L68" s="43"/>
    </row>
    <row r="69" s="1" customFormat="1" ht="24.96" customHeight="1">
      <c r="B69" s="38"/>
      <c r="C69" s="23" t="s">
        <v>192</v>
      </c>
      <c r="D69" s="39"/>
      <c r="E69" s="39"/>
      <c r="F69" s="39"/>
      <c r="G69" s="39"/>
      <c r="H69" s="39"/>
      <c r="I69" s="143"/>
      <c r="J69" s="39"/>
      <c r="K69" s="39"/>
      <c r="L69" s="43"/>
    </row>
    <row r="70" s="1" customFormat="1" ht="6.96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12" customHeight="1">
      <c r="B71" s="38"/>
      <c r="C71" s="32" t="s">
        <v>16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6.5" customHeight="1">
      <c r="B72" s="38"/>
      <c r="C72" s="39"/>
      <c r="D72" s="39"/>
      <c r="E72" s="171" t="str">
        <f>E7</f>
        <v>5.TEMNÝ DŮL- VÝCVIKOVÉ STŘEDISKO-obj.24 -CÚ 2018/1</v>
      </c>
      <c r="F72" s="32"/>
      <c r="G72" s="32"/>
      <c r="H72" s="32"/>
      <c r="I72" s="143"/>
      <c r="J72" s="39"/>
      <c r="K72" s="39"/>
      <c r="L72" s="43"/>
    </row>
    <row r="73" s="1" customFormat="1" ht="12" customHeight="1">
      <c r="B73" s="38"/>
      <c r="C73" s="32" t="s">
        <v>161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64" t="str">
        <f>E9</f>
        <v xml:space="preserve">SO 01 STŘECHA - TEMNÝ DŮL SO 01 STŘECHA   CÚ 2018/1</v>
      </c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21</v>
      </c>
      <c r="D76" s="39"/>
      <c r="E76" s="39"/>
      <c r="F76" s="27" t="str">
        <f>F12</f>
        <v>TEMNÝ DŮL</v>
      </c>
      <c r="G76" s="39"/>
      <c r="H76" s="39"/>
      <c r="I76" s="145" t="s">
        <v>23</v>
      </c>
      <c r="J76" s="67" t="str">
        <f>IF(J12="","",J12)</f>
        <v>12. 4. 2018</v>
      </c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24.9" customHeight="1">
      <c r="B78" s="38"/>
      <c r="C78" s="32" t="s">
        <v>25</v>
      </c>
      <c r="D78" s="39"/>
      <c r="E78" s="39"/>
      <c r="F78" s="27" t="str">
        <f>E15</f>
        <v xml:space="preserve"> </v>
      </c>
      <c r="G78" s="39"/>
      <c r="H78" s="39"/>
      <c r="I78" s="145" t="s">
        <v>31</v>
      </c>
      <c r="J78" s="36" t="str">
        <f>E21</f>
        <v>ATELIER H1§ ATELIER HÁJEK</v>
      </c>
      <c r="K78" s="39"/>
      <c r="L78" s="43"/>
    </row>
    <row r="79" s="1" customFormat="1" ht="13.65" customHeight="1">
      <c r="B79" s="38"/>
      <c r="C79" s="32" t="s">
        <v>29</v>
      </c>
      <c r="D79" s="39"/>
      <c r="E79" s="39"/>
      <c r="F79" s="27" t="str">
        <f>IF(E18="","",E18)</f>
        <v>Vyplň údaj</v>
      </c>
      <c r="G79" s="39"/>
      <c r="H79" s="39"/>
      <c r="I79" s="145" t="s">
        <v>34</v>
      </c>
      <c r="J79" s="36" t="str">
        <f>E24</f>
        <v xml:space="preserve"> </v>
      </c>
      <c r="K79" s="39"/>
      <c r="L79" s="43"/>
    </row>
    <row r="80" s="1" customFormat="1" ht="10.32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0" customFormat="1" ht="29.28" customHeight="1">
      <c r="B81" s="190"/>
      <c r="C81" s="191" t="s">
        <v>193</v>
      </c>
      <c r="D81" s="192" t="s">
        <v>56</v>
      </c>
      <c r="E81" s="192" t="s">
        <v>52</v>
      </c>
      <c r="F81" s="192" t="s">
        <v>53</v>
      </c>
      <c r="G81" s="192" t="s">
        <v>194</v>
      </c>
      <c r="H81" s="192" t="s">
        <v>195</v>
      </c>
      <c r="I81" s="193" t="s">
        <v>196</v>
      </c>
      <c r="J81" s="194" t="s">
        <v>168</v>
      </c>
      <c r="K81" s="195" t="s">
        <v>197</v>
      </c>
      <c r="L81" s="196"/>
      <c r="M81" s="88" t="s">
        <v>1</v>
      </c>
      <c r="N81" s="89" t="s">
        <v>41</v>
      </c>
      <c r="O81" s="89" t="s">
        <v>198</v>
      </c>
      <c r="P81" s="89" t="s">
        <v>199</v>
      </c>
      <c r="Q81" s="89" t="s">
        <v>200</v>
      </c>
      <c r="R81" s="89" t="s">
        <v>201</v>
      </c>
      <c r="S81" s="89" t="s">
        <v>202</v>
      </c>
      <c r="T81" s="90" t="s">
        <v>203</v>
      </c>
    </row>
    <row r="82" s="1" customFormat="1" ht="22.8" customHeight="1">
      <c r="B82" s="38"/>
      <c r="C82" s="95" t="s">
        <v>204</v>
      </c>
      <c r="D82" s="39"/>
      <c r="E82" s="39"/>
      <c r="F82" s="39"/>
      <c r="G82" s="39"/>
      <c r="H82" s="39"/>
      <c r="I82" s="143"/>
      <c r="J82" s="197">
        <f>BK82</f>
        <v>0</v>
      </c>
      <c r="K82" s="39"/>
      <c r="L82" s="43"/>
      <c r="M82" s="91"/>
      <c r="N82" s="92"/>
      <c r="O82" s="92"/>
      <c r="P82" s="198">
        <f>P83</f>
        <v>0</v>
      </c>
      <c r="Q82" s="92"/>
      <c r="R82" s="198">
        <f>R83</f>
        <v>4.4181561</v>
      </c>
      <c r="S82" s="92"/>
      <c r="T82" s="199">
        <f>T83</f>
        <v>0</v>
      </c>
      <c r="AT82" s="17" t="s">
        <v>70</v>
      </c>
      <c r="AU82" s="17" t="s">
        <v>170</v>
      </c>
      <c r="BK82" s="200">
        <f>BK83</f>
        <v>0</v>
      </c>
    </row>
    <row r="83" s="11" customFormat="1" ht="25.92" customHeight="1">
      <c r="B83" s="201"/>
      <c r="C83" s="202"/>
      <c r="D83" s="203" t="s">
        <v>70</v>
      </c>
      <c r="E83" s="204" t="s">
        <v>817</v>
      </c>
      <c r="F83" s="204" t="s">
        <v>818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P84+P98</f>
        <v>0</v>
      </c>
      <c r="Q83" s="209"/>
      <c r="R83" s="210">
        <f>R84+R98</f>
        <v>4.4181561</v>
      </c>
      <c r="S83" s="209"/>
      <c r="T83" s="211">
        <f>T84+T98</f>
        <v>0</v>
      </c>
      <c r="AR83" s="212" t="s">
        <v>80</v>
      </c>
      <c r="AT83" s="213" t="s">
        <v>70</v>
      </c>
      <c r="AU83" s="213" t="s">
        <v>71</v>
      </c>
      <c r="AY83" s="212" t="s">
        <v>207</v>
      </c>
      <c r="BK83" s="214">
        <f>BK84+BK98</f>
        <v>0</v>
      </c>
    </row>
    <row r="84" s="11" customFormat="1" ht="22.8" customHeight="1">
      <c r="B84" s="201"/>
      <c r="C84" s="202"/>
      <c r="D84" s="203" t="s">
        <v>70</v>
      </c>
      <c r="E84" s="215" t="s">
        <v>2415</v>
      </c>
      <c r="F84" s="215" t="s">
        <v>3934</v>
      </c>
      <c r="G84" s="202"/>
      <c r="H84" s="202"/>
      <c r="I84" s="205"/>
      <c r="J84" s="216">
        <f>BK84</f>
        <v>0</v>
      </c>
      <c r="K84" s="202"/>
      <c r="L84" s="207"/>
      <c r="M84" s="208"/>
      <c r="N84" s="209"/>
      <c r="O84" s="209"/>
      <c r="P84" s="210">
        <f>SUM(P85:P97)</f>
        <v>0</v>
      </c>
      <c r="Q84" s="209"/>
      <c r="R84" s="210">
        <f>SUM(R85:R97)</f>
        <v>3.2493716999999998</v>
      </c>
      <c r="S84" s="209"/>
      <c r="T84" s="211">
        <f>SUM(T85:T97)</f>
        <v>0</v>
      </c>
      <c r="AR84" s="212" t="s">
        <v>80</v>
      </c>
      <c r="AT84" s="213" t="s">
        <v>70</v>
      </c>
      <c r="AU84" s="213" t="s">
        <v>78</v>
      </c>
      <c r="AY84" s="212" t="s">
        <v>207</v>
      </c>
      <c r="BK84" s="214">
        <f>SUM(BK85:BK97)</f>
        <v>0</v>
      </c>
    </row>
    <row r="85" s="1" customFormat="1" ht="22.5" customHeight="1">
      <c r="B85" s="38"/>
      <c r="C85" s="217" t="s">
        <v>78</v>
      </c>
      <c r="D85" s="217" t="s">
        <v>209</v>
      </c>
      <c r="E85" s="218" t="s">
        <v>2417</v>
      </c>
      <c r="F85" s="219" t="s">
        <v>2418</v>
      </c>
      <c r="G85" s="220" t="s">
        <v>212</v>
      </c>
      <c r="H85" s="221">
        <v>1.2589999999999999</v>
      </c>
      <c r="I85" s="222"/>
      <c r="J85" s="223">
        <f>ROUND(I85*H85,2)</f>
        <v>0</v>
      </c>
      <c r="K85" s="219" t="s">
        <v>213</v>
      </c>
      <c r="L85" s="43"/>
      <c r="M85" s="224" t="s">
        <v>1</v>
      </c>
      <c r="N85" s="225" t="s">
        <v>42</v>
      </c>
      <c r="O85" s="79"/>
      <c r="P85" s="226">
        <f>O85*H85</f>
        <v>0</v>
      </c>
      <c r="Q85" s="226">
        <v>0.00122</v>
      </c>
      <c r="R85" s="226">
        <f>Q85*H85</f>
        <v>0.0015359799999999997</v>
      </c>
      <c r="S85" s="226">
        <v>0</v>
      </c>
      <c r="T85" s="227">
        <f>S85*H85</f>
        <v>0</v>
      </c>
      <c r="AR85" s="17" t="s">
        <v>303</v>
      </c>
      <c r="AT85" s="17" t="s">
        <v>209</v>
      </c>
      <c r="AU85" s="17" t="s">
        <v>80</v>
      </c>
      <c r="AY85" s="17" t="s">
        <v>207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7" t="s">
        <v>78</v>
      </c>
      <c r="BK85" s="228">
        <f>ROUND(I85*H85,2)</f>
        <v>0</v>
      </c>
      <c r="BL85" s="17" t="s">
        <v>303</v>
      </c>
      <c r="BM85" s="17" t="s">
        <v>3935</v>
      </c>
    </row>
    <row r="86" s="12" customFormat="1">
      <c r="B86" s="229"/>
      <c r="C86" s="230"/>
      <c r="D86" s="231" t="s">
        <v>216</v>
      </c>
      <c r="E86" s="232" t="s">
        <v>1</v>
      </c>
      <c r="F86" s="233" t="s">
        <v>3936</v>
      </c>
      <c r="G86" s="230"/>
      <c r="H86" s="234">
        <v>1.2589999999999999</v>
      </c>
      <c r="I86" s="235"/>
      <c r="J86" s="230"/>
      <c r="K86" s="230"/>
      <c r="L86" s="236"/>
      <c r="M86" s="237"/>
      <c r="N86" s="238"/>
      <c r="O86" s="238"/>
      <c r="P86" s="238"/>
      <c r="Q86" s="238"/>
      <c r="R86" s="238"/>
      <c r="S86" s="238"/>
      <c r="T86" s="239"/>
      <c r="AT86" s="240" t="s">
        <v>216</v>
      </c>
      <c r="AU86" s="240" t="s">
        <v>80</v>
      </c>
      <c r="AV86" s="12" t="s">
        <v>80</v>
      </c>
      <c r="AW86" s="12" t="s">
        <v>33</v>
      </c>
      <c r="AX86" s="12" t="s">
        <v>78</v>
      </c>
      <c r="AY86" s="240" t="s">
        <v>207</v>
      </c>
    </row>
    <row r="87" s="1" customFormat="1" ht="22.5" customHeight="1">
      <c r="B87" s="38"/>
      <c r="C87" s="217" t="s">
        <v>80</v>
      </c>
      <c r="D87" s="217" t="s">
        <v>209</v>
      </c>
      <c r="E87" s="218" t="s">
        <v>3937</v>
      </c>
      <c r="F87" s="219" t="s">
        <v>3938</v>
      </c>
      <c r="G87" s="220" t="s">
        <v>296</v>
      </c>
      <c r="H87" s="221">
        <v>146.28</v>
      </c>
      <c r="I87" s="222"/>
      <c r="J87" s="223">
        <f>ROUND(I87*H87,2)</f>
        <v>0</v>
      </c>
      <c r="K87" s="219" t="s">
        <v>213</v>
      </c>
      <c r="L87" s="43"/>
      <c r="M87" s="224" t="s">
        <v>1</v>
      </c>
      <c r="N87" s="225" t="s">
        <v>42</v>
      </c>
      <c r="O87" s="79"/>
      <c r="P87" s="226">
        <f>O87*H87</f>
        <v>0</v>
      </c>
      <c r="Q87" s="226">
        <v>0.016209999999999999</v>
      </c>
      <c r="R87" s="226">
        <f>Q87*H87</f>
        <v>2.3711987999999997</v>
      </c>
      <c r="S87" s="226">
        <v>0</v>
      </c>
      <c r="T87" s="227">
        <f>S87*H87</f>
        <v>0</v>
      </c>
      <c r="AR87" s="17" t="s">
        <v>303</v>
      </c>
      <c r="AT87" s="17" t="s">
        <v>209</v>
      </c>
      <c r="AU87" s="17" t="s">
        <v>80</v>
      </c>
      <c r="AY87" s="17" t="s">
        <v>207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7" t="s">
        <v>78</v>
      </c>
      <c r="BK87" s="228">
        <f>ROUND(I87*H87,2)</f>
        <v>0</v>
      </c>
      <c r="BL87" s="17" t="s">
        <v>303</v>
      </c>
      <c r="BM87" s="17" t="s">
        <v>3939</v>
      </c>
    </row>
    <row r="88" s="12" customFormat="1">
      <c r="B88" s="229"/>
      <c r="C88" s="230"/>
      <c r="D88" s="231" t="s">
        <v>216</v>
      </c>
      <c r="E88" s="232" t="s">
        <v>1</v>
      </c>
      <c r="F88" s="233" t="s">
        <v>3940</v>
      </c>
      <c r="G88" s="230"/>
      <c r="H88" s="234">
        <v>146.28</v>
      </c>
      <c r="I88" s="235"/>
      <c r="J88" s="230"/>
      <c r="K88" s="230"/>
      <c r="L88" s="236"/>
      <c r="M88" s="237"/>
      <c r="N88" s="238"/>
      <c r="O88" s="238"/>
      <c r="P88" s="238"/>
      <c r="Q88" s="238"/>
      <c r="R88" s="238"/>
      <c r="S88" s="238"/>
      <c r="T88" s="239"/>
      <c r="AT88" s="240" t="s">
        <v>216</v>
      </c>
      <c r="AU88" s="240" t="s">
        <v>80</v>
      </c>
      <c r="AV88" s="12" t="s">
        <v>80</v>
      </c>
      <c r="AW88" s="12" t="s">
        <v>33</v>
      </c>
      <c r="AX88" s="12" t="s">
        <v>78</v>
      </c>
      <c r="AY88" s="240" t="s">
        <v>207</v>
      </c>
    </row>
    <row r="89" s="1" customFormat="1" ht="16.5" customHeight="1">
      <c r="B89" s="38"/>
      <c r="C89" s="217" t="s">
        <v>228</v>
      </c>
      <c r="D89" s="217" t="s">
        <v>209</v>
      </c>
      <c r="E89" s="218" t="s">
        <v>3941</v>
      </c>
      <c r="F89" s="219" t="s">
        <v>3942</v>
      </c>
      <c r="G89" s="220" t="s">
        <v>296</v>
      </c>
      <c r="H89" s="221">
        <v>139.91999999999999</v>
      </c>
      <c r="I89" s="222"/>
      <c r="J89" s="223">
        <f>ROUND(I89*H89,2)</f>
        <v>0</v>
      </c>
      <c r="K89" s="219" t="s">
        <v>213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303</v>
      </c>
      <c r="AT89" s="17" t="s">
        <v>209</v>
      </c>
      <c r="AU89" s="17" t="s">
        <v>80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303</v>
      </c>
      <c r="BM89" s="17" t="s">
        <v>3943</v>
      </c>
    </row>
    <row r="90" s="12" customFormat="1">
      <c r="B90" s="229"/>
      <c r="C90" s="230"/>
      <c r="D90" s="231" t="s">
        <v>216</v>
      </c>
      <c r="E90" s="232" t="s">
        <v>1</v>
      </c>
      <c r="F90" s="233" t="s">
        <v>3944</v>
      </c>
      <c r="G90" s="230"/>
      <c r="H90" s="234">
        <v>139.91999999999999</v>
      </c>
      <c r="I90" s="235"/>
      <c r="J90" s="230"/>
      <c r="K90" s="230"/>
      <c r="L90" s="236"/>
      <c r="M90" s="237"/>
      <c r="N90" s="238"/>
      <c r="O90" s="238"/>
      <c r="P90" s="238"/>
      <c r="Q90" s="238"/>
      <c r="R90" s="238"/>
      <c r="S90" s="238"/>
      <c r="T90" s="239"/>
      <c r="AT90" s="240" t="s">
        <v>216</v>
      </c>
      <c r="AU90" s="240" t="s">
        <v>80</v>
      </c>
      <c r="AV90" s="12" t="s">
        <v>80</v>
      </c>
      <c r="AW90" s="12" t="s">
        <v>33</v>
      </c>
      <c r="AX90" s="12" t="s">
        <v>78</v>
      </c>
      <c r="AY90" s="240" t="s">
        <v>207</v>
      </c>
    </row>
    <row r="91" s="1" customFormat="1" ht="22.5" customHeight="1">
      <c r="B91" s="38"/>
      <c r="C91" s="273" t="s">
        <v>214</v>
      </c>
      <c r="D91" s="273" t="s">
        <v>281</v>
      </c>
      <c r="E91" s="274" t="s">
        <v>3945</v>
      </c>
      <c r="F91" s="275" t="s">
        <v>3946</v>
      </c>
      <c r="G91" s="276" t="s">
        <v>212</v>
      </c>
      <c r="H91" s="277">
        <v>1.385</v>
      </c>
      <c r="I91" s="278"/>
      <c r="J91" s="279">
        <f>ROUND(I91*H91,2)</f>
        <v>0</v>
      </c>
      <c r="K91" s="275" t="s">
        <v>3947</v>
      </c>
      <c r="L91" s="280"/>
      <c r="M91" s="281" t="s">
        <v>1</v>
      </c>
      <c r="N91" s="282" t="s">
        <v>42</v>
      </c>
      <c r="O91" s="79"/>
      <c r="P91" s="226">
        <f>O91*H91</f>
        <v>0</v>
      </c>
      <c r="Q91" s="226">
        <v>0.55000000000000004</v>
      </c>
      <c r="R91" s="226">
        <f>Q91*H91</f>
        <v>0.76175000000000004</v>
      </c>
      <c r="S91" s="226">
        <v>0</v>
      </c>
      <c r="T91" s="227">
        <f>S91*H91</f>
        <v>0</v>
      </c>
      <c r="AR91" s="17" t="s">
        <v>397</v>
      </c>
      <c r="AT91" s="17" t="s">
        <v>281</v>
      </c>
      <c r="AU91" s="17" t="s">
        <v>80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303</v>
      </c>
      <c r="BM91" s="17" t="s">
        <v>3948</v>
      </c>
    </row>
    <row r="92" s="12" customFormat="1">
      <c r="B92" s="229"/>
      <c r="C92" s="230"/>
      <c r="D92" s="231" t="s">
        <v>216</v>
      </c>
      <c r="E92" s="232" t="s">
        <v>1</v>
      </c>
      <c r="F92" s="233" t="s">
        <v>3949</v>
      </c>
      <c r="G92" s="230"/>
      <c r="H92" s="234">
        <v>1.385</v>
      </c>
      <c r="I92" s="235"/>
      <c r="J92" s="230"/>
      <c r="K92" s="230"/>
      <c r="L92" s="236"/>
      <c r="M92" s="237"/>
      <c r="N92" s="238"/>
      <c r="O92" s="238"/>
      <c r="P92" s="238"/>
      <c r="Q92" s="238"/>
      <c r="R92" s="238"/>
      <c r="S92" s="238"/>
      <c r="T92" s="239"/>
      <c r="AT92" s="240" t="s">
        <v>216</v>
      </c>
      <c r="AU92" s="240" t="s">
        <v>80</v>
      </c>
      <c r="AV92" s="12" t="s">
        <v>80</v>
      </c>
      <c r="AW92" s="12" t="s">
        <v>33</v>
      </c>
      <c r="AX92" s="12" t="s">
        <v>78</v>
      </c>
      <c r="AY92" s="240" t="s">
        <v>207</v>
      </c>
    </row>
    <row r="93" s="1" customFormat="1" ht="16.5" customHeight="1">
      <c r="B93" s="38"/>
      <c r="C93" s="217" t="s">
        <v>240</v>
      </c>
      <c r="D93" s="217" t="s">
        <v>209</v>
      </c>
      <c r="E93" s="218" t="s">
        <v>3950</v>
      </c>
      <c r="F93" s="219" t="s">
        <v>3951</v>
      </c>
      <c r="G93" s="220" t="s">
        <v>212</v>
      </c>
      <c r="H93" s="221">
        <v>4.9160000000000004</v>
      </c>
      <c r="I93" s="222"/>
      <c r="J93" s="223">
        <f>ROUND(I93*H93,2)</f>
        <v>0</v>
      </c>
      <c r="K93" s="219" t="s">
        <v>213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0.023369999999999998</v>
      </c>
      <c r="R93" s="226">
        <f>Q93*H93</f>
        <v>0.11488692</v>
      </c>
      <c r="S93" s="226">
        <v>0</v>
      </c>
      <c r="T93" s="227">
        <f>S93*H93</f>
        <v>0</v>
      </c>
      <c r="AR93" s="17" t="s">
        <v>303</v>
      </c>
      <c r="AT93" s="17" t="s">
        <v>209</v>
      </c>
      <c r="AU93" s="17" t="s">
        <v>80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303</v>
      </c>
      <c r="BM93" s="17" t="s">
        <v>3952</v>
      </c>
    </row>
    <row r="94" s="12" customFormat="1">
      <c r="B94" s="229"/>
      <c r="C94" s="230"/>
      <c r="D94" s="231" t="s">
        <v>216</v>
      </c>
      <c r="E94" s="232" t="s">
        <v>1</v>
      </c>
      <c r="F94" s="233" t="s">
        <v>3953</v>
      </c>
      <c r="G94" s="230"/>
      <c r="H94" s="234">
        <v>4.9160000000000004</v>
      </c>
      <c r="I94" s="235"/>
      <c r="J94" s="230"/>
      <c r="K94" s="230"/>
      <c r="L94" s="236"/>
      <c r="M94" s="237"/>
      <c r="N94" s="238"/>
      <c r="O94" s="238"/>
      <c r="P94" s="238"/>
      <c r="Q94" s="238"/>
      <c r="R94" s="238"/>
      <c r="S94" s="238"/>
      <c r="T94" s="239"/>
      <c r="AT94" s="240" t="s">
        <v>216</v>
      </c>
      <c r="AU94" s="240" t="s">
        <v>80</v>
      </c>
      <c r="AV94" s="12" t="s">
        <v>80</v>
      </c>
      <c r="AW94" s="12" t="s">
        <v>33</v>
      </c>
      <c r="AX94" s="12" t="s">
        <v>78</v>
      </c>
      <c r="AY94" s="240" t="s">
        <v>207</v>
      </c>
    </row>
    <row r="95" s="1" customFormat="1" ht="16.5" customHeight="1">
      <c r="B95" s="38"/>
      <c r="C95" s="217" t="s">
        <v>244</v>
      </c>
      <c r="D95" s="217" t="s">
        <v>209</v>
      </c>
      <c r="E95" s="218" t="s">
        <v>3954</v>
      </c>
      <c r="F95" s="219" t="s">
        <v>3955</v>
      </c>
      <c r="G95" s="220" t="s">
        <v>290</v>
      </c>
      <c r="H95" s="221">
        <v>117</v>
      </c>
      <c r="I95" s="222"/>
      <c r="J95" s="223">
        <f>ROUND(I95*H95,2)</f>
        <v>0</v>
      </c>
      <c r="K95" s="219" t="s">
        <v>3956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303</v>
      </c>
      <c r="AT95" s="17" t="s">
        <v>209</v>
      </c>
      <c r="AU95" s="17" t="s">
        <v>80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303</v>
      </c>
      <c r="BM95" s="17" t="s">
        <v>3957</v>
      </c>
    </row>
    <row r="96" s="12" customFormat="1">
      <c r="B96" s="229"/>
      <c r="C96" s="230"/>
      <c r="D96" s="231" t="s">
        <v>216</v>
      </c>
      <c r="E96" s="232" t="s">
        <v>1</v>
      </c>
      <c r="F96" s="233" t="s">
        <v>3958</v>
      </c>
      <c r="G96" s="230"/>
      <c r="H96" s="234">
        <v>117</v>
      </c>
      <c r="I96" s="235"/>
      <c r="J96" s="230"/>
      <c r="K96" s="230"/>
      <c r="L96" s="236"/>
      <c r="M96" s="237"/>
      <c r="N96" s="238"/>
      <c r="O96" s="238"/>
      <c r="P96" s="238"/>
      <c r="Q96" s="238"/>
      <c r="R96" s="238"/>
      <c r="S96" s="238"/>
      <c r="T96" s="239"/>
      <c r="AT96" s="240" t="s">
        <v>216</v>
      </c>
      <c r="AU96" s="240" t="s">
        <v>80</v>
      </c>
      <c r="AV96" s="12" t="s">
        <v>80</v>
      </c>
      <c r="AW96" s="12" t="s">
        <v>33</v>
      </c>
      <c r="AX96" s="12" t="s">
        <v>78</v>
      </c>
      <c r="AY96" s="240" t="s">
        <v>207</v>
      </c>
    </row>
    <row r="97" s="1" customFormat="1" ht="22.5" customHeight="1">
      <c r="B97" s="38"/>
      <c r="C97" s="217" t="s">
        <v>249</v>
      </c>
      <c r="D97" s="217" t="s">
        <v>209</v>
      </c>
      <c r="E97" s="218" t="s">
        <v>3360</v>
      </c>
      <c r="F97" s="219" t="s">
        <v>3361</v>
      </c>
      <c r="G97" s="220" t="s">
        <v>868</v>
      </c>
      <c r="H97" s="283"/>
      <c r="I97" s="222"/>
      <c r="J97" s="223">
        <f>ROUND(I97*H97,2)</f>
        <v>0</v>
      </c>
      <c r="K97" s="219" t="s">
        <v>213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303</v>
      </c>
      <c r="AT97" s="17" t="s">
        <v>209</v>
      </c>
      <c r="AU97" s="17" t="s">
        <v>80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303</v>
      </c>
      <c r="BM97" s="17" t="s">
        <v>3959</v>
      </c>
    </row>
    <row r="98" s="11" customFormat="1" ht="22.8" customHeight="1">
      <c r="B98" s="201"/>
      <c r="C98" s="202"/>
      <c r="D98" s="203" t="s">
        <v>70</v>
      </c>
      <c r="E98" s="215" t="s">
        <v>918</v>
      </c>
      <c r="F98" s="215" t="s">
        <v>3960</v>
      </c>
      <c r="G98" s="202"/>
      <c r="H98" s="202"/>
      <c r="I98" s="205"/>
      <c r="J98" s="216">
        <f>BK98</f>
        <v>0</v>
      </c>
      <c r="K98" s="202"/>
      <c r="L98" s="207"/>
      <c r="M98" s="208"/>
      <c r="N98" s="209"/>
      <c r="O98" s="209"/>
      <c r="P98" s="210">
        <f>SUM(P99:P103)</f>
        <v>0</v>
      </c>
      <c r="Q98" s="209"/>
      <c r="R98" s="210">
        <f>SUM(R99:R103)</f>
        <v>1.1687844000000001</v>
      </c>
      <c r="S98" s="209"/>
      <c r="T98" s="211">
        <f>SUM(T99:T103)</f>
        <v>0</v>
      </c>
      <c r="AR98" s="212" t="s">
        <v>80</v>
      </c>
      <c r="AT98" s="213" t="s">
        <v>70</v>
      </c>
      <c r="AU98" s="213" t="s">
        <v>78</v>
      </c>
      <c r="AY98" s="212" t="s">
        <v>207</v>
      </c>
      <c r="BK98" s="214">
        <f>SUM(BK99:BK103)</f>
        <v>0</v>
      </c>
    </row>
    <row r="99" s="1" customFormat="1" ht="22.5" customHeight="1">
      <c r="B99" s="38"/>
      <c r="C99" s="217" t="s">
        <v>253</v>
      </c>
      <c r="D99" s="217" t="s">
        <v>209</v>
      </c>
      <c r="E99" s="218" t="s">
        <v>3961</v>
      </c>
      <c r="F99" s="219" t="s">
        <v>3962</v>
      </c>
      <c r="G99" s="220" t="s">
        <v>296</v>
      </c>
      <c r="H99" s="221">
        <v>153.59399999999999</v>
      </c>
      <c r="I99" s="222"/>
      <c r="J99" s="223">
        <f>ROUND(I99*H99,2)</f>
        <v>0</v>
      </c>
      <c r="K99" s="219" t="s">
        <v>213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0.0076</v>
      </c>
      <c r="R99" s="226">
        <f>Q99*H99</f>
        <v>1.1673144</v>
      </c>
      <c r="S99" s="226">
        <v>0</v>
      </c>
      <c r="T99" s="227">
        <f>S99*H99</f>
        <v>0</v>
      </c>
      <c r="AR99" s="17" t="s">
        <v>303</v>
      </c>
      <c r="AT99" s="17" t="s">
        <v>209</v>
      </c>
      <c r="AU99" s="17" t="s">
        <v>80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303</v>
      </c>
      <c r="BM99" s="17" t="s">
        <v>3963</v>
      </c>
    </row>
    <row r="100" s="12" customFormat="1">
      <c r="B100" s="229"/>
      <c r="C100" s="230"/>
      <c r="D100" s="231" t="s">
        <v>216</v>
      </c>
      <c r="E100" s="232" t="s">
        <v>1</v>
      </c>
      <c r="F100" s="233" t="s">
        <v>3964</v>
      </c>
      <c r="G100" s="230"/>
      <c r="H100" s="234">
        <v>153.59399999999999</v>
      </c>
      <c r="I100" s="235"/>
      <c r="J100" s="230"/>
      <c r="K100" s="230"/>
      <c r="L100" s="236"/>
      <c r="M100" s="237"/>
      <c r="N100" s="238"/>
      <c r="O100" s="238"/>
      <c r="P100" s="238"/>
      <c r="Q100" s="238"/>
      <c r="R100" s="238"/>
      <c r="S100" s="238"/>
      <c r="T100" s="239"/>
      <c r="AT100" s="240" t="s">
        <v>216</v>
      </c>
      <c r="AU100" s="240" t="s">
        <v>80</v>
      </c>
      <c r="AV100" s="12" t="s">
        <v>80</v>
      </c>
      <c r="AW100" s="12" t="s">
        <v>33</v>
      </c>
      <c r="AX100" s="12" t="s">
        <v>78</v>
      </c>
      <c r="AY100" s="240" t="s">
        <v>207</v>
      </c>
    </row>
    <row r="101" s="1" customFormat="1" ht="22.5" customHeight="1">
      <c r="B101" s="38"/>
      <c r="C101" s="217" t="s">
        <v>258</v>
      </c>
      <c r="D101" s="217" t="s">
        <v>209</v>
      </c>
      <c r="E101" s="218" t="s">
        <v>3965</v>
      </c>
      <c r="F101" s="219" t="s">
        <v>3966</v>
      </c>
      <c r="G101" s="220" t="s">
        <v>296</v>
      </c>
      <c r="H101" s="221">
        <v>147</v>
      </c>
      <c r="I101" s="222"/>
      <c r="J101" s="223">
        <f>ROUND(I101*H101,2)</f>
        <v>0</v>
      </c>
      <c r="K101" s="219" t="s">
        <v>943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1.0000000000000001E-05</v>
      </c>
      <c r="R101" s="226">
        <f>Q101*H101</f>
        <v>0.0014700000000000002</v>
      </c>
      <c r="S101" s="226">
        <v>0</v>
      </c>
      <c r="T101" s="227">
        <f>S101*H101</f>
        <v>0</v>
      </c>
      <c r="AR101" s="17" t="s">
        <v>303</v>
      </c>
      <c r="AT101" s="17" t="s">
        <v>209</v>
      </c>
      <c r="AU101" s="17" t="s">
        <v>80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303</v>
      </c>
      <c r="BM101" s="17" t="s">
        <v>3967</v>
      </c>
    </row>
    <row r="102" s="12" customFormat="1">
      <c r="B102" s="229"/>
      <c r="C102" s="230"/>
      <c r="D102" s="231" t="s">
        <v>216</v>
      </c>
      <c r="E102" s="232" t="s">
        <v>1</v>
      </c>
      <c r="F102" s="233" t="s">
        <v>3968</v>
      </c>
      <c r="G102" s="230"/>
      <c r="H102" s="234">
        <v>147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216</v>
      </c>
      <c r="AU102" s="240" t="s">
        <v>80</v>
      </c>
      <c r="AV102" s="12" t="s">
        <v>80</v>
      </c>
      <c r="AW102" s="12" t="s">
        <v>33</v>
      </c>
      <c r="AX102" s="12" t="s">
        <v>78</v>
      </c>
      <c r="AY102" s="240" t="s">
        <v>207</v>
      </c>
    </row>
    <row r="103" s="1" customFormat="1" ht="22.5" customHeight="1">
      <c r="B103" s="38"/>
      <c r="C103" s="217" t="s">
        <v>263</v>
      </c>
      <c r="D103" s="217" t="s">
        <v>209</v>
      </c>
      <c r="E103" s="218" t="s">
        <v>3435</v>
      </c>
      <c r="F103" s="219" t="s">
        <v>3436</v>
      </c>
      <c r="G103" s="220" t="s">
        <v>868</v>
      </c>
      <c r="H103" s="283"/>
      <c r="I103" s="222"/>
      <c r="J103" s="223">
        <f>ROUND(I103*H103,2)</f>
        <v>0</v>
      </c>
      <c r="K103" s="219" t="s">
        <v>213</v>
      </c>
      <c r="L103" s="43"/>
      <c r="M103" s="287" t="s">
        <v>1</v>
      </c>
      <c r="N103" s="288" t="s">
        <v>42</v>
      </c>
      <c r="O103" s="289"/>
      <c r="P103" s="290">
        <f>O103*H103</f>
        <v>0</v>
      </c>
      <c r="Q103" s="290">
        <v>0</v>
      </c>
      <c r="R103" s="290">
        <f>Q103*H103</f>
        <v>0</v>
      </c>
      <c r="S103" s="290">
        <v>0</v>
      </c>
      <c r="T103" s="291">
        <f>S103*H103</f>
        <v>0</v>
      </c>
      <c r="AR103" s="17" t="s">
        <v>303</v>
      </c>
      <c r="AT103" s="17" t="s">
        <v>209</v>
      </c>
      <c r="AU103" s="17" t="s">
        <v>80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303</v>
      </c>
      <c r="BM103" s="17" t="s">
        <v>3969</v>
      </c>
    </row>
    <row r="104" s="1" customFormat="1" ht="6.96" customHeight="1">
      <c r="B104" s="57"/>
      <c r="C104" s="58"/>
      <c r="D104" s="58"/>
      <c r="E104" s="58"/>
      <c r="F104" s="58"/>
      <c r="G104" s="58"/>
      <c r="H104" s="58"/>
      <c r="I104" s="167"/>
      <c r="J104" s="58"/>
      <c r="K104" s="58"/>
      <c r="L104" s="43"/>
    </row>
  </sheetData>
  <sheetProtection sheet="1" autoFilter="0" formatColumns="0" formatRows="0" objects="1" scenarios="1" spinCount="100000" saltValue="KNS3apJwjni0VZFG5ZWhG4nPaIkzgifWu6agpwk5Xlku9pntq+xwQweGqO/fC8eqB0xYlBEwwWMa3rQcrFyT+A==" hashValue="IPGsygRKaO98BoWuX3V/MSwxpM7Jprv/bHYnfCgqc8NwjWH1ayONrG+akVVhnN5KjO9tJp0+beZOHiLvYvjgdg==" algorithmName="SHA-512" password="CC35"/>
  <autoFilter ref="C81:K103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159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s="1" customFormat="1" ht="12" customHeight="1">
      <c r="B8" s="43"/>
      <c r="D8" s="141" t="s">
        <v>161</v>
      </c>
      <c r="I8" s="143"/>
      <c r="L8" s="43"/>
    </row>
    <row r="9" s="1" customFormat="1" ht="36.96" customHeight="1">
      <c r="B9" s="43"/>
      <c r="E9" s="144" t="s">
        <v>3970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19</v>
      </c>
      <c r="F11" s="17" t="s">
        <v>1</v>
      </c>
      <c r="I11" s="145" t="s">
        <v>20</v>
      </c>
      <c r="J11" s="17" t="s">
        <v>1</v>
      </c>
      <c r="L11" s="43"/>
    </row>
    <row r="12" s="1" customFormat="1" ht="12" customHeight="1">
      <c r="B12" s="43"/>
      <c r="D12" s="141" t="s">
        <v>21</v>
      </c>
      <c r="F12" s="17" t="s">
        <v>22</v>
      </c>
      <c r="I12" s="145" t="s">
        <v>23</v>
      </c>
      <c r="J12" s="146" t="str">
        <f>'Rekapitulace stavby'!AN8</f>
        <v>12. 4. 2018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25</v>
      </c>
      <c r="I14" s="145" t="s">
        <v>26</v>
      </c>
      <c r="J14" s="17" t="s">
        <v>1</v>
      </c>
      <c r="L14" s="43"/>
    </row>
    <row r="15" s="1" customFormat="1" ht="18" customHeight="1">
      <c r="B15" s="43"/>
      <c r="E15" s="17" t="s">
        <v>27</v>
      </c>
      <c r="I15" s="145" t="s">
        <v>28</v>
      </c>
      <c r="J15" s="17" t="s">
        <v>1</v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29</v>
      </c>
      <c r="I17" s="145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31</v>
      </c>
      <c r="I20" s="145" t="s">
        <v>26</v>
      </c>
      <c r="J20" s="17" t="s">
        <v>1</v>
      </c>
      <c r="L20" s="43"/>
    </row>
    <row r="21" s="1" customFormat="1" ht="18" customHeight="1">
      <c r="B21" s="43"/>
      <c r="E21" s="17" t="s">
        <v>32</v>
      </c>
      <c r="I21" s="145" t="s">
        <v>28</v>
      </c>
      <c r="J21" s="17" t="s">
        <v>1</v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34</v>
      </c>
      <c r="I23" s="145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28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35</v>
      </c>
      <c r="I26" s="143"/>
      <c r="L26" s="43"/>
    </row>
    <row r="27" s="7" customFormat="1" ht="16.5" customHeight="1">
      <c r="B27" s="147"/>
      <c r="E27" s="148" t="s">
        <v>1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37</v>
      </c>
      <c r="I30" s="143"/>
      <c r="J30" s="152">
        <f>ROUND(J80,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39</v>
      </c>
      <c r="I32" s="154" t="s">
        <v>38</v>
      </c>
      <c r="J32" s="153" t="s">
        <v>40</v>
      </c>
      <c r="L32" s="43"/>
    </row>
    <row r="33" s="1" customFormat="1" ht="14.4" customHeight="1">
      <c r="B33" s="43"/>
      <c r="D33" s="141" t="s">
        <v>41</v>
      </c>
      <c r="E33" s="141" t="s">
        <v>42</v>
      </c>
      <c r="F33" s="155">
        <f>ROUND((SUM(BE80:BE110)),  2)</f>
        <v>0</v>
      </c>
      <c r="I33" s="156">
        <v>0.20999999999999999</v>
      </c>
      <c r="J33" s="155">
        <f>ROUND(((SUM(BE80:BE110))*I33),  2)</f>
        <v>0</v>
      </c>
      <c r="L33" s="43"/>
    </row>
    <row r="34" s="1" customFormat="1" ht="14.4" customHeight="1">
      <c r="B34" s="43"/>
      <c r="E34" s="141" t="s">
        <v>43</v>
      </c>
      <c r="F34" s="155">
        <f>ROUND((SUM(BF80:BF110)),  2)</f>
        <v>0</v>
      </c>
      <c r="I34" s="156">
        <v>0.14999999999999999</v>
      </c>
      <c r="J34" s="155">
        <f>ROUND(((SUM(BF80:BF110))*I34),  2)</f>
        <v>0</v>
      </c>
      <c r="L34" s="43"/>
    </row>
    <row r="35" hidden="1" s="1" customFormat="1" ht="14.4" customHeight="1">
      <c r="B35" s="43"/>
      <c r="E35" s="141" t="s">
        <v>44</v>
      </c>
      <c r="F35" s="155">
        <f>ROUND((SUM(BG80:BG110)),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45</v>
      </c>
      <c r="F36" s="155">
        <f>ROUND((SUM(BH80:BH110)),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ROUND((SUM(BI80:BI110)),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166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5.TEMNÝ DŮL- VÝCVIKOVÉ STŘEDISKO-obj.24 -CÚ 2018/1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161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TEMDUL VRN - 1. VEDLEJŠÍ NÁKLADY  CÚ 2018/1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TEMNÝ DŮL</v>
      </c>
      <c r="G52" s="39"/>
      <c r="H52" s="39"/>
      <c r="I52" s="145" t="s">
        <v>23</v>
      </c>
      <c r="J52" s="67" t="str">
        <f>IF(J12="","",J12)</f>
        <v>12. 4. 2018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24.9" customHeight="1">
      <c r="B54" s="38"/>
      <c r="C54" s="32" t="s">
        <v>25</v>
      </c>
      <c r="D54" s="39"/>
      <c r="E54" s="39"/>
      <c r="F54" s="27" t="str">
        <f>E15</f>
        <v xml:space="preserve"> </v>
      </c>
      <c r="G54" s="39"/>
      <c r="H54" s="39"/>
      <c r="I54" s="145" t="s">
        <v>31</v>
      </c>
      <c r="J54" s="36" t="str">
        <f>E21</f>
        <v>ATELIER H1§ATELIER HÁJEK</v>
      </c>
      <c r="K54" s="39"/>
      <c r="L54" s="43"/>
    </row>
    <row r="55" s="1" customFormat="1" ht="13.6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45" t="s">
        <v>34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167</v>
      </c>
      <c r="D57" s="173"/>
      <c r="E57" s="173"/>
      <c r="F57" s="173"/>
      <c r="G57" s="173"/>
      <c r="H57" s="173"/>
      <c r="I57" s="174"/>
      <c r="J57" s="175" t="s">
        <v>168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169</v>
      </c>
      <c r="D59" s="39"/>
      <c r="E59" s="39"/>
      <c r="F59" s="39"/>
      <c r="G59" s="39"/>
      <c r="H59" s="39"/>
      <c r="I59" s="143"/>
      <c r="J59" s="98">
        <f>J80</f>
        <v>0</v>
      </c>
      <c r="K59" s="39"/>
      <c r="L59" s="43"/>
      <c r="AU59" s="17" t="s">
        <v>170</v>
      </c>
    </row>
    <row r="60" s="8" customFormat="1" ht="24.96" customHeight="1">
      <c r="B60" s="177"/>
      <c r="C60" s="178"/>
      <c r="D60" s="179" t="s">
        <v>3971</v>
      </c>
      <c r="E60" s="180"/>
      <c r="F60" s="180"/>
      <c r="G60" s="180"/>
      <c r="H60" s="180"/>
      <c r="I60" s="181"/>
      <c r="J60" s="182">
        <f>J81</f>
        <v>0</v>
      </c>
      <c r="K60" s="178"/>
      <c r="L60" s="183"/>
    </row>
    <row r="61" s="1" customFormat="1" ht="21.84" customHeight="1">
      <c r="B61" s="38"/>
      <c r="C61" s="39"/>
      <c r="D61" s="39"/>
      <c r="E61" s="39"/>
      <c r="F61" s="39"/>
      <c r="G61" s="39"/>
      <c r="H61" s="39"/>
      <c r="I61" s="143"/>
      <c r="J61" s="39"/>
      <c r="K61" s="39"/>
      <c r="L61" s="43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67"/>
      <c r="J62" s="58"/>
      <c r="K62" s="58"/>
      <c r="L62" s="43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70"/>
      <c r="J66" s="60"/>
      <c r="K66" s="60"/>
      <c r="L66" s="43"/>
    </row>
    <row r="67" s="1" customFormat="1" ht="24.96" customHeight="1">
      <c r="B67" s="38"/>
      <c r="C67" s="23" t="s">
        <v>192</v>
      </c>
      <c r="D67" s="39"/>
      <c r="E67" s="39"/>
      <c r="F67" s="39"/>
      <c r="G67" s="39"/>
      <c r="H67" s="39"/>
      <c r="I67" s="143"/>
      <c r="J67" s="39"/>
      <c r="K67" s="39"/>
      <c r="L67" s="43"/>
    </row>
    <row r="68" s="1" customFormat="1" ht="6.96" customHeight="1">
      <c r="B68" s="38"/>
      <c r="C68" s="39"/>
      <c r="D68" s="39"/>
      <c r="E68" s="39"/>
      <c r="F68" s="39"/>
      <c r="G68" s="39"/>
      <c r="H68" s="39"/>
      <c r="I68" s="143"/>
      <c r="J68" s="39"/>
      <c r="K68" s="39"/>
      <c r="L68" s="43"/>
    </row>
    <row r="69" s="1" customFormat="1" ht="12" customHeight="1">
      <c r="B69" s="38"/>
      <c r="C69" s="32" t="s">
        <v>16</v>
      </c>
      <c r="D69" s="39"/>
      <c r="E69" s="39"/>
      <c r="F69" s="39"/>
      <c r="G69" s="39"/>
      <c r="H69" s="39"/>
      <c r="I69" s="143"/>
      <c r="J69" s="39"/>
      <c r="K69" s="39"/>
      <c r="L69" s="43"/>
    </row>
    <row r="70" s="1" customFormat="1" ht="16.5" customHeight="1">
      <c r="B70" s="38"/>
      <c r="C70" s="39"/>
      <c r="D70" s="39"/>
      <c r="E70" s="171" t="str">
        <f>E7</f>
        <v>5.TEMNÝ DŮL- VÝCVIKOVÉ STŘEDISKO-obj.24 -CÚ 2018/1</v>
      </c>
      <c r="F70" s="32"/>
      <c r="G70" s="32"/>
      <c r="H70" s="32"/>
      <c r="I70" s="143"/>
      <c r="J70" s="39"/>
      <c r="K70" s="39"/>
      <c r="L70" s="43"/>
    </row>
    <row r="71" s="1" customFormat="1" ht="12" customHeight="1">
      <c r="B71" s="38"/>
      <c r="C71" s="32" t="s">
        <v>161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6.5" customHeight="1">
      <c r="B72" s="38"/>
      <c r="C72" s="39"/>
      <c r="D72" s="39"/>
      <c r="E72" s="64" t="str">
        <f>E9</f>
        <v xml:space="preserve">TEMDUL VRN - 1. VEDLEJŠÍ NÁKLADY  CÚ 2018/1</v>
      </c>
      <c r="F72" s="39"/>
      <c r="G72" s="39"/>
      <c r="H72" s="39"/>
      <c r="I72" s="143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2" customHeight="1">
      <c r="B74" s="38"/>
      <c r="C74" s="32" t="s">
        <v>21</v>
      </c>
      <c r="D74" s="39"/>
      <c r="E74" s="39"/>
      <c r="F74" s="27" t="str">
        <f>F12</f>
        <v>TEMNÝ DŮL</v>
      </c>
      <c r="G74" s="39"/>
      <c r="H74" s="39"/>
      <c r="I74" s="145" t="s">
        <v>23</v>
      </c>
      <c r="J74" s="67" t="str">
        <f>IF(J12="","",J12)</f>
        <v>12. 4. 2018</v>
      </c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24.9" customHeight="1">
      <c r="B76" s="38"/>
      <c r="C76" s="32" t="s">
        <v>25</v>
      </c>
      <c r="D76" s="39"/>
      <c r="E76" s="39"/>
      <c r="F76" s="27" t="str">
        <f>E15</f>
        <v xml:space="preserve"> </v>
      </c>
      <c r="G76" s="39"/>
      <c r="H76" s="39"/>
      <c r="I76" s="145" t="s">
        <v>31</v>
      </c>
      <c r="J76" s="36" t="str">
        <f>E21</f>
        <v>ATELIER H1§ATELIER HÁJEK</v>
      </c>
      <c r="K76" s="39"/>
      <c r="L76" s="43"/>
    </row>
    <row r="77" s="1" customFormat="1" ht="13.65" customHeight="1">
      <c r="B77" s="38"/>
      <c r="C77" s="32" t="s">
        <v>29</v>
      </c>
      <c r="D77" s="39"/>
      <c r="E77" s="39"/>
      <c r="F77" s="27" t="str">
        <f>IF(E18="","",E18)</f>
        <v>Vyplň údaj</v>
      </c>
      <c r="G77" s="39"/>
      <c r="H77" s="39"/>
      <c r="I77" s="145" t="s">
        <v>34</v>
      </c>
      <c r="J77" s="36" t="str">
        <f>E24</f>
        <v xml:space="preserve"> </v>
      </c>
      <c r="K77" s="39"/>
      <c r="L77" s="43"/>
    </row>
    <row r="78" s="1" customFormat="1" ht="10.32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0" customFormat="1" ht="29.28" customHeight="1">
      <c r="B79" s="190"/>
      <c r="C79" s="191" t="s">
        <v>193</v>
      </c>
      <c r="D79" s="192" t="s">
        <v>56</v>
      </c>
      <c r="E79" s="192" t="s">
        <v>52</v>
      </c>
      <c r="F79" s="192" t="s">
        <v>53</v>
      </c>
      <c r="G79" s="192" t="s">
        <v>194</v>
      </c>
      <c r="H79" s="192" t="s">
        <v>195</v>
      </c>
      <c r="I79" s="193" t="s">
        <v>196</v>
      </c>
      <c r="J79" s="194" t="s">
        <v>168</v>
      </c>
      <c r="K79" s="195" t="s">
        <v>197</v>
      </c>
      <c r="L79" s="196"/>
      <c r="M79" s="88" t="s">
        <v>1</v>
      </c>
      <c r="N79" s="89" t="s">
        <v>41</v>
      </c>
      <c r="O79" s="89" t="s">
        <v>198</v>
      </c>
      <c r="P79" s="89" t="s">
        <v>199</v>
      </c>
      <c r="Q79" s="89" t="s">
        <v>200</v>
      </c>
      <c r="R79" s="89" t="s">
        <v>201</v>
      </c>
      <c r="S79" s="89" t="s">
        <v>202</v>
      </c>
      <c r="T79" s="90" t="s">
        <v>203</v>
      </c>
    </row>
    <row r="80" s="1" customFormat="1" ht="22.8" customHeight="1">
      <c r="B80" s="38"/>
      <c r="C80" s="95" t="s">
        <v>204</v>
      </c>
      <c r="D80" s="39"/>
      <c r="E80" s="39"/>
      <c r="F80" s="39"/>
      <c r="G80" s="39"/>
      <c r="H80" s="39"/>
      <c r="I80" s="143"/>
      <c r="J80" s="197">
        <f>BK80</f>
        <v>0</v>
      </c>
      <c r="K80" s="39"/>
      <c r="L80" s="43"/>
      <c r="M80" s="91"/>
      <c r="N80" s="92"/>
      <c r="O80" s="92"/>
      <c r="P80" s="198">
        <f>P81</f>
        <v>0</v>
      </c>
      <c r="Q80" s="92"/>
      <c r="R80" s="198">
        <f>R81</f>
        <v>0</v>
      </c>
      <c r="S80" s="92"/>
      <c r="T80" s="199">
        <f>T81</f>
        <v>0</v>
      </c>
      <c r="AT80" s="17" t="s">
        <v>70</v>
      </c>
      <c r="AU80" s="17" t="s">
        <v>170</v>
      </c>
      <c r="BK80" s="200">
        <f>BK81</f>
        <v>0</v>
      </c>
    </row>
    <row r="81" s="11" customFormat="1" ht="25.92" customHeight="1">
      <c r="B81" s="201"/>
      <c r="C81" s="202"/>
      <c r="D81" s="203" t="s">
        <v>70</v>
      </c>
      <c r="E81" s="204" t="s">
        <v>3972</v>
      </c>
      <c r="F81" s="204" t="s">
        <v>3973</v>
      </c>
      <c r="G81" s="202"/>
      <c r="H81" s="202"/>
      <c r="I81" s="205"/>
      <c r="J81" s="206">
        <f>BK81</f>
        <v>0</v>
      </c>
      <c r="K81" s="202"/>
      <c r="L81" s="207"/>
      <c r="M81" s="208"/>
      <c r="N81" s="209"/>
      <c r="O81" s="209"/>
      <c r="P81" s="210">
        <f>SUM(P82:P110)</f>
        <v>0</v>
      </c>
      <c r="Q81" s="209"/>
      <c r="R81" s="210">
        <f>SUM(R82:R110)</f>
        <v>0</v>
      </c>
      <c r="S81" s="209"/>
      <c r="T81" s="211">
        <f>SUM(T82:T110)</f>
        <v>0</v>
      </c>
      <c r="AR81" s="212" t="s">
        <v>240</v>
      </c>
      <c r="AT81" s="213" t="s">
        <v>70</v>
      </c>
      <c r="AU81" s="213" t="s">
        <v>71</v>
      </c>
      <c r="AY81" s="212" t="s">
        <v>207</v>
      </c>
      <c r="BK81" s="214">
        <f>SUM(BK82:BK110)</f>
        <v>0</v>
      </c>
    </row>
    <row r="82" s="1" customFormat="1" ht="16.5" customHeight="1">
      <c r="B82" s="38"/>
      <c r="C82" s="217" t="s">
        <v>80</v>
      </c>
      <c r="D82" s="217" t="s">
        <v>209</v>
      </c>
      <c r="E82" s="218" t="s">
        <v>3974</v>
      </c>
      <c r="F82" s="219" t="s">
        <v>3975</v>
      </c>
      <c r="G82" s="220" t="s">
        <v>1002</v>
      </c>
      <c r="H82" s="221">
        <v>1</v>
      </c>
      <c r="I82" s="222"/>
      <c r="J82" s="223">
        <f>ROUND(I82*H82,2)</f>
        <v>0</v>
      </c>
      <c r="K82" s="219" t="s">
        <v>213</v>
      </c>
      <c r="L82" s="43"/>
      <c r="M82" s="224" t="s">
        <v>1</v>
      </c>
      <c r="N82" s="225" t="s">
        <v>42</v>
      </c>
      <c r="O82" s="79"/>
      <c r="P82" s="226">
        <f>O82*H82</f>
        <v>0</v>
      </c>
      <c r="Q82" s="226">
        <v>0</v>
      </c>
      <c r="R82" s="226">
        <f>Q82*H82</f>
        <v>0</v>
      </c>
      <c r="S82" s="226">
        <v>0</v>
      </c>
      <c r="T82" s="227">
        <f>S82*H82</f>
        <v>0</v>
      </c>
      <c r="AR82" s="17" t="s">
        <v>214</v>
      </c>
      <c r="AT82" s="17" t="s">
        <v>209</v>
      </c>
      <c r="AU82" s="17" t="s">
        <v>78</v>
      </c>
      <c r="AY82" s="17" t="s">
        <v>207</v>
      </c>
      <c r="BE82" s="228">
        <f>IF(N82="základní",J82,0)</f>
        <v>0</v>
      </c>
      <c r="BF82" s="228">
        <f>IF(N82="snížená",J82,0)</f>
        <v>0</v>
      </c>
      <c r="BG82" s="228">
        <f>IF(N82="zákl. přenesená",J82,0)</f>
        <v>0</v>
      </c>
      <c r="BH82" s="228">
        <f>IF(N82="sníž. přenesená",J82,0)</f>
        <v>0</v>
      </c>
      <c r="BI82" s="228">
        <f>IF(N82="nulová",J82,0)</f>
        <v>0</v>
      </c>
      <c r="BJ82" s="17" t="s">
        <v>78</v>
      </c>
      <c r="BK82" s="228">
        <f>ROUND(I82*H82,2)</f>
        <v>0</v>
      </c>
      <c r="BL82" s="17" t="s">
        <v>214</v>
      </c>
      <c r="BM82" s="17" t="s">
        <v>3976</v>
      </c>
    </row>
    <row r="83" s="1" customFormat="1" ht="16.5" customHeight="1">
      <c r="B83" s="38"/>
      <c r="C83" s="217" t="s">
        <v>228</v>
      </c>
      <c r="D83" s="217" t="s">
        <v>209</v>
      </c>
      <c r="E83" s="218" t="s">
        <v>3977</v>
      </c>
      <c r="F83" s="219" t="s">
        <v>3978</v>
      </c>
      <c r="G83" s="220" t="s">
        <v>1002</v>
      </c>
      <c r="H83" s="221">
        <v>1</v>
      </c>
      <c r="I83" s="222"/>
      <c r="J83" s="223">
        <f>ROUND(I83*H83,2)</f>
        <v>0</v>
      </c>
      <c r="K83" s="219" t="s">
        <v>213</v>
      </c>
      <c r="L83" s="43"/>
      <c r="M83" s="224" t="s">
        <v>1</v>
      </c>
      <c r="N83" s="225" t="s">
        <v>42</v>
      </c>
      <c r="O83" s="79"/>
      <c r="P83" s="226">
        <f>O83*H83</f>
        <v>0</v>
      </c>
      <c r="Q83" s="226">
        <v>0</v>
      </c>
      <c r="R83" s="226">
        <f>Q83*H83</f>
        <v>0</v>
      </c>
      <c r="S83" s="226">
        <v>0</v>
      </c>
      <c r="T83" s="227">
        <f>S83*H83</f>
        <v>0</v>
      </c>
      <c r="AR83" s="17" t="s">
        <v>214</v>
      </c>
      <c r="AT83" s="17" t="s">
        <v>209</v>
      </c>
      <c r="AU83" s="17" t="s">
        <v>78</v>
      </c>
      <c r="AY83" s="17" t="s">
        <v>207</v>
      </c>
      <c r="BE83" s="228">
        <f>IF(N83="základní",J83,0)</f>
        <v>0</v>
      </c>
      <c r="BF83" s="228">
        <f>IF(N83="snížená",J83,0)</f>
        <v>0</v>
      </c>
      <c r="BG83" s="228">
        <f>IF(N83="zákl. přenesená",J83,0)</f>
        <v>0</v>
      </c>
      <c r="BH83" s="228">
        <f>IF(N83="sníž. přenesená",J83,0)</f>
        <v>0</v>
      </c>
      <c r="BI83" s="228">
        <f>IF(N83="nulová",J83,0)</f>
        <v>0</v>
      </c>
      <c r="BJ83" s="17" t="s">
        <v>78</v>
      </c>
      <c r="BK83" s="228">
        <f>ROUND(I83*H83,2)</f>
        <v>0</v>
      </c>
      <c r="BL83" s="17" t="s">
        <v>214</v>
      </c>
      <c r="BM83" s="17" t="s">
        <v>3979</v>
      </c>
    </row>
    <row r="84" s="12" customFormat="1">
      <c r="B84" s="229"/>
      <c r="C84" s="230"/>
      <c r="D84" s="231" t="s">
        <v>216</v>
      </c>
      <c r="E84" s="232" t="s">
        <v>1</v>
      </c>
      <c r="F84" s="233" t="s">
        <v>78</v>
      </c>
      <c r="G84" s="230"/>
      <c r="H84" s="234">
        <v>1</v>
      </c>
      <c r="I84" s="235"/>
      <c r="J84" s="230"/>
      <c r="K84" s="230"/>
      <c r="L84" s="236"/>
      <c r="M84" s="237"/>
      <c r="N84" s="238"/>
      <c r="O84" s="238"/>
      <c r="P84" s="238"/>
      <c r="Q84" s="238"/>
      <c r="R84" s="238"/>
      <c r="S84" s="238"/>
      <c r="T84" s="239"/>
      <c r="AT84" s="240" t="s">
        <v>216</v>
      </c>
      <c r="AU84" s="240" t="s">
        <v>78</v>
      </c>
      <c r="AV84" s="12" t="s">
        <v>80</v>
      </c>
      <c r="AW84" s="12" t="s">
        <v>33</v>
      </c>
      <c r="AX84" s="12" t="s">
        <v>78</v>
      </c>
      <c r="AY84" s="240" t="s">
        <v>207</v>
      </c>
    </row>
    <row r="85" s="1" customFormat="1" ht="16.5" customHeight="1">
      <c r="B85" s="38"/>
      <c r="C85" s="217" t="s">
        <v>214</v>
      </c>
      <c r="D85" s="217" t="s">
        <v>209</v>
      </c>
      <c r="E85" s="218" t="s">
        <v>3980</v>
      </c>
      <c r="F85" s="219" t="s">
        <v>3981</v>
      </c>
      <c r="G85" s="220" t="s">
        <v>1002</v>
      </c>
      <c r="H85" s="221">
        <v>1</v>
      </c>
      <c r="I85" s="222"/>
      <c r="J85" s="223">
        <f>ROUND(I85*H85,2)</f>
        <v>0</v>
      </c>
      <c r="K85" s="219" t="s">
        <v>1247</v>
      </c>
      <c r="L85" s="43"/>
      <c r="M85" s="224" t="s">
        <v>1</v>
      </c>
      <c r="N85" s="225" t="s">
        <v>42</v>
      </c>
      <c r="O85" s="79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17" t="s">
        <v>214</v>
      </c>
      <c r="AT85" s="17" t="s">
        <v>209</v>
      </c>
      <c r="AU85" s="17" t="s">
        <v>78</v>
      </c>
      <c r="AY85" s="17" t="s">
        <v>207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7" t="s">
        <v>78</v>
      </c>
      <c r="BK85" s="228">
        <f>ROUND(I85*H85,2)</f>
        <v>0</v>
      </c>
      <c r="BL85" s="17" t="s">
        <v>214</v>
      </c>
      <c r="BM85" s="17" t="s">
        <v>3982</v>
      </c>
    </row>
    <row r="86" s="12" customFormat="1">
      <c r="B86" s="229"/>
      <c r="C86" s="230"/>
      <c r="D86" s="231" t="s">
        <v>216</v>
      </c>
      <c r="E86" s="232" t="s">
        <v>1</v>
      </c>
      <c r="F86" s="233" t="s">
        <v>3983</v>
      </c>
      <c r="G86" s="230"/>
      <c r="H86" s="234">
        <v>1</v>
      </c>
      <c r="I86" s="235"/>
      <c r="J86" s="230"/>
      <c r="K86" s="230"/>
      <c r="L86" s="236"/>
      <c r="M86" s="237"/>
      <c r="N86" s="238"/>
      <c r="O86" s="238"/>
      <c r="P86" s="238"/>
      <c r="Q86" s="238"/>
      <c r="R86" s="238"/>
      <c r="S86" s="238"/>
      <c r="T86" s="239"/>
      <c r="AT86" s="240" t="s">
        <v>216</v>
      </c>
      <c r="AU86" s="240" t="s">
        <v>78</v>
      </c>
      <c r="AV86" s="12" t="s">
        <v>80</v>
      </c>
      <c r="AW86" s="12" t="s">
        <v>33</v>
      </c>
      <c r="AX86" s="12" t="s">
        <v>78</v>
      </c>
      <c r="AY86" s="240" t="s">
        <v>207</v>
      </c>
    </row>
    <row r="87" s="1" customFormat="1" ht="16.5" customHeight="1">
      <c r="B87" s="38"/>
      <c r="C87" s="217" t="s">
        <v>240</v>
      </c>
      <c r="D87" s="217" t="s">
        <v>209</v>
      </c>
      <c r="E87" s="218" t="s">
        <v>3984</v>
      </c>
      <c r="F87" s="219" t="s">
        <v>3985</v>
      </c>
      <c r="G87" s="220" t="s">
        <v>1002</v>
      </c>
      <c r="H87" s="221">
        <v>1</v>
      </c>
      <c r="I87" s="222"/>
      <c r="J87" s="223">
        <f>ROUND(I87*H87,2)</f>
        <v>0</v>
      </c>
      <c r="K87" s="219" t="s">
        <v>1247</v>
      </c>
      <c r="L87" s="43"/>
      <c r="M87" s="224" t="s">
        <v>1</v>
      </c>
      <c r="N87" s="225" t="s">
        <v>42</v>
      </c>
      <c r="O87" s="79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17" t="s">
        <v>214</v>
      </c>
      <c r="AT87" s="17" t="s">
        <v>209</v>
      </c>
      <c r="AU87" s="17" t="s">
        <v>78</v>
      </c>
      <c r="AY87" s="17" t="s">
        <v>207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7" t="s">
        <v>78</v>
      </c>
      <c r="BK87" s="228">
        <f>ROUND(I87*H87,2)</f>
        <v>0</v>
      </c>
      <c r="BL87" s="17" t="s">
        <v>214</v>
      </c>
      <c r="BM87" s="17" t="s">
        <v>3986</v>
      </c>
    </row>
    <row r="88" s="12" customFormat="1">
      <c r="B88" s="229"/>
      <c r="C88" s="230"/>
      <c r="D88" s="231" t="s">
        <v>216</v>
      </c>
      <c r="E88" s="232" t="s">
        <v>1</v>
      </c>
      <c r="F88" s="233" t="s">
        <v>3987</v>
      </c>
      <c r="G88" s="230"/>
      <c r="H88" s="234">
        <v>1</v>
      </c>
      <c r="I88" s="235"/>
      <c r="J88" s="230"/>
      <c r="K88" s="230"/>
      <c r="L88" s="236"/>
      <c r="M88" s="237"/>
      <c r="N88" s="238"/>
      <c r="O88" s="238"/>
      <c r="P88" s="238"/>
      <c r="Q88" s="238"/>
      <c r="R88" s="238"/>
      <c r="S88" s="238"/>
      <c r="T88" s="239"/>
      <c r="AT88" s="240" t="s">
        <v>216</v>
      </c>
      <c r="AU88" s="240" t="s">
        <v>78</v>
      </c>
      <c r="AV88" s="12" t="s">
        <v>80</v>
      </c>
      <c r="AW88" s="12" t="s">
        <v>33</v>
      </c>
      <c r="AX88" s="12" t="s">
        <v>78</v>
      </c>
      <c r="AY88" s="240" t="s">
        <v>207</v>
      </c>
    </row>
    <row r="89" s="1" customFormat="1" ht="16.5" customHeight="1">
      <c r="B89" s="38"/>
      <c r="C89" s="217" t="s">
        <v>244</v>
      </c>
      <c r="D89" s="217" t="s">
        <v>209</v>
      </c>
      <c r="E89" s="218" t="s">
        <v>3988</v>
      </c>
      <c r="F89" s="219" t="s">
        <v>3989</v>
      </c>
      <c r="G89" s="220" t="s">
        <v>1002</v>
      </c>
      <c r="H89" s="221">
        <v>1</v>
      </c>
      <c r="I89" s="222"/>
      <c r="J89" s="223">
        <f>ROUND(I89*H89,2)</f>
        <v>0</v>
      </c>
      <c r="K89" s="219" t="s">
        <v>213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78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3990</v>
      </c>
    </row>
    <row r="90" s="12" customFormat="1">
      <c r="B90" s="229"/>
      <c r="C90" s="230"/>
      <c r="D90" s="231" t="s">
        <v>216</v>
      </c>
      <c r="E90" s="232" t="s">
        <v>1</v>
      </c>
      <c r="F90" s="233" t="s">
        <v>3991</v>
      </c>
      <c r="G90" s="230"/>
      <c r="H90" s="234">
        <v>1</v>
      </c>
      <c r="I90" s="235"/>
      <c r="J90" s="230"/>
      <c r="K90" s="230"/>
      <c r="L90" s="236"/>
      <c r="M90" s="237"/>
      <c r="N90" s="238"/>
      <c r="O90" s="238"/>
      <c r="P90" s="238"/>
      <c r="Q90" s="238"/>
      <c r="R90" s="238"/>
      <c r="S90" s="238"/>
      <c r="T90" s="239"/>
      <c r="AT90" s="240" t="s">
        <v>216</v>
      </c>
      <c r="AU90" s="240" t="s">
        <v>78</v>
      </c>
      <c r="AV90" s="12" t="s">
        <v>80</v>
      </c>
      <c r="AW90" s="12" t="s">
        <v>33</v>
      </c>
      <c r="AX90" s="12" t="s">
        <v>78</v>
      </c>
      <c r="AY90" s="240" t="s">
        <v>207</v>
      </c>
    </row>
    <row r="91" s="1" customFormat="1" ht="16.5" customHeight="1">
      <c r="B91" s="38"/>
      <c r="C91" s="217" t="s">
        <v>249</v>
      </c>
      <c r="D91" s="217" t="s">
        <v>209</v>
      </c>
      <c r="E91" s="218" t="s">
        <v>3992</v>
      </c>
      <c r="F91" s="219" t="s">
        <v>3993</v>
      </c>
      <c r="G91" s="220" t="s">
        <v>1002</v>
      </c>
      <c r="H91" s="221">
        <v>1</v>
      </c>
      <c r="I91" s="222"/>
      <c r="J91" s="223">
        <f>ROUND(I91*H91,2)</f>
        <v>0</v>
      </c>
      <c r="K91" s="219" t="s">
        <v>213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78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3994</v>
      </c>
    </row>
    <row r="92" s="12" customFormat="1">
      <c r="B92" s="229"/>
      <c r="C92" s="230"/>
      <c r="D92" s="231" t="s">
        <v>216</v>
      </c>
      <c r="E92" s="232" t="s">
        <v>1</v>
      </c>
      <c r="F92" s="233" t="s">
        <v>3995</v>
      </c>
      <c r="G92" s="230"/>
      <c r="H92" s="234">
        <v>1</v>
      </c>
      <c r="I92" s="235"/>
      <c r="J92" s="230"/>
      <c r="K92" s="230"/>
      <c r="L92" s="236"/>
      <c r="M92" s="237"/>
      <c r="N92" s="238"/>
      <c r="O92" s="238"/>
      <c r="P92" s="238"/>
      <c r="Q92" s="238"/>
      <c r="R92" s="238"/>
      <c r="S92" s="238"/>
      <c r="T92" s="239"/>
      <c r="AT92" s="240" t="s">
        <v>216</v>
      </c>
      <c r="AU92" s="240" t="s">
        <v>78</v>
      </c>
      <c r="AV92" s="12" t="s">
        <v>80</v>
      </c>
      <c r="AW92" s="12" t="s">
        <v>33</v>
      </c>
      <c r="AX92" s="12" t="s">
        <v>78</v>
      </c>
      <c r="AY92" s="240" t="s">
        <v>207</v>
      </c>
    </row>
    <row r="93" s="1" customFormat="1" ht="16.5" customHeight="1">
      <c r="B93" s="38"/>
      <c r="C93" s="217" t="s">
        <v>253</v>
      </c>
      <c r="D93" s="217" t="s">
        <v>209</v>
      </c>
      <c r="E93" s="218" t="s">
        <v>3996</v>
      </c>
      <c r="F93" s="219" t="s">
        <v>3997</v>
      </c>
      <c r="G93" s="220" t="s">
        <v>1002</v>
      </c>
      <c r="H93" s="221">
        <v>2</v>
      </c>
      <c r="I93" s="222"/>
      <c r="J93" s="223">
        <f>ROUND(I93*H93,2)</f>
        <v>0</v>
      </c>
      <c r="K93" s="219" t="s">
        <v>213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3998</v>
      </c>
    </row>
    <row r="94" s="1" customFormat="1" ht="16.5" customHeight="1">
      <c r="B94" s="38"/>
      <c r="C94" s="217" t="s">
        <v>258</v>
      </c>
      <c r="D94" s="217" t="s">
        <v>209</v>
      </c>
      <c r="E94" s="218" t="s">
        <v>3999</v>
      </c>
      <c r="F94" s="219" t="s">
        <v>4000</v>
      </c>
      <c r="G94" s="220" t="s">
        <v>1002</v>
      </c>
      <c r="H94" s="221">
        <v>1</v>
      </c>
      <c r="I94" s="222"/>
      <c r="J94" s="223">
        <f>ROUND(I94*H94,2)</f>
        <v>0</v>
      </c>
      <c r="K94" s="219" t="s">
        <v>213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4001</v>
      </c>
    </row>
    <row r="95" s="1" customFormat="1" ht="16.5" customHeight="1">
      <c r="B95" s="38"/>
      <c r="C95" s="217" t="s">
        <v>263</v>
      </c>
      <c r="D95" s="217" t="s">
        <v>209</v>
      </c>
      <c r="E95" s="218" t="s">
        <v>4002</v>
      </c>
      <c r="F95" s="219" t="s">
        <v>4003</v>
      </c>
      <c r="G95" s="220" t="s">
        <v>1002</v>
      </c>
      <c r="H95" s="221">
        <v>1</v>
      </c>
      <c r="I95" s="222"/>
      <c r="J95" s="223">
        <f>ROUND(I95*H95,2)</f>
        <v>0</v>
      </c>
      <c r="K95" s="219" t="s">
        <v>213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4004</v>
      </c>
    </row>
    <row r="96" s="1" customFormat="1" ht="16.5" customHeight="1">
      <c r="B96" s="38"/>
      <c r="C96" s="217" t="s">
        <v>269</v>
      </c>
      <c r="D96" s="217" t="s">
        <v>209</v>
      </c>
      <c r="E96" s="218" t="s">
        <v>4005</v>
      </c>
      <c r="F96" s="219" t="s">
        <v>4006</v>
      </c>
      <c r="G96" s="220" t="s">
        <v>1002</v>
      </c>
      <c r="H96" s="221">
        <v>1</v>
      </c>
      <c r="I96" s="222"/>
      <c r="J96" s="223">
        <f>ROUND(I96*H96,2)</f>
        <v>0</v>
      </c>
      <c r="K96" s="219" t="s">
        <v>213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78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4007</v>
      </c>
    </row>
    <row r="97" s="15" customFormat="1">
      <c r="B97" s="263"/>
      <c r="C97" s="264"/>
      <c r="D97" s="231" t="s">
        <v>216</v>
      </c>
      <c r="E97" s="265" t="s">
        <v>1</v>
      </c>
      <c r="F97" s="266" t="s">
        <v>4008</v>
      </c>
      <c r="G97" s="264"/>
      <c r="H97" s="265" t="s">
        <v>1</v>
      </c>
      <c r="I97" s="267"/>
      <c r="J97" s="264"/>
      <c r="K97" s="264"/>
      <c r="L97" s="268"/>
      <c r="M97" s="269"/>
      <c r="N97" s="270"/>
      <c r="O97" s="270"/>
      <c r="P97" s="270"/>
      <c r="Q97" s="270"/>
      <c r="R97" s="270"/>
      <c r="S97" s="270"/>
      <c r="T97" s="271"/>
      <c r="AT97" s="272" t="s">
        <v>216</v>
      </c>
      <c r="AU97" s="272" t="s">
        <v>78</v>
      </c>
      <c r="AV97" s="15" t="s">
        <v>78</v>
      </c>
      <c r="AW97" s="15" t="s">
        <v>33</v>
      </c>
      <c r="AX97" s="15" t="s">
        <v>71</v>
      </c>
      <c r="AY97" s="272" t="s">
        <v>207</v>
      </c>
    </row>
    <row r="98" s="12" customFormat="1">
      <c r="B98" s="229"/>
      <c r="C98" s="230"/>
      <c r="D98" s="231" t="s">
        <v>216</v>
      </c>
      <c r="E98" s="232" t="s">
        <v>1</v>
      </c>
      <c r="F98" s="233" t="s">
        <v>78</v>
      </c>
      <c r="G98" s="230"/>
      <c r="H98" s="234">
        <v>1</v>
      </c>
      <c r="I98" s="235"/>
      <c r="J98" s="230"/>
      <c r="K98" s="230"/>
      <c r="L98" s="236"/>
      <c r="M98" s="237"/>
      <c r="N98" s="238"/>
      <c r="O98" s="238"/>
      <c r="P98" s="238"/>
      <c r="Q98" s="238"/>
      <c r="R98" s="238"/>
      <c r="S98" s="238"/>
      <c r="T98" s="239"/>
      <c r="AT98" s="240" t="s">
        <v>216</v>
      </c>
      <c r="AU98" s="240" t="s">
        <v>78</v>
      </c>
      <c r="AV98" s="12" t="s">
        <v>80</v>
      </c>
      <c r="AW98" s="12" t="s">
        <v>33</v>
      </c>
      <c r="AX98" s="12" t="s">
        <v>78</v>
      </c>
      <c r="AY98" s="240" t="s">
        <v>207</v>
      </c>
    </row>
    <row r="99" s="1" customFormat="1" ht="16.5" customHeight="1">
      <c r="B99" s="38"/>
      <c r="C99" s="217" t="s">
        <v>280</v>
      </c>
      <c r="D99" s="217" t="s">
        <v>209</v>
      </c>
      <c r="E99" s="218" t="s">
        <v>4009</v>
      </c>
      <c r="F99" s="219" t="s">
        <v>4010</v>
      </c>
      <c r="G99" s="220" t="s">
        <v>1002</v>
      </c>
      <c r="H99" s="221">
        <v>1</v>
      </c>
      <c r="I99" s="222"/>
      <c r="J99" s="223">
        <f>ROUND(I99*H99,2)</f>
        <v>0</v>
      </c>
      <c r="K99" s="219" t="s">
        <v>213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4011</v>
      </c>
    </row>
    <row r="100" s="1" customFormat="1" ht="16.5" customHeight="1">
      <c r="B100" s="38"/>
      <c r="C100" s="217" t="s">
        <v>287</v>
      </c>
      <c r="D100" s="217" t="s">
        <v>209</v>
      </c>
      <c r="E100" s="218" t="s">
        <v>4012</v>
      </c>
      <c r="F100" s="219" t="s">
        <v>4013</v>
      </c>
      <c r="G100" s="220" t="s">
        <v>1002</v>
      </c>
      <c r="H100" s="221">
        <v>1</v>
      </c>
      <c r="I100" s="222"/>
      <c r="J100" s="223">
        <f>ROUND(I100*H100,2)</f>
        <v>0</v>
      </c>
      <c r="K100" s="219" t="s">
        <v>213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78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4014</v>
      </c>
    </row>
    <row r="101" s="1" customFormat="1" ht="16.5" customHeight="1">
      <c r="B101" s="38"/>
      <c r="C101" s="217" t="s">
        <v>293</v>
      </c>
      <c r="D101" s="217" t="s">
        <v>209</v>
      </c>
      <c r="E101" s="218" t="s">
        <v>4015</v>
      </c>
      <c r="F101" s="219" t="s">
        <v>4016</v>
      </c>
      <c r="G101" s="220" t="s">
        <v>1002</v>
      </c>
      <c r="H101" s="221">
        <v>1</v>
      </c>
      <c r="I101" s="222"/>
      <c r="J101" s="223">
        <f>ROUND(I101*H101,2)</f>
        <v>0</v>
      </c>
      <c r="K101" s="219" t="s">
        <v>213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4017</v>
      </c>
    </row>
    <row r="102" s="15" customFormat="1">
      <c r="B102" s="263"/>
      <c r="C102" s="264"/>
      <c r="D102" s="231" t="s">
        <v>216</v>
      </c>
      <c r="E102" s="265" t="s">
        <v>1</v>
      </c>
      <c r="F102" s="266" t="s">
        <v>4018</v>
      </c>
      <c r="G102" s="264"/>
      <c r="H102" s="265" t="s">
        <v>1</v>
      </c>
      <c r="I102" s="267"/>
      <c r="J102" s="264"/>
      <c r="K102" s="264"/>
      <c r="L102" s="268"/>
      <c r="M102" s="269"/>
      <c r="N102" s="270"/>
      <c r="O102" s="270"/>
      <c r="P102" s="270"/>
      <c r="Q102" s="270"/>
      <c r="R102" s="270"/>
      <c r="S102" s="270"/>
      <c r="T102" s="271"/>
      <c r="AT102" s="272" t="s">
        <v>216</v>
      </c>
      <c r="AU102" s="272" t="s">
        <v>78</v>
      </c>
      <c r="AV102" s="15" t="s">
        <v>78</v>
      </c>
      <c r="AW102" s="15" t="s">
        <v>33</v>
      </c>
      <c r="AX102" s="15" t="s">
        <v>71</v>
      </c>
      <c r="AY102" s="272" t="s">
        <v>207</v>
      </c>
    </row>
    <row r="103" s="12" customFormat="1">
      <c r="B103" s="229"/>
      <c r="C103" s="230"/>
      <c r="D103" s="231" t="s">
        <v>216</v>
      </c>
      <c r="E103" s="232" t="s">
        <v>1</v>
      </c>
      <c r="F103" s="233" t="s">
        <v>78</v>
      </c>
      <c r="G103" s="230"/>
      <c r="H103" s="234">
        <v>1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216</v>
      </c>
      <c r="AU103" s="240" t="s">
        <v>78</v>
      </c>
      <c r="AV103" s="12" t="s">
        <v>80</v>
      </c>
      <c r="AW103" s="12" t="s">
        <v>33</v>
      </c>
      <c r="AX103" s="12" t="s">
        <v>78</v>
      </c>
      <c r="AY103" s="240" t="s">
        <v>207</v>
      </c>
    </row>
    <row r="104" s="1" customFormat="1" ht="16.5" customHeight="1">
      <c r="B104" s="38"/>
      <c r="C104" s="217" t="s">
        <v>8</v>
      </c>
      <c r="D104" s="217" t="s">
        <v>209</v>
      </c>
      <c r="E104" s="218" t="s">
        <v>4019</v>
      </c>
      <c r="F104" s="219" t="s">
        <v>4020</v>
      </c>
      <c r="G104" s="220" t="s">
        <v>290</v>
      </c>
      <c r="H104" s="221">
        <v>59</v>
      </c>
      <c r="I104" s="222"/>
      <c r="J104" s="223">
        <f>ROUND(I104*H104,2)</f>
        <v>0</v>
      </c>
      <c r="K104" s="219" t="s">
        <v>213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4021</v>
      </c>
    </row>
    <row r="105" s="1" customFormat="1" ht="16.5" customHeight="1">
      <c r="B105" s="38"/>
      <c r="C105" s="217" t="s">
        <v>303</v>
      </c>
      <c r="D105" s="217" t="s">
        <v>209</v>
      </c>
      <c r="E105" s="218" t="s">
        <v>4022</v>
      </c>
      <c r="F105" s="219" t="s">
        <v>4023</v>
      </c>
      <c r="G105" s="220" t="s">
        <v>1002</v>
      </c>
      <c r="H105" s="221">
        <v>1</v>
      </c>
      <c r="I105" s="222"/>
      <c r="J105" s="223">
        <f>ROUND(I105*H105,2)</f>
        <v>0</v>
      </c>
      <c r="K105" s="219" t="s">
        <v>213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78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4024</v>
      </c>
    </row>
    <row r="106" s="15" customFormat="1">
      <c r="B106" s="263"/>
      <c r="C106" s="264"/>
      <c r="D106" s="231" t="s">
        <v>216</v>
      </c>
      <c r="E106" s="265" t="s">
        <v>1</v>
      </c>
      <c r="F106" s="266" t="s">
        <v>4018</v>
      </c>
      <c r="G106" s="264"/>
      <c r="H106" s="265" t="s">
        <v>1</v>
      </c>
      <c r="I106" s="267"/>
      <c r="J106" s="264"/>
      <c r="K106" s="264"/>
      <c r="L106" s="268"/>
      <c r="M106" s="269"/>
      <c r="N106" s="270"/>
      <c r="O106" s="270"/>
      <c r="P106" s="270"/>
      <c r="Q106" s="270"/>
      <c r="R106" s="270"/>
      <c r="S106" s="270"/>
      <c r="T106" s="271"/>
      <c r="AT106" s="272" t="s">
        <v>216</v>
      </c>
      <c r="AU106" s="272" t="s">
        <v>78</v>
      </c>
      <c r="AV106" s="15" t="s">
        <v>78</v>
      </c>
      <c r="AW106" s="15" t="s">
        <v>33</v>
      </c>
      <c r="AX106" s="15" t="s">
        <v>71</v>
      </c>
      <c r="AY106" s="272" t="s">
        <v>207</v>
      </c>
    </row>
    <row r="107" s="12" customFormat="1">
      <c r="B107" s="229"/>
      <c r="C107" s="230"/>
      <c r="D107" s="231" t="s">
        <v>216</v>
      </c>
      <c r="E107" s="232" t="s">
        <v>1</v>
      </c>
      <c r="F107" s="233" t="s">
        <v>78</v>
      </c>
      <c r="G107" s="230"/>
      <c r="H107" s="234">
        <v>1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216</v>
      </c>
      <c r="AU107" s="240" t="s">
        <v>78</v>
      </c>
      <c r="AV107" s="12" t="s">
        <v>80</v>
      </c>
      <c r="AW107" s="12" t="s">
        <v>33</v>
      </c>
      <c r="AX107" s="12" t="s">
        <v>78</v>
      </c>
      <c r="AY107" s="240" t="s">
        <v>207</v>
      </c>
    </row>
    <row r="108" s="1" customFormat="1" ht="16.5" customHeight="1">
      <c r="B108" s="38"/>
      <c r="C108" s="217" t="s">
        <v>310</v>
      </c>
      <c r="D108" s="217" t="s">
        <v>209</v>
      </c>
      <c r="E108" s="218" t="s">
        <v>4025</v>
      </c>
      <c r="F108" s="219" t="s">
        <v>4026</v>
      </c>
      <c r="G108" s="220" t="s">
        <v>1002</v>
      </c>
      <c r="H108" s="221">
        <v>1</v>
      </c>
      <c r="I108" s="222"/>
      <c r="J108" s="223">
        <f>ROUND(I108*H108,2)</f>
        <v>0</v>
      </c>
      <c r="K108" s="219" t="s">
        <v>213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4027</v>
      </c>
    </row>
    <row r="109" s="1" customFormat="1" ht="16.5" customHeight="1">
      <c r="B109" s="38"/>
      <c r="C109" s="217" t="s">
        <v>318</v>
      </c>
      <c r="D109" s="217" t="s">
        <v>209</v>
      </c>
      <c r="E109" s="218" t="s">
        <v>4028</v>
      </c>
      <c r="F109" s="219" t="s">
        <v>4029</v>
      </c>
      <c r="G109" s="220" t="s">
        <v>1002</v>
      </c>
      <c r="H109" s="221">
        <v>1</v>
      </c>
      <c r="I109" s="222"/>
      <c r="J109" s="223">
        <f>ROUND(I109*H109,2)</f>
        <v>0</v>
      </c>
      <c r="K109" s="219" t="s">
        <v>213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4030</v>
      </c>
    </row>
    <row r="110" s="1" customFormat="1" ht="16.5" customHeight="1">
      <c r="B110" s="38"/>
      <c r="C110" s="217" t="s">
        <v>323</v>
      </c>
      <c r="D110" s="217" t="s">
        <v>209</v>
      </c>
      <c r="E110" s="218" t="s">
        <v>4031</v>
      </c>
      <c r="F110" s="219" t="s">
        <v>4032</v>
      </c>
      <c r="G110" s="220" t="s">
        <v>1002</v>
      </c>
      <c r="H110" s="221">
        <v>1</v>
      </c>
      <c r="I110" s="222"/>
      <c r="J110" s="223">
        <f>ROUND(I110*H110,2)</f>
        <v>0</v>
      </c>
      <c r="K110" s="219" t="s">
        <v>1</v>
      </c>
      <c r="L110" s="43"/>
      <c r="M110" s="287" t="s">
        <v>1</v>
      </c>
      <c r="N110" s="288" t="s">
        <v>42</v>
      </c>
      <c r="O110" s="289"/>
      <c r="P110" s="290">
        <f>O110*H110</f>
        <v>0</v>
      </c>
      <c r="Q110" s="290">
        <v>0</v>
      </c>
      <c r="R110" s="290">
        <f>Q110*H110</f>
        <v>0</v>
      </c>
      <c r="S110" s="290">
        <v>0</v>
      </c>
      <c r="T110" s="291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4033</v>
      </c>
    </row>
    <row r="111" s="1" customFormat="1" ht="6.96" customHeight="1">
      <c r="B111" s="57"/>
      <c r="C111" s="58"/>
      <c r="D111" s="58"/>
      <c r="E111" s="58"/>
      <c r="F111" s="58"/>
      <c r="G111" s="58"/>
      <c r="H111" s="58"/>
      <c r="I111" s="167"/>
      <c r="J111" s="58"/>
      <c r="K111" s="58"/>
      <c r="L111" s="43"/>
    </row>
  </sheetData>
  <sheetProtection sheet="1" autoFilter="0" formatColumns="0" formatRows="0" objects="1" scenarios="1" spinCount="100000" saltValue="aYQOUec7hq0GomHK2RC+ViRO5ieCyo/pyT/XIek2h1FbIRwTsFSfBYjjA6JhgVjoYmwnJenz3cYalXTAjmindA==" hashValue="0Oyj46+76/wZQW8r+pG7fmXmK/SZ5nodEgNse7ePhJXIByfZmvW2ajsDK7q4W/fQZmahunXn/M8XbQ+Jp1JG2w==" algorithmName="SHA-512" password="CC35"/>
  <autoFilter ref="C79:K110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88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1204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1205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1206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ROUND(J92,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ROUND((SUM(BE92:BE176)),  2)</f>
        <v>0</v>
      </c>
      <c r="I35" s="156">
        <v>0.20999999999999999</v>
      </c>
      <c r="J35" s="155">
        <f>ROUND(((SUM(BE92:BE176))*I35),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ROUND((SUM(BF92:BF176)),  2)</f>
        <v>0</v>
      </c>
      <c r="I36" s="156">
        <v>0.14999999999999999</v>
      </c>
      <c r="J36" s="155">
        <f>ROUND(((SUM(BF92:BF176))*I36),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ROUND((SUM(BG92:BG176)),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ROUND((SUM(BH92:BH176)),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ROUND((SUM(BI92:BI176)),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zzstemnydulUTČP241PP - VYTÁPĚNÍ OBJEKTU č.p.24 - 1.PP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na parcele 314/4, k.ú. 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Ondřej Zikán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J92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180</v>
      </c>
      <c r="E64" s="180"/>
      <c r="F64" s="180"/>
      <c r="G64" s="180"/>
      <c r="H64" s="180"/>
      <c r="I64" s="181"/>
      <c r="J64" s="182">
        <f>J93</f>
        <v>0</v>
      </c>
      <c r="K64" s="178"/>
      <c r="L64" s="183"/>
    </row>
    <row r="65" s="9" customFormat="1" ht="19.92" customHeight="1">
      <c r="B65" s="184"/>
      <c r="C65" s="122"/>
      <c r="D65" s="185" t="s">
        <v>182</v>
      </c>
      <c r="E65" s="186"/>
      <c r="F65" s="186"/>
      <c r="G65" s="186"/>
      <c r="H65" s="186"/>
      <c r="I65" s="187"/>
      <c r="J65" s="188">
        <f>J94</f>
        <v>0</v>
      </c>
      <c r="K65" s="122"/>
      <c r="L65" s="189"/>
    </row>
    <row r="66" s="9" customFormat="1" ht="19.92" customHeight="1">
      <c r="B66" s="184"/>
      <c r="C66" s="122"/>
      <c r="D66" s="185" t="s">
        <v>1207</v>
      </c>
      <c r="E66" s="186"/>
      <c r="F66" s="186"/>
      <c r="G66" s="186"/>
      <c r="H66" s="186"/>
      <c r="I66" s="187"/>
      <c r="J66" s="188">
        <f>J106</f>
        <v>0</v>
      </c>
      <c r="K66" s="122"/>
      <c r="L66" s="189"/>
    </row>
    <row r="67" s="9" customFormat="1" ht="19.92" customHeight="1">
      <c r="B67" s="184"/>
      <c r="C67" s="122"/>
      <c r="D67" s="185" t="s">
        <v>1208</v>
      </c>
      <c r="E67" s="186"/>
      <c r="F67" s="186"/>
      <c r="G67" s="186"/>
      <c r="H67" s="186"/>
      <c r="I67" s="187"/>
      <c r="J67" s="188">
        <f>J116</f>
        <v>0</v>
      </c>
      <c r="K67" s="122"/>
      <c r="L67" s="189"/>
    </row>
    <row r="68" s="9" customFormat="1" ht="19.92" customHeight="1">
      <c r="B68" s="184"/>
      <c r="C68" s="122"/>
      <c r="D68" s="185" t="s">
        <v>1209</v>
      </c>
      <c r="E68" s="186"/>
      <c r="F68" s="186"/>
      <c r="G68" s="186"/>
      <c r="H68" s="186"/>
      <c r="I68" s="187"/>
      <c r="J68" s="188">
        <f>J125</f>
        <v>0</v>
      </c>
      <c r="K68" s="122"/>
      <c r="L68" s="189"/>
    </row>
    <row r="69" s="9" customFormat="1" ht="19.92" customHeight="1">
      <c r="B69" s="184"/>
      <c r="C69" s="122"/>
      <c r="D69" s="185" t="s">
        <v>1210</v>
      </c>
      <c r="E69" s="186"/>
      <c r="F69" s="186"/>
      <c r="G69" s="186"/>
      <c r="H69" s="186"/>
      <c r="I69" s="187"/>
      <c r="J69" s="188">
        <f>J141</f>
        <v>0</v>
      </c>
      <c r="K69" s="122"/>
      <c r="L69" s="189"/>
    </row>
    <row r="70" s="9" customFormat="1" ht="19.92" customHeight="1">
      <c r="B70" s="184"/>
      <c r="C70" s="122"/>
      <c r="D70" s="185" t="s">
        <v>1211</v>
      </c>
      <c r="E70" s="186"/>
      <c r="F70" s="186"/>
      <c r="G70" s="186"/>
      <c r="H70" s="186"/>
      <c r="I70" s="187"/>
      <c r="J70" s="188">
        <f>J163</f>
        <v>0</v>
      </c>
      <c r="K70" s="122"/>
      <c r="L70" s="189"/>
    </row>
    <row r="71" s="1" customFormat="1" ht="21.84" customHeight="1">
      <c r="B71" s="38"/>
      <c r="C71" s="39"/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7"/>
      <c r="J72" s="58"/>
      <c r="K72" s="58"/>
      <c r="L72" s="43"/>
    </row>
    <row r="76" s="1" customFormat="1" ht="6.96" customHeight="1">
      <c r="B76" s="59"/>
      <c r="C76" s="60"/>
      <c r="D76" s="60"/>
      <c r="E76" s="60"/>
      <c r="F76" s="60"/>
      <c r="G76" s="60"/>
      <c r="H76" s="60"/>
      <c r="I76" s="170"/>
      <c r="J76" s="60"/>
      <c r="K76" s="60"/>
      <c r="L76" s="43"/>
    </row>
    <row r="77" s="1" customFormat="1" ht="24.96" customHeight="1">
      <c r="B77" s="38"/>
      <c r="C77" s="23" t="s">
        <v>192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16</v>
      </c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6.5" customHeight="1">
      <c r="B80" s="38"/>
      <c r="C80" s="39"/>
      <c r="D80" s="39"/>
      <c r="E80" s="171" t="str">
        <f>E7</f>
        <v>5.TEMNÝ DŮL- VÝCVIKOVÉ STŘEDISKO-obj.24 -CÚ 2018/1</v>
      </c>
      <c r="F80" s="32"/>
      <c r="G80" s="32"/>
      <c r="H80" s="32"/>
      <c r="I80" s="143"/>
      <c r="J80" s="39"/>
      <c r="K80" s="39"/>
      <c r="L80" s="43"/>
    </row>
    <row r="81" ht="12" customHeight="1">
      <c r="B81" s="21"/>
      <c r="C81" s="32" t="s">
        <v>161</v>
      </c>
      <c r="D81" s="22"/>
      <c r="E81" s="22"/>
      <c r="F81" s="22"/>
      <c r="G81" s="22"/>
      <c r="H81" s="22"/>
      <c r="I81" s="136"/>
      <c r="J81" s="22"/>
      <c r="K81" s="22"/>
      <c r="L81" s="20"/>
    </row>
    <row r="82" s="1" customFormat="1" ht="16.5" customHeight="1">
      <c r="B82" s="38"/>
      <c r="C82" s="39"/>
      <c r="D82" s="39"/>
      <c r="E82" s="171" t="s">
        <v>162</v>
      </c>
      <c r="F82" s="39"/>
      <c r="G82" s="39"/>
      <c r="H82" s="39"/>
      <c r="I82" s="143"/>
      <c r="J82" s="39"/>
      <c r="K82" s="39"/>
      <c r="L82" s="43"/>
    </row>
    <row r="83" s="1" customFormat="1" ht="12" customHeight="1">
      <c r="B83" s="38"/>
      <c r="C83" s="32" t="s">
        <v>163</v>
      </c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16.5" customHeight="1">
      <c r="B84" s="38"/>
      <c r="C84" s="39"/>
      <c r="D84" s="39"/>
      <c r="E84" s="64" t="str">
        <f>E11</f>
        <v xml:space="preserve">zzstemnydulUTČP241PP - VYTÁPĚNÍ OBJEKTU č.p.24 - 1.PP  CÚ 2018/1</v>
      </c>
      <c r="F84" s="39"/>
      <c r="G84" s="39"/>
      <c r="H84" s="39"/>
      <c r="I84" s="143"/>
      <c r="J84" s="39"/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2" customHeight="1">
      <c r="B86" s="38"/>
      <c r="C86" s="32" t="s">
        <v>21</v>
      </c>
      <c r="D86" s="39"/>
      <c r="E86" s="39"/>
      <c r="F86" s="27" t="str">
        <f>F14</f>
        <v>na parcele 314/4, k.ú. Temný Důl</v>
      </c>
      <c r="G86" s="39"/>
      <c r="H86" s="39"/>
      <c r="I86" s="145" t="s">
        <v>23</v>
      </c>
      <c r="J86" s="67" t="str">
        <f>IF(J14="","",J14)</f>
        <v>12. 4. 2018</v>
      </c>
      <c r="K86" s="39"/>
      <c r="L86" s="43"/>
    </row>
    <row r="87" s="1" customFormat="1" ht="6.96" customHeight="1">
      <c r="B87" s="38"/>
      <c r="C87" s="39"/>
      <c r="D87" s="39"/>
      <c r="E87" s="39"/>
      <c r="F87" s="39"/>
      <c r="G87" s="39"/>
      <c r="H87" s="39"/>
      <c r="I87" s="143"/>
      <c r="J87" s="39"/>
      <c r="K87" s="39"/>
      <c r="L87" s="43"/>
    </row>
    <row r="88" s="1" customFormat="1" ht="13.65" customHeight="1">
      <c r="B88" s="38"/>
      <c r="C88" s="32" t="s">
        <v>25</v>
      </c>
      <c r="D88" s="39"/>
      <c r="E88" s="39"/>
      <c r="F88" s="27" t="str">
        <f>E17</f>
        <v xml:space="preserve"> </v>
      </c>
      <c r="G88" s="39"/>
      <c r="H88" s="39"/>
      <c r="I88" s="145" t="s">
        <v>31</v>
      </c>
      <c r="J88" s="36" t="str">
        <f>E23</f>
        <v>Ondřej Zikán</v>
      </c>
      <c r="K88" s="39"/>
      <c r="L88" s="43"/>
    </row>
    <row r="89" s="1" customFormat="1" ht="13.65" customHeight="1">
      <c r="B89" s="38"/>
      <c r="C89" s="32" t="s">
        <v>29</v>
      </c>
      <c r="D89" s="39"/>
      <c r="E89" s="39"/>
      <c r="F89" s="27" t="str">
        <f>IF(E20="","",E20)</f>
        <v>Vyplň údaj</v>
      </c>
      <c r="G89" s="39"/>
      <c r="H89" s="39"/>
      <c r="I89" s="145" t="s">
        <v>34</v>
      </c>
      <c r="J89" s="36" t="str">
        <f>E26</f>
        <v xml:space="preserve"> </v>
      </c>
      <c r="K89" s="39"/>
      <c r="L89" s="43"/>
    </row>
    <row r="90" s="1" customFormat="1" ht="10.32" customHeight="1">
      <c r="B90" s="38"/>
      <c r="C90" s="39"/>
      <c r="D90" s="39"/>
      <c r="E90" s="39"/>
      <c r="F90" s="39"/>
      <c r="G90" s="39"/>
      <c r="H90" s="39"/>
      <c r="I90" s="143"/>
      <c r="J90" s="39"/>
      <c r="K90" s="39"/>
      <c r="L90" s="43"/>
    </row>
    <row r="91" s="10" customFormat="1" ht="29.28" customHeight="1">
      <c r="B91" s="190"/>
      <c r="C91" s="191" t="s">
        <v>193</v>
      </c>
      <c r="D91" s="192" t="s">
        <v>56</v>
      </c>
      <c r="E91" s="192" t="s">
        <v>52</v>
      </c>
      <c r="F91" s="192" t="s">
        <v>53</v>
      </c>
      <c r="G91" s="192" t="s">
        <v>194</v>
      </c>
      <c r="H91" s="192" t="s">
        <v>195</v>
      </c>
      <c r="I91" s="193" t="s">
        <v>196</v>
      </c>
      <c r="J91" s="194" t="s">
        <v>168</v>
      </c>
      <c r="K91" s="195" t="s">
        <v>197</v>
      </c>
      <c r="L91" s="196"/>
      <c r="M91" s="88" t="s">
        <v>1</v>
      </c>
      <c r="N91" s="89" t="s">
        <v>41</v>
      </c>
      <c r="O91" s="89" t="s">
        <v>198</v>
      </c>
      <c r="P91" s="89" t="s">
        <v>199</v>
      </c>
      <c r="Q91" s="89" t="s">
        <v>200</v>
      </c>
      <c r="R91" s="89" t="s">
        <v>201</v>
      </c>
      <c r="S91" s="89" t="s">
        <v>202</v>
      </c>
      <c r="T91" s="90" t="s">
        <v>203</v>
      </c>
    </row>
    <row r="92" s="1" customFormat="1" ht="22.8" customHeight="1">
      <c r="B92" s="38"/>
      <c r="C92" s="95" t="s">
        <v>204</v>
      </c>
      <c r="D92" s="39"/>
      <c r="E92" s="39"/>
      <c r="F92" s="39"/>
      <c r="G92" s="39"/>
      <c r="H92" s="39"/>
      <c r="I92" s="143"/>
      <c r="J92" s="197">
        <f>BK92</f>
        <v>0</v>
      </c>
      <c r="K92" s="39"/>
      <c r="L92" s="43"/>
      <c r="M92" s="91"/>
      <c r="N92" s="92"/>
      <c r="O92" s="92"/>
      <c r="P92" s="198">
        <f>P93</f>
        <v>0</v>
      </c>
      <c r="Q92" s="92"/>
      <c r="R92" s="198">
        <f>R93</f>
        <v>0.82841999999999993</v>
      </c>
      <c r="S92" s="92"/>
      <c r="T92" s="199">
        <f>T93</f>
        <v>0</v>
      </c>
      <c r="AT92" s="17" t="s">
        <v>70</v>
      </c>
      <c r="AU92" s="17" t="s">
        <v>170</v>
      </c>
      <c r="BK92" s="200">
        <f>BK93</f>
        <v>0</v>
      </c>
    </row>
    <row r="93" s="11" customFormat="1" ht="25.92" customHeight="1">
      <c r="B93" s="201"/>
      <c r="C93" s="202"/>
      <c r="D93" s="203" t="s">
        <v>70</v>
      </c>
      <c r="E93" s="204" t="s">
        <v>817</v>
      </c>
      <c r="F93" s="204" t="s">
        <v>818</v>
      </c>
      <c r="G93" s="202"/>
      <c r="H93" s="202"/>
      <c r="I93" s="205"/>
      <c r="J93" s="206">
        <f>BK93</f>
        <v>0</v>
      </c>
      <c r="K93" s="202"/>
      <c r="L93" s="207"/>
      <c r="M93" s="208"/>
      <c r="N93" s="209"/>
      <c r="O93" s="209"/>
      <c r="P93" s="210">
        <f>P94+P106+P116+P125+P141+P163</f>
        <v>0</v>
      </c>
      <c r="Q93" s="209"/>
      <c r="R93" s="210">
        <f>R94+R106+R116+R125+R141+R163</f>
        <v>0.82841999999999993</v>
      </c>
      <c r="S93" s="209"/>
      <c r="T93" s="211">
        <f>T94+T106+T116+T125+T141+T163</f>
        <v>0</v>
      </c>
      <c r="AR93" s="212" t="s">
        <v>80</v>
      </c>
      <c r="AT93" s="213" t="s">
        <v>70</v>
      </c>
      <c r="AU93" s="213" t="s">
        <v>71</v>
      </c>
      <c r="AY93" s="212" t="s">
        <v>207</v>
      </c>
      <c r="BK93" s="214">
        <f>BK94+BK106+BK116+BK125+BK141+BK163</f>
        <v>0</v>
      </c>
    </row>
    <row r="94" s="11" customFormat="1" ht="22.8" customHeight="1">
      <c r="B94" s="201"/>
      <c r="C94" s="202"/>
      <c r="D94" s="203" t="s">
        <v>70</v>
      </c>
      <c r="E94" s="215" t="s">
        <v>870</v>
      </c>
      <c r="F94" s="215" t="s">
        <v>871</v>
      </c>
      <c r="G94" s="202"/>
      <c r="H94" s="202"/>
      <c r="I94" s="205"/>
      <c r="J94" s="216">
        <f>BK94</f>
        <v>0</v>
      </c>
      <c r="K94" s="202"/>
      <c r="L94" s="207"/>
      <c r="M94" s="208"/>
      <c r="N94" s="209"/>
      <c r="O94" s="209"/>
      <c r="P94" s="210">
        <f>SUM(P95:P105)</f>
        <v>0</v>
      </c>
      <c r="Q94" s="209"/>
      <c r="R94" s="210">
        <f>SUM(R95:R105)</f>
        <v>0.0218</v>
      </c>
      <c r="S94" s="209"/>
      <c r="T94" s="211">
        <f>SUM(T95:T105)</f>
        <v>0</v>
      </c>
      <c r="AR94" s="212" t="s">
        <v>80</v>
      </c>
      <c r="AT94" s="213" t="s">
        <v>70</v>
      </c>
      <c r="AU94" s="213" t="s">
        <v>78</v>
      </c>
      <c r="AY94" s="212" t="s">
        <v>207</v>
      </c>
      <c r="BK94" s="214">
        <f>SUM(BK95:BK105)</f>
        <v>0</v>
      </c>
    </row>
    <row r="95" s="1" customFormat="1" ht="16.5" customHeight="1">
      <c r="B95" s="38"/>
      <c r="C95" s="273" t="s">
        <v>78</v>
      </c>
      <c r="D95" s="273" t="s">
        <v>281</v>
      </c>
      <c r="E95" s="274" t="s">
        <v>1212</v>
      </c>
      <c r="F95" s="275" t="s">
        <v>1213</v>
      </c>
      <c r="G95" s="276" t="s">
        <v>290</v>
      </c>
      <c r="H95" s="277">
        <v>42</v>
      </c>
      <c r="I95" s="278"/>
      <c r="J95" s="279">
        <f>ROUND(I95*H95,2)</f>
        <v>0</v>
      </c>
      <c r="K95" s="275" t="s">
        <v>213</v>
      </c>
      <c r="L95" s="280"/>
      <c r="M95" s="281" t="s">
        <v>1</v>
      </c>
      <c r="N95" s="282" t="s">
        <v>42</v>
      </c>
      <c r="O95" s="79"/>
      <c r="P95" s="226">
        <f>O95*H95</f>
        <v>0</v>
      </c>
      <c r="Q95" s="226">
        <v>2.0000000000000002E-05</v>
      </c>
      <c r="R95" s="226">
        <f>Q95*H95</f>
        <v>0.00084000000000000003</v>
      </c>
      <c r="S95" s="226">
        <v>0</v>
      </c>
      <c r="T95" s="227">
        <f>S95*H95</f>
        <v>0</v>
      </c>
      <c r="AR95" s="17" t="s">
        <v>397</v>
      </c>
      <c r="AT95" s="17" t="s">
        <v>281</v>
      </c>
      <c r="AU95" s="17" t="s">
        <v>80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303</v>
      </c>
      <c r="BM95" s="17" t="s">
        <v>1214</v>
      </c>
    </row>
    <row r="96" s="1" customFormat="1" ht="16.5" customHeight="1">
      <c r="B96" s="38"/>
      <c r="C96" s="273" t="s">
        <v>80</v>
      </c>
      <c r="D96" s="273" t="s">
        <v>281</v>
      </c>
      <c r="E96" s="274" t="s">
        <v>1215</v>
      </c>
      <c r="F96" s="275" t="s">
        <v>1216</v>
      </c>
      <c r="G96" s="276" t="s">
        <v>290</v>
      </c>
      <c r="H96" s="277">
        <v>18</v>
      </c>
      <c r="I96" s="278"/>
      <c r="J96" s="279">
        <f>ROUND(I96*H96,2)</f>
        <v>0</v>
      </c>
      <c r="K96" s="275" t="s">
        <v>213</v>
      </c>
      <c r="L96" s="280"/>
      <c r="M96" s="281" t="s">
        <v>1</v>
      </c>
      <c r="N96" s="282" t="s">
        <v>42</v>
      </c>
      <c r="O96" s="79"/>
      <c r="P96" s="226">
        <f>O96*H96</f>
        <v>0</v>
      </c>
      <c r="Q96" s="226">
        <v>2.0000000000000002E-05</v>
      </c>
      <c r="R96" s="226">
        <f>Q96*H96</f>
        <v>0.00036000000000000002</v>
      </c>
      <c r="S96" s="226">
        <v>0</v>
      </c>
      <c r="T96" s="227">
        <f>S96*H96</f>
        <v>0</v>
      </c>
      <c r="AR96" s="17" t="s">
        <v>397</v>
      </c>
      <c r="AT96" s="17" t="s">
        <v>281</v>
      </c>
      <c r="AU96" s="17" t="s">
        <v>80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303</v>
      </c>
      <c r="BM96" s="17" t="s">
        <v>1217</v>
      </c>
    </row>
    <row r="97" s="1" customFormat="1" ht="16.5" customHeight="1">
      <c r="B97" s="38"/>
      <c r="C97" s="273" t="s">
        <v>228</v>
      </c>
      <c r="D97" s="273" t="s">
        <v>281</v>
      </c>
      <c r="E97" s="274" t="s">
        <v>1218</v>
      </c>
      <c r="F97" s="275" t="s">
        <v>1219</v>
      </c>
      <c r="G97" s="276" t="s">
        <v>290</v>
      </c>
      <c r="H97" s="277">
        <v>24</v>
      </c>
      <c r="I97" s="278"/>
      <c r="J97" s="279">
        <f>ROUND(I97*H97,2)</f>
        <v>0</v>
      </c>
      <c r="K97" s="275" t="s">
        <v>213</v>
      </c>
      <c r="L97" s="280"/>
      <c r="M97" s="281" t="s">
        <v>1</v>
      </c>
      <c r="N97" s="282" t="s">
        <v>42</v>
      </c>
      <c r="O97" s="79"/>
      <c r="P97" s="226">
        <f>O97*H97</f>
        <v>0</v>
      </c>
      <c r="Q97" s="226">
        <v>4.0000000000000003E-05</v>
      </c>
      <c r="R97" s="226">
        <f>Q97*H97</f>
        <v>0.00096000000000000013</v>
      </c>
      <c r="S97" s="226">
        <v>0</v>
      </c>
      <c r="T97" s="227">
        <f>S97*H97</f>
        <v>0</v>
      </c>
      <c r="AR97" s="17" t="s">
        <v>397</v>
      </c>
      <c r="AT97" s="17" t="s">
        <v>281</v>
      </c>
      <c r="AU97" s="17" t="s">
        <v>80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303</v>
      </c>
      <c r="BM97" s="17" t="s">
        <v>1220</v>
      </c>
    </row>
    <row r="98" s="1" customFormat="1" ht="16.5" customHeight="1">
      <c r="B98" s="38"/>
      <c r="C98" s="273" t="s">
        <v>214</v>
      </c>
      <c r="D98" s="273" t="s">
        <v>281</v>
      </c>
      <c r="E98" s="274" t="s">
        <v>1221</v>
      </c>
      <c r="F98" s="275" t="s">
        <v>1222</v>
      </c>
      <c r="G98" s="276" t="s">
        <v>290</v>
      </c>
      <c r="H98" s="277">
        <v>36</v>
      </c>
      <c r="I98" s="278"/>
      <c r="J98" s="279">
        <f>ROUND(I98*H98,2)</f>
        <v>0</v>
      </c>
      <c r="K98" s="275" t="s">
        <v>213</v>
      </c>
      <c r="L98" s="280"/>
      <c r="M98" s="281" t="s">
        <v>1</v>
      </c>
      <c r="N98" s="282" t="s">
        <v>42</v>
      </c>
      <c r="O98" s="79"/>
      <c r="P98" s="226">
        <f>O98*H98</f>
        <v>0</v>
      </c>
      <c r="Q98" s="226">
        <v>9.0000000000000006E-05</v>
      </c>
      <c r="R98" s="226">
        <f>Q98*H98</f>
        <v>0.0032400000000000003</v>
      </c>
      <c r="S98" s="226">
        <v>0</v>
      </c>
      <c r="T98" s="227">
        <f>S98*H98</f>
        <v>0</v>
      </c>
      <c r="AR98" s="17" t="s">
        <v>397</v>
      </c>
      <c r="AT98" s="17" t="s">
        <v>281</v>
      </c>
      <c r="AU98" s="17" t="s">
        <v>80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303</v>
      </c>
      <c r="BM98" s="17" t="s">
        <v>1223</v>
      </c>
    </row>
    <row r="99" s="1" customFormat="1" ht="16.5" customHeight="1">
      <c r="B99" s="38"/>
      <c r="C99" s="273" t="s">
        <v>240</v>
      </c>
      <c r="D99" s="273" t="s">
        <v>281</v>
      </c>
      <c r="E99" s="274" t="s">
        <v>1224</v>
      </c>
      <c r="F99" s="275" t="s">
        <v>1225</v>
      </c>
      <c r="G99" s="276" t="s">
        <v>290</v>
      </c>
      <c r="H99" s="277">
        <v>42</v>
      </c>
      <c r="I99" s="278"/>
      <c r="J99" s="279">
        <f>ROUND(I99*H99,2)</f>
        <v>0</v>
      </c>
      <c r="K99" s="275" t="s">
        <v>213</v>
      </c>
      <c r="L99" s="280"/>
      <c r="M99" s="281" t="s">
        <v>1</v>
      </c>
      <c r="N99" s="282" t="s">
        <v>42</v>
      </c>
      <c r="O99" s="79"/>
      <c r="P99" s="226">
        <f>O99*H99</f>
        <v>0</v>
      </c>
      <c r="Q99" s="226">
        <v>0.00013999999999999999</v>
      </c>
      <c r="R99" s="226">
        <f>Q99*H99</f>
        <v>0.0058799999999999998</v>
      </c>
      <c r="S99" s="226">
        <v>0</v>
      </c>
      <c r="T99" s="227">
        <f>S99*H99</f>
        <v>0</v>
      </c>
      <c r="AR99" s="17" t="s">
        <v>397</v>
      </c>
      <c r="AT99" s="17" t="s">
        <v>281</v>
      </c>
      <c r="AU99" s="17" t="s">
        <v>80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303</v>
      </c>
      <c r="BM99" s="17" t="s">
        <v>1226</v>
      </c>
    </row>
    <row r="100" s="1" customFormat="1" ht="16.5" customHeight="1">
      <c r="B100" s="38"/>
      <c r="C100" s="273" t="s">
        <v>244</v>
      </c>
      <c r="D100" s="273" t="s">
        <v>281</v>
      </c>
      <c r="E100" s="274" t="s">
        <v>1227</v>
      </c>
      <c r="F100" s="275" t="s">
        <v>1228</v>
      </c>
      <c r="G100" s="276" t="s">
        <v>418</v>
      </c>
      <c r="H100" s="277">
        <v>200</v>
      </c>
      <c r="I100" s="278"/>
      <c r="J100" s="279">
        <f>ROUND(I100*H100,2)</f>
        <v>0</v>
      </c>
      <c r="K100" s="275" t="s">
        <v>213</v>
      </c>
      <c r="L100" s="280"/>
      <c r="M100" s="281" t="s">
        <v>1</v>
      </c>
      <c r="N100" s="282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397</v>
      </c>
      <c r="AT100" s="17" t="s">
        <v>281</v>
      </c>
      <c r="AU100" s="17" t="s">
        <v>80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303</v>
      </c>
      <c r="BM100" s="17" t="s">
        <v>1229</v>
      </c>
    </row>
    <row r="101" s="1" customFormat="1" ht="22.5" customHeight="1">
      <c r="B101" s="38"/>
      <c r="C101" s="273" t="s">
        <v>249</v>
      </c>
      <c r="D101" s="273" t="s">
        <v>281</v>
      </c>
      <c r="E101" s="274" t="s">
        <v>1230</v>
      </c>
      <c r="F101" s="275" t="s">
        <v>1231</v>
      </c>
      <c r="G101" s="276" t="s">
        <v>418</v>
      </c>
      <c r="H101" s="277">
        <v>2</v>
      </c>
      <c r="I101" s="278"/>
      <c r="J101" s="279">
        <f>ROUND(I101*H101,2)</f>
        <v>0</v>
      </c>
      <c r="K101" s="275" t="s">
        <v>213</v>
      </c>
      <c r="L101" s="280"/>
      <c r="M101" s="281" t="s">
        <v>1</v>
      </c>
      <c r="N101" s="282" t="s">
        <v>42</v>
      </c>
      <c r="O101" s="79"/>
      <c r="P101" s="226">
        <f>O101*H101</f>
        <v>0</v>
      </c>
      <c r="Q101" s="226">
        <v>0.00040000000000000002</v>
      </c>
      <c r="R101" s="226">
        <f>Q101*H101</f>
        <v>0.00080000000000000004</v>
      </c>
      <c r="S101" s="226">
        <v>0</v>
      </c>
      <c r="T101" s="227">
        <f>S101*H101</f>
        <v>0</v>
      </c>
      <c r="AR101" s="17" t="s">
        <v>397</v>
      </c>
      <c r="AT101" s="17" t="s">
        <v>281</v>
      </c>
      <c r="AU101" s="17" t="s">
        <v>80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303</v>
      </c>
      <c r="BM101" s="17" t="s">
        <v>1232</v>
      </c>
    </row>
    <row r="102" s="1" customFormat="1" ht="16.5" customHeight="1">
      <c r="B102" s="38"/>
      <c r="C102" s="217" t="s">
        <v>253</v>
      </c>
      <c r="D102" s="217" t="s">
        <v>209</v>
      </c>
      <c r="E102" s="218" t="s">
        <v>1233</v>
      </c>
      <c r="F102" s="219" t="s">
        <v>1234</v>
      </c>
      <c r="G102" s="220" t="s">
        <v>290</v>
      </c>
      <c r="H102" s="221">
        <v>162</v>
      </c>
      <c r="I102" s="222"/>
      <c r="J102" s="223">
        <f>ROUND(I102*H102,2)</f>
        <v>0</v>
      </c>
      <c r="K102" s="219" t="s">
        <v>213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6.0000000000000002E-05</v>
      </c>
      <c r="R102" s="226">
        <f>Q102*H102</f>
        <v>0.0097199999999999995</v>
      </c>
      <c r="S102" s="226">
        <v>0</v>
      </c>
      <c r="T102" s="227">
        <f>S102*H102</f>
        <v>0</v>
      </c>
      <c r="AR102" s="17" t="s">
        <v>303</v>
      </c>
      <c r="AT102" s="17" t="s">
        <v>209</v>
      </c>
      <c r="AU102" s="17" t="s">
        <v>80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303</v>
      </c>
      <c r="BM102" s="17" t="s">
        <v>1235</v>
      </c>
    </row>
    <row r="103" s="12" customFormat="1">
      <c r="B103" s="229"/>
      <c r="C103" s="230"/>
      <c r="D103" s="231" t="s">
        <v>216</v>
      </c>
      <c r="E103" s="232" t="s">
        <v>1</v>
      </c>
      <c r="F103" s="233" t="s">
        <v>1236</v>
      </c>
      <c r="G103" s="230"/>
      <c r="H103" s="234">
        <v>162</v>
      </c>
      <c r="I103" s="235"/>
      <c r="J103" s="230"/>
      <c r="K103" s="230"/>
      <c r="L103" s="236"/>
      <c r="M103" s="237"/>
      <c r="N103" s="238"/>
      <c r="O103" s="238"/>
      <c r="P103" s="238"/>
      <c r="Q103" s="238"/>
      <c r="R103" s="238"/>
      <c r="S103" s="238"/>
      <c r="T103" s="239"/>
      <c r="AT103" s="240" t="s">
        <v>216</v>
      </c>
      <c r="AU103" s="240" t="s">
        <v>80</v>
      </c>
      <c r="AV103" s="12" t="s">
        <v>80</v>
      </c>
      <c r="AW103" s="12" t="s">
        <v>33</v>
      </c>
      <c r="AX103" s="12" t="s">
        <v>78</v>
      </c>
      <c r="AY103" s="240" t="s">
        <v>207</v>
      </c>
    </row>
    <row r="104" s="1" customFormat="1" ht="16.5" customHeight="1">
      <c r="B104" s="38"/>
      <c r="C104" s="217" t="s">
        <v>258</v>
      </c>
      <c r="D104" s="217" t="s">
        <v>209</v>
      </c>
      <c r="E104" s="218" t="s">
        <v>1237</v>
      </c>
      <c r="F104" s="219" t="s">
        <v>1238</v>
      </c>
      <c r="G104" s="220" t="s">
        <v>266</v>
      </c>
      <c r="H104" s="221">
        <v>0.024</v>
      </c>
      <c r="I104" s="222"/>
      <c r="J104" s="223">
        <f>ROUND(I104*H104,2)</f>
        <v>0</v>
      </c>
      <c r="K104" s="219" t="s">
        <v>213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303</v>
      </c>
      <c r="AT104" s="17" t="s">
        <v>209</v>
      </c>
      <c r="AU104" s="17" t="s">
        <v>80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303</v>
      </c>
      <c r="BM104" s="17" t="s">
        <v>1239</v>
      </c>
    </row>
    <row r="105" s="1" customFormat="1" ht="16.5" customHeight="1">
      <c r="B105" s="38"/>
      <c r="C105" s="217" t="s">
        <v>263</v>
      </c>
      <c r="D105" s="217" t="s">
        <v>209</v>
      </c>
      <c r="E105" s="218" t="s">
        <v>1240</v>
      </c>
      <c r="F105" s="219" t="s">
        <v>1241</v>
      </c>
      <c r="G105" s="220" t="s">
        <v>266</v>
      </c>
      <c r="H105" s="221">
        <v>0.024</v>
      </c>
      <c r="I105" s="222"/>
      <c r="J105" s="223">
        <f>ROUND(I105*H105,2)</f>
        <v>0</v>
      </c>
      <c r="K105" s="219" t="s">
        <v>213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303</v>
      </c>
      <c r="AT105" s="17" t="s">
        <v>209</v>
      </c>
      <c r="AU105" s="17" t="s">
        <v>80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303</v>
      </c>
      <c r="BM105" s="17" t="s">
        <v>1242</v>
      </c>
    </row>
    <row r="106" s="11" customFormat="1" ht="22.8" customHeight="1">
      <c r="B106" s="201"/>
      <c r="C106" s="202"/>
      <c r="D106" s="203" t="s">
        <v>70</v>
      </c>
      <c r="E106" s="215" t="s">
        <v>1243</v>
      </c>
      <c r="F106" s="215" t="s">
        <v>1244</v>
      </c>
      <c r="G106" s="202"/>
      <c r="H106" s="202"/>
      <c r="I106" s="205"/>
      <c r="J106" s="216">
        <f>BK106</f>
        <v>0</v>
      </c>
      <c r="K106" s="202"/>
      <c r="L106" s="207"/>
      <c r="M106" s="208"/>
      <c r="N106" s="209"/>
      <c r="O106" s="209"/>
      <c r="P106" s="210">
        <f>SUM(P107:P115)</f>
        <v>0</v>
      </c>
      <c r="Q106" s="209"/>
      <c r="R106" s="210">
        <f>SUM(R107:R115)</f>
        <v>0.23029999999999998</v>
      </c>
      <c r="S106" s="209"/>
      <c r="T106" s="211">
        <f>SUM(T107:T115)</f>
        <v>0</v>
      </c>
      <c r="AR106" s="212" t="s">
        <v>80</v>
      </c>
      <c r="AT106" s="213" t="s">
        <v>70</v>
      </c>
      <c r="AU106" s="213" t="s">
        <v>78</v>
      </c>
      <c r="AY106" s="212" t="s">
        <v>207</v>
      </c>
      <c r="BK106" s="214">
        <f>SUM(BK107:BK115)</f>
        <v>0</v>
      </c>
    </row>
    <row r="107" s="1" customFormat="1" ht="56.25" customHeight="1">
      <c r="B107" s="38"/>
      <c r="C107" s="273" t="s">
        <v>269</v>
      </c>
      <c r="D107" s="273" t="s">
        <v>281</v>
      </c>
      <c r="E107" s="274" t="s">
        <v>1245</v>
      </c>
      <c r="F107" s="275" t="s">
        <v>1246</v>
      </c>
      <c r="G107" s="276" t="s">
        <v>418</v>
      </c>
      <c r="H107" s="277">
        <v>1</v>
      </c>
      <c r="I107" s="278"/>
      <c r="J107" s="279">
        <f>ROUND(I107*H107,2)</f>
        <v>0</v>
      </c>
      <c r="K107" s="275" t="s">
        <v>1247</v>
      </c>
      <c r="L107" s="280"/>
      <c r="M107" s="281" t="s">
        <v>1</v>
      </c>
      <c r="N107" s="282" t="s">
        <v>42</v>
      </c>
      <c r="O107" s="79"/>
      <c r="P107" s="226">
        <f>O107*H107</f>
        <v>0</v>
      </c>
      <c r="Q107" s="226">
        <v>0.044999999999999998</v>
      </c>
      <c r="R107" s="226">
        <f>Q107*H107</f>
        <v>0.044999999999999998</v>
      </c>
      <c r="S107" s="226">
        <v>0</v>
      </c>
      <c r="T107" s="227">
        <f>S107*H107</f>
        <v>0</v>
      </c>
      <c r="AR107" s="17" t="s">
        <v>397</v>
      </c>
      <c r="AT107" s="17" t="s">
        <v>281</v>
      </c>
      <c r="AU107" s="17" t="s">
        <v>80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303</v>
      </c>
      <c r="BM107" s="17" t="s">
        <v>1248</v>
      </c>
    </row>
    <row r="108" s="12" customFormat="1">
      <c r="B108" s="229"/>
      <c r="C108" s="230"/>
      <c r="D108" s="231" t="s">
        <v>216</v>
      </c>
      <c r="E108" s="232" t="s">
        <v>1</v>
      </c>
      <c r="F108" s="233" t="s">
        <v>1249</v>
      </c>
      <c r="G108" s="230"/>
      <c r="H108" s="234">
        <v>1</v>
      </c>
      <c r="I108" s="235"/>
      <c r="J108" s="230"/>
      <c r="K108" s="230"/>
      <c r="L108" s="236"/>
      <c r="M108" s="237"/>
      <c r="N108" s="238"/>
      <c r="O108" s="238"/>
      <c r="P108" s="238"/>
      <c r="Q108" s="238"/>
      <c r="R108" s="238"/>
      <c r="S108" s="238"/>
      <c r="T108" s="239"/>
      <c r="AT108" s="240" t="s">
        <v>216</v>
      </c>
      <c r="AU108" s="240" t="s">
        <v>80</v>
      </c>
      <c r="AV108" s="12" t="s">
        <v>80</v>
      </c>
      <c r="AW108" s="12" t="s">
        <v>33</v>
      </c>
      <c r="AX108" s="12" t="s">
        <v>78</v>
      </c>
      <c r="AY108" s="240" t="s">
        <v>207</v>
      </c>
    </row>
    <row r="109" s="1" customFormat="1" ht="33.75" customHeight="1">
      <c r="B109" s="38"/>
      <c r="C109" s="273" t="s">
        <v>280</v>
      </c>
      <c r="D109" s="273" t="s">
        <v>281</v>
      </c>
      <c r="E109" s="274" t="s">
        <v>1250</v>
      </c>
      <c r="F109" s="275" t="s">
        <v>1251</v>
      </c>
      <c r="G109" s="276" t="s">
        <v>1252</v>
      </c>
      <c r="H109" s="277">
        <v>1</v>
      </c>
      <c r="I109" s="278"/>
      <c r="J109" s="279">
        <f>ROUND(I109*H109,2)</f>
        <v>0</v>
      </c>
      <c r="K109" s="275" t="s">
        <v>1247</v>
      </c>
      <c r="L109" s="280"/>
      <c r="M109" s="281" t="s">
        <v>1</v>
      </c>
      <c r="N109" s="282" t="s">
        <v>42</v>
      </c>
      <c r="O109" s="79"/>
      <c r="P109" s="226">
        <f>O109*H109</f>
        <v>0</v>
      </c>
      <c r="Q109" s="226">
        <v>0.044999999999999998</v>
      </c>
      <c r="R109" s="226">
        <f>Q109*H109</f>
        <v>0.044999999999999998</v>
      </c>
      <c r="S109" s="226">
        <v>0</v>
      </c>
      <c r="T109" s="227">
        <f>S109*H109</f>
        <v>0</v>
      </c>
      <c r="AR109" s="17" t="s">
        <v>397</v>
      </c>
      <c r="AT109" s="17" t="s">
        <v>281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303</v>
      </c>
      <c r="BM109" s="17" t="s">
        <v>1253</v>
      </c>
    </row>
    <row r="110" s="1" customFormat="1" ht="16.5" customHeight="1">
      <c r="B110" s="38"/>
      <c r="C110" s="273" t="s">
        <v>287</v>
      </c>
      <c r="D110" s="273" t="s">
        <v>281</v>
      </c>
      <c r="E110" s="274" t="s">
        <v>1254</v>
      </c>
      <c r="F110" s="275" t="s">
        <v>1255</v>
      </c>
      <c r="G110" s="276" t="s">
        <v>1252</v>
      </c>
      <c r="H110" s="277">
        <v>1</v>
      </c>
      <c r="I110" s="278"/>
      <c r="J110" s="279">
        <f>ROUND(I110*H110,2)</f>
        <v>0</v>
      </c>
      <c r="K110" s="275" t="s">
        <v>1247</v>
      </c>
      <c r="L110" s="280"/>
      <c r="M110" s="281" t="s">
        <v>1</v>
      </c>
      <c r="N110" s="282" t="s">
        <v>42</v>
      </c>
      <c r="O110" s="79"/>
      <c r="P110" s="226">
        <f>O110*H110</f>
        <v>0</v>
      </c>
      <c r="Q110" s="226">
        <v>0.044999999999999998</v>
      </c>
      <c r="R110" s="226">
        <f>Q110*H110</f>
        <v>0.044999999999999998</v>
      </c>
      <c r="S110" s="226">
        <v>0</v>
      </c>
      <c r="T110" s="227">
        <f>S110*H110</f>
        <v>0</v>
      </c>
      <c r="AR110" s="17" t="s">
        <v>397</v>
      </c>
      <c r="AT110" s="17" t="s">
        <v>281</v>
      </c>
      <c r="AU110" s="17" t="s">
        <v>80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303</v>
      </c>
      <c r="BM110" s="17" t="s">
        <v>1256</v>
      </c>
    </row>
    <row r="111" s="1" customFormat="1" ht="22.5" customHeight="1">
      <c r="B111" s="38"/>
      <c r="C111" s="273" t="s">
        <v>293</v>
      </c>
      <c r="D111" s="273" t="s">
        <v>281</v>
      </c>
      <c r="E111" s="274" t="s">
        <v>1257</v>
      </c>
      <c r="F111" s="275" t="s">
        <v>1258</v>
      </c>
      <c r="G111" s="276" t="s">
        <v>1252</v>
      </c>
      <c r="H111" s="277">
        <v>1</v>
      </c>
      <c r="I111" s="278"/>
      <c r="J111" s="279">
        <f>ROUND(I111*H111,2)</f>
        <v>0</v>
      </c>
      <c r="K111" s="275" t="s">
        <v>1247</v>
      </c>
      <c r="L111" s="280"/>
      <c r="M111" s="281" t="s">
        <v>1</v>
      </c>
      <c r="N111" s="282" t="s">
        <v>42</v>
      </c>
      <c r="O111" s="79"/>
      <c r="P111" s="226">
        <f>O111*H111</f>
        <v>0</v>
      </c>
      <c r="Q111" s="226">
        <v>0.044999999999999998</v>
      </c>
      <c r="R111" s="226">
        <f>Q111*H111</f>
        <v>0.044999999999999998</v>
      </c>
      <c r="S111" s="226">
        <v>0</v>
      </c>
      <c r="T111" s="227">
        <f>S111*H111</f>
        <v>0</v>
      </c>
      <c r="AR111" s="17" t="s">
        <v>397</v>
      </c>
      <c r="AT111" s="17" t="s">
        <v>281</v>
      </c>
      <c r="AU111" s="17" t="s">
        <v>80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303</v>
      </c>
      <c r="BM111" s="17" t="s">
        <v>1259</v>
      </c>
    </row>
    <row r="112" s="1" customFormat="1" ht="16.5" customHeight="1">
      <c r="B112" s="38"/>
      <c r="C112" s="273" t="s">
        <v>8</v>
      </c>
      <c r="D112" s="273" t="s">
        <v>281</v>
      </c>
      <c r="E112" s="274" t="s">
        <v>1260</v>
      </c>
      <c r="F112" s="275" t="s">
        <v>1261</v>
      </c>
      <c r="G112" s="276" t="s">
        <v>1252</v>
      </c>
      <c r="H112" s="277">
        <v>1</v>
      </c>
      <c r="I112" s="278"/>
      <c r="J112" s="279">
        <f>ROUND(I112*H112,2)</f>
        <v>0</v>
      </c>
      <c r="K112" s="275" t="s">
        <v>1247</v>
      </c>
      <c r="L112" s="280"/>
      <c r="M112" s="281" t="s">
        <v>1</v>
      </c>
      <c r="N112" s="282" t="s">
        <v>42</v>
      </c>
      <c r="O112" s="79"/>
      <c r="P112" s="226">
        <f>O112*H112</f>
        <v>0</v>
      </c>
      <c r="Q112" s="226">
        <v>0.044999999999999998</v>
      </c>
      <c r="R112" s="226">
        <f>Q112*H112</f>
        <v>0.044999999999999998</v>
      </c>
      <c r="S112" s="226">
        <v>0</v>
      </c>
      <c r="T112" s="227">
        <f>S112*H112</f>
        <v>0</v>
      </c>
      <c r="AR112" s="17" t="s">
        <v>397</v>
      </c>
      <c r="AT112" s="17" t="s">
        <v>281</v>
      </c>
      <c r="AU112" s="17" t="s">
        <v>80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303</v>
      </c>
      <c r="BM112" s="17" t="s">
        <v>1262</v>
      </c>
    </row>
    <row r="113" s="1" customFormat="1" ht="16.5" customHeight="1">
      <c r="B113" s="38"/>
      <c r="C113" s="217" t="s">
        <v>303</v>
      </c>
      <c r="D113" s="217" t="s">
        <v>209</v>
      </c>
      <c r="E113" s="218" t="s">
        <v>1263</v>
      </c>
      <c r="F113" s="219" t="s">
        <v>1264</v>
      </c>
      <c r="G113" s="220" t="s">
        <v>290</v>
      </c>
      <c r="H113" s="221">
        <v>10</v>
      </c>
      <c r="I113" s="222"/>
      <c r="J113" s="223">
        <f>ROUND(I113*H113,2)</f>
        <v>0</v>
      </c>
      <c r="K113" s="219" t="s">
        <v>213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0.00052999999999999998</v>
      </c>
      <c r="R113" s="226">
        <f>Q113*H113</f>
        <v>0.0053</v>
      </c>
      <c r="S113" s="226">
        <v>0</v>
      </c>
      <c r="T113" s="227">
        <f>S113*H113</f>
        <v>0</v>
      </c>
      <c r="AR113" s="17" t="s">
        <v>303</v>
      </c>
      <c r="AT113" s="17" t="s">
        <v>209</v>
      </c>
      <c r="AU113" s="17" t="s">
        <v>80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303</v>
      </c>
      <c r="BM113" s="17" t="s">
        <v>1265</v>
      </c>
    </row>
    <row r="114" s="1" customFormat="1" ht="16.5" customHeight="1">
      <c r="B114" s="38"/>
      <c r="C114" s="217" t="s">
        <v>310</v>
      </c>
      <c r="D114" s="217" t="s">
        <v>209</v>
      </c>
      <c r="E114" s="218" t="s">
        <v>1266</v>
      </c>
      <c r="F114" s="219" t="s">
        <v>1267</v>
      </c>
      <c r="G114" s="220" t="s">
        <v>266</v>
      </c>
      <c r="H114" s="221">
        <v>0.20000000000000001</v>
      </c>
      <c r="I114" s="222"/>
      <c r="J114" s="223">
        <f>ROUND(I114*H114,2)</f>
        <v>0</v>
      </c>
      <c r="K114" s="219" t="s">
        <v>213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303</v>
      </c>
      <c r="AT114" s="17" t="s">
        <v>209</v>
      </c>
      <c r="AU114" s="17" t="s">
        <v>80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303</v>
      </c>
      <c r="BM114" s="17" t="s">
        <v>1268</v>
      </c>
    </row>
    <row r="115" s="1" customFormat="1" ht="16.5" customHeight="1">
      <c r="B115" s="38"/>
      <c r="C115" s="217" t="s">
        <v>318</v>
      </c>
      <c r="D115" s="217" t="s">
        <v>209</v>
      </c>
      <c r="E115" s="218" t="s">
        <v>1269</v>
      </c>
      <c r="F115" s="219" t="s">
        <v>1270</v>
      </c>
      <c r="G115" s="220" t="s">
        <v>266</v>
      </c>
      <c r="H115" s="221">
        <v>0.20000000000000001</v>
      </c>
      <c r="I115" s="222"/>
      <c r="J115" s="223">
        <f>ROUND(I115*H115,2)</f>
        <v>0</v>
      </c>
      <c r="K115" s="219" t="s">
        <v>213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303</v>
      </c>
      <c r="AT115" s="17" t="s">
        <v>209</v>
      </c>
      <c r="AU115" s="17" t="s">
        <v>80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303</v>
      </c>
      <c r="BM115" s="17" t="s">
        <v>1271</v>
      </c>
    </row>
    <row r="116" s="11" customFormat="1" ht="22.8" customHeight="1">
      <c r="B116" s="201"/>
      <c r="C116" s="202"/>
      <c r="D116" s="203" t="s">
        <v>70</v>
      </c>
      <c r="E116" s="215" t="s">
        <v>1272</v>
      </c>
      <c r="F116" s="215" t="s">
        <v>1273</v>
      </c>
      <c r="G116" s="202"/>
      <c r="H116" s="202"/>
      <c r="I116" s="205"/>
      <c r="J116" s="216">
        <f>BK116</f>
        <v>0</v>
      </c>
      <c r="K116" s="202"/>
      <c r="L116" s="207"/>
      <c r="M116" s="208"/>
      <c r="N116" s="209"/>
      <c r="O116" s="209"/>
      <c r="P116" s="210">
        <f>SUM(P117:P124)</f>
        <v>0</v>
      </c>
      <c r="Q116" s="209"/>
      <c r="R116" s="210">
        <f>SUM(R117:R124)</f>
        <v>0.32142999999999994</v>
      </c>
      <c r="S116" s="209"/>
      <c r="T116" s="211">
        <f>SUM(T117:T124)</f>
        <v>0</v>
      </c>
      <c r="AR116" s="212" t="s">
        <v>80</v>
      </c>
      <c r="AT116" s="213" t="s">
        <v>70</v>
      </c>
      <c r="AU116" s="213" t="s">
        <v>78</v>
      </c>
      <c r="AY116" s="212" t="s">
        <v>207</v>
      </c>
      <c r="BK116" s="214">
        <f>SUM(BK117:BK124)</f>
        <v>0</v>
      </c>
    </row>
    <row r="117" s="1" customFormat="1" ht="16.5" customHeight="1">
      <c r="B117" s="38"/>
      <c r="C117" s="217" t="s">
        <v>323</v>
      </c>
      <c r="D117" s="217" t="s">
        <v>209</v>
      </c>
      <c r="E117" s="218" t="s">
        <v>1274</v>
      </c>
      <c r="F117" s="219" t="s">
        <v>1275</v>
      </c>
      <c r="G117" s="220" t="s">
        <v>418</v>
      </c>
      <c r="H117" s="221">
        <v>1</v>
      </c>
      <c r="I117" s="222"/>
      <c r="J117" s="223">
        <f>ROUND(I117*H117,2)</f>
        <v>0</v>
      </c>
      <c r="K117" s="219" t="s">
        <v>213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0.042439999999999999</v>
      </c>
      <c r="R117" s="226">
        <f>Q117*H117</f>
        <v>0.042439999999999999</v>
      </c>
      <c r="S117" s="226">
        <v>0</v>
      </c>
      <c r="T117" s="227">
        <f>S117*H117</f>
        <v>0</v>
      </c>
      <c r="AR117" s="17" t="s">
        <v>303</v>
      </c>
      <c r="AT117" s="17" t="s">
        <v>209</v>
      </c>
      <c r="AU117" s="17" t="s">
        <v>80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303</v>
      </c>
      <c r="BM117" s="17" t="s">
        <v>1276</v>
      </c>
    </row>
    <row r="118" s="1" customFormat="1" ht="16.5" customHeight="1">
      <c r="B118" s="38"/>
      <c r="C118" s="217" t="s">
        <v>328</v>
      </c>
      <c r="D118" s="217" t="s">
        <v>209</v>
      </c>
      <c r="E118" s="218" t="s">
        <v>1277</v>
      </c>
      <c r="F118" s="219" t="s">
        <v>1278</v>
      </c>
      <c r="G118" s="220" t="s">
        <v>1252</v>
      </c>
      <c r="H118" s="221">
        <v>10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42</v>
      </c>
      <c r="O118" s="79"/>
      <c r="P118" s="226">
        <f>O118*H118</f>
        <v>0</v>
      </c>
      <c r="Q118" s="226">
        <v>0.0011299999999999999</v>
      </c>
      <c r="R118" s="226">
        <f>Q118*H118</f>
        <v>0.011299999999999999</v>
      </c>
      <c r="S118" s="226">
        <v>0</v>
      </c>
      <c r="T118" s="227">
        <f>S118*H118</f>
        <v>0</v>
      </c>
      <c r="AR118" s="17" t="s">
        <v>303</v>
      </c>
      <c r="AT118" s="17" t="s">
        <v>209</v>
      </c>
      <c r="AU118" s="17" t="s">
        <v>80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303</v>
      </c>
      <c r="BM118" s="17" t="s">
        <v>1279</v>
      </c>
    </row>
    <row r="119" s="1" customFormat="1" ht="16.5" customHeight="1">
      <c r="B119" s="38"/>
      <c r="C119" s="217" t="s">
        <v>7</v>
      </c>
      <c r="D119" s="217" t="s">
        <v>209</v>
      </c>
      <c r="E119" s="218" t="s">
        <v>1280</v>
      </c>
      <c r="F119" s="219" t="s">
        <v>1281</v>
      </c>
      <c r="G119" s="220" t="s">
        <v>418</v>
      </c>
      <c r="H119" s="221">
        <v>1</v>
      </c>
      <c r="I119" s="222"/>
      <c r="J119" s="223">
        <f>ROUND(I119*H119,2)</f>
        <v>0</v>
      </c>
      <c r="K119" s="219" t="s">
        <v>1247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0.15290000000000001</v>
      </c>
      <c r="R119" s="226">
        <f>Q119*H119</f>
        <v>0.15290000000000001</v>
      </c>
      <c r="S119" s="226">
        <v>0</v>
      </c>
      <c r="T119" s="227">
        <f>S119*H119</f>
        <v>0</v>
      </c>
      <c r="AR119" s="17" t="s">
        <v>303</v>
      </c>
      <c r="AT119" s="17" t="s">
        <v>209</v>
      </c>
      <c r="AU119" s="17" t="s">
        <v>80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303</v>
      </c>
      <c r="BM119" s="17" t="s">
        <v>1282</v>
      </c>
    </row>
    <row r="120" s="1" customFormat="1" ht="22.5" customHeight="1">
      <c r="B120" s="38"/>
      <c r="C120" s="217" t="s">
        <v>338</v>
      </c>
      <c r="D120" s="217" t="s">
        <v>209</v>
      </c>
      <c r="E120" s="218" t="s">
        <v>1283</v>
      </c>
      <c r="F120" s="219" t="s">
        <v>1284</v>
      </c>
      <c r="G120" s="220" t="s">
        <v>418</v>
      </c>
      <c r="H120" s="221">
        <v>1</v>
      </c>
      <c r="I120" s="222"/>
      <c r="J120" s="223">
        <f>ROUND(I120*H120,2)</f>
        <v>0</v>
      </c>
      <c r="K120" s="219" t="s">
        <v>1247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0.10274</v>
      </c>
      <c r="R120" s="226">
        <f>Q120*H120</f>
        <v>0.10274</v>
      </c>
      <c r="S120" s="226">
        <v>0</v>
      </c>
      <c r="T120" s="227">
        <f>S120*H120</f>
        <v>0</v>
      </c>
      <c r="AR120" s="17" t="s">
        <v>303</v>
      </c>
      <c r="AT120" s="17" t="s">
        <v>209</v>
      </c>
      <c r="AU120" s="17" t="s">
        <v>80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303</v>
      </c>
      <c r="BM120" s="17" t="s">
        <v>1285</v>
      </c>
    </row>
    <row r="121" s="1" customFormat="1" ht="22.5" customHeight="1">
      <c r="B121" s="38"/>
      <c r="C121" s="217" t="s">
        <v>344</v>
      </c>
      <c r="D121" s="217" t="s">
        <v>209</v>
      </c>
      <c r="E121" s="218" t="s">
        <v>1286</v>
      </c>
      <c r="F121" s="219" t="s">
        <v>1287</v>
      </c>
      <c r="G121" s="220" t="s">
        <v>418</v>
      </c>
      <c r="H121" s="221">
        <v>1</v>
      </c>
      <c r="I121" s="222"/>
      <c r="J121" s="223">
        <f>ROUND(I121*H121,2)</f>
        <v>0</v>
      </c>
      <c r="K121" s="219" t="s">
        <v>1247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0.00547</v>
      </c>
      <c r="R121" s="226">
        <f>Q121*H121</f>
        <v>0.00547</v>
      </c>
      <c r="S121" s="226">
        <v>0</v>
      </c>
      <c r="T121" s="227">
        <f>S121*H121</f>
        <v>0</v>
      </c>
      <c r="AR121" s="17" t="s">
        <v>303</v>
      </c>
      <c r="AT121" s="17" t="s">
        <v>209</v>
      </c>
      <c r="AU121" s="17" t="s">
        <v>80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303</v>
      </c>
      <c r="BM121" s="17" t="s">
        <v>1288</v>
      </c>
    </row>
    <row r="122" s="1" customFormat="1" ht="22.5" customHeight="1">
      <c r="B122" s="38"/>
      <c r="C122" s="217" t="s">
        <v>349</v>
      </c>
      <c r="D122" s="217" t="s">
        <v>209</v>
      </c>
      <c r="E122" s="218" t="s">
        <v>1289</v>
      </c>
      <c r="F122" s="219" t="s">
        <v>1290</v>
      </c>
      <c r="G122" s="220" t="s">
        <v>418</v>
      </c>
      <c r="H122" s="221">
        <v>2</v>
      </c>
      <c r="I122" s="222"/>
      <c r="J122" s="223">
        <f>ROUND(I122*H122,2)</f>
        <v>0</v>
      </c>
      <c r="K122" s="219" t="s">
        <v>1247</v>
      </c>
      <c r="L122" s="43"/>
      <c r="M122" s="224" t="s">
        <v>1</v>
      </c>
      <c r="N122" s="225" t="s">
        <v>42</v>
      </c>
      <c r="O122" s="79"/>
      <c r="P122" s="226">
        <f>O122*H122</f>
        <v>0</v>
      </c>
      <c r="Q122" s="226">
        <v>0.00329</v>
      </c>
      <c r="R122" s="226">
        <f>Q122*H122</f>
        <v>0.0065799999999999999</v>
      </c>
      <c r="S122" s="226">
        <v>0</v>
      </c>
      <c r="T122" s="227">
        <f>S122*H122</f>
        <v>0</v>
      </c>
      <c r="AR122" s="17" t="s">
        <v>303</v>
      </c>
      <c r="AT122" s="17" t="s">
        <v>209</v>
      </c>
      <c r="AU122" s="17" t="s">
        <v>80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303</v>
      </c>
      <c r="BM122" s="17" t="s">
        <v>1291</v>
      </c>
    </row>
    <row r="123" s="1" customFormat="1" ht="16.5" customHeight="1">
      <c r="B123" s="38"/>
      <c r="C123" s="217" t="s">
        <v>354</v>
      </c>
      <c r="D123" s="217" t="s">
        <v>209</v>
      </c>
      <c r="E123" s="218" t="s">
        <v>1292</v>
      </c>
      <c r="F123" s="219" t="s">
        <v>1293</v>
      </c>
      <c r="G123" s="220" t="s">
        <v>266</v>
      </c>
      <c r="H123" s="221">
        <v>0.32100000000000001</v>
      </c>
      <c r="I123" s="222"/>
      <c r="J123" s="223">
        <f>ROUND(I123*H123,2)</f>
        <v>0</v>
      </c>
      <c r="K123" s="219" t="s">
        <v>213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303</v>
      </c>
      <c r="AT123" s="17" t="s">
        <v>209</v>
      </c>
      <c r="AU123" s="17" t="s">
        <v>80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303</v>
      </c>
      <c r="BM123" s="17" t="s">
        <v>1294</v>
      </c>
    </row>
    <row r="124" s="1" customFormat="1" ht="16.5" customHeight="1">
      <c r="B124" s="38"/>
      <c r="C124" s="217" t="s">
        <v>363</v>
      </c>
      <c r="D124" s="217" t="s">
        <v>209</v>
      </c>
      <c r="E124" s="218" t="s">
        <v>1295</v>
      </c>
      <c r="F124" s="219" t="s">
        <v>1296</v>
      </c>
      <c r="G124" s="220" t="s">
        <v>266</v>
      </c>
      <c r="H124" s="221">
        <v>0.32100000000000001</v>
      </c>
      <c r="I124" s="222"/>
      <c r="J124" s="223">
        <f>ROUND(I124*H124,2)</f>
        <v>0</v>
      </c>
      <c r="K124" s="219" t="s">
        <v>213</v>
      </c>
      <c r="L124" s="43"/>
      <c r="M124" s="224" t="s">
        <v>1</v>
      </c>
      <c r="N124" s="225" t="s">
        <v>42</v>
      </c>
      <c r="O124" s="79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17" t="s">
        <v>303</v>
      </c>
      <c r="AT124" s="17" t="s">
        <v>209</v>
      </c>
      <c r="AU124" s="17" t="s">
        <v>80</v>
      </c>
      <c r="AY124" s="17" t="s">
        <v>207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78</v>
      </c>
      <c r="BK124" s="228">
        <f>ROUND(I124*H124,2)</f>
        <v>0</v>
      </c>
      <c r="BL124" s="17" t="s">
        <v>303</v>
      </c>
      <c r="BM124" s="17" t="s">
        <v>1297</v>
      </c>
    </row>
    <row r="125" s="11" customFormat="1" ht="22.8" customHeight="1">
      <c r="B125" s="201"/>
      <c r="C125" s="202"/>
      <c r="D125" s="203" t="s">
        <v>70</v>
      </c>
      <c r="E125" s="215" t="s">
        <v>1298</v>
      </c>
      <c r="F125" s="215" t="s">
        <v>1299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SUM(P126:P140)</f>
        <v>0</v>
      </c>
      <c r="Q125" s="209"/>
      <c r="R125" s="210">
        <f>SUM(R126:R140)</f>
        <v>0.15018999999999999</v>
      </c>
      <c r="S125" s="209"/>
      <c r="T125" s="211">
        <f>SUM(T126:T140)</f>
        <v>0</v>
      </c>
      <c r="AR125" s="212" t="s">
        <v>80</v>
      </c>
      <c r="AT125" s="213" t="s">
        <v>70</v>
      </c>
      <c r="AU125" s="213" t="s">
        <v>78</v>
      </c>
      <c r="AY125" s="212" t="s">
        <v>207</v>
      </c>
      <c r="BK125" s="214">
        <f>SUM(BK126:BK140)</f>
        <v>0</v>
      </c>
    </row>
    <row r="126" s="1" customFormat="1" ht="16.5" customHeight="1">
      <c r="B126" s="38"/>
      <c r="C126" s="217" t="s">
        <v>368</v>
      </c>
      <c r="D126" s="217" t="s">
        <v>209</v>
      </c>
      <c r="E126" s="218" t="s">
        <v>1300</v>
      </c>
      <c r="F126" s="219" t="s">
        <v>1301</v>
      </c>
      <c r="G126" s="220" t="s">
        <v>290</v>
      </c>
      <c r="H126" s="221">
        <v>42</v>
      </c>
      <c r="I126" s="222"/>
      <c r="J126" s="223">
        <f>ROUND(I126*H126,2)</f>
        <v>0</v>
      </c>
      <c r="K126" s="219" t="s">
        <v>213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0.00044999999999999999</v>
      </c>
      <c r="R126" s="226">
        <f>Q126*H126</f>
        <v>0.0189</v>
      </c>
      <c r="S126" s="226">
        <v>0</v>
      </c>
      <c r="T126" s="227">
        <f>S126*H126</f>
        <v>0</v>
      </c>
      <c r="AR126" s="17" t="s">
        <v>303</v>
      </c>
      <c r="AT126" s="17" t="s">
        <v>209</v>
      </c>
      <c r="AU126" s="17" t="s">
        <v>80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303</v>
      </c>
      <c r="BM126" s="17" t="s">
        <v>1302</v>
      </c>
    </row>
    <row r="127" s="1" customFormat="1" ht="16.5" customHeight="1">
      <c r="B127" s="38"/>
      <c r="C127" s="217" t="s">
        <v>376</v>
      </c>
      <c r="D127" s="217" t="s">
        <v>209</v>
      </c>
      <c r="E127" s="218" t="s">
        <v>1303</v>
      </c>
      <c r="F127" s="219" t="s">
        <v>1304</v>
      </c>
      <c r="G127" s="220" t="s">
        <v>290</v>
      </c>
      <c r="H127" s="221">
        <v>18</v>
      </c>
      <c r="I127" s="222"/>
      <c r="J127" s="223">
        <f>ROUND(I127*H127,2)</f>
        <v>0</v>
      </c>
      <c r="K127" s="219" t="s">
        <v>213</v>
      </c>
      <c r="L127" s="43"/>
      <c r="M127" s="224" t="s">
        <v>1</v>
      </c>
      <c r="N127" s="225" t="s">
        <v>42</v>
      </c>
      <c r="O127" s="79"/>
      <c r="P127" s="226">
        <f>O127*H127</f>
        <v>0</v>
      </c>
      <c r="Q127" s="226">
        <v>0.00055999999999999995</v>
      </c>
      <c r="R127" s="226">
        <f>Q127*H127</f>
        <v>0.010079999999999999</v>
      </c>
      <c r="S127" s="226">
        <v>0</v>
      </c>
      <c r="T127" s="227">
        <f>S127*H127</f>
        <v>0</v>
      </c>
      <c r="AR127" s="17" t="s">
        <v>303</v>
      </c>
      <c r="AT127" s="17" t="s">
        <v>209</v>
      </c>
      <c r="AU127" s="17" t="s">
        <v>80</v>
      </c>
      <c r="AY127" s="17" t="s">
        <v>207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78</v>
      </c>
      <c r="BK127" s="228">
        <f>ROUND(I127*H127,2)</f>
        <v>0</v>
      </c>
      <c r="BL127" s="17" t="s">
        <v>303</v>
      </c>
      <c r="BM127" s="17" t="s">
        <v>1305</v>
      </c>
    </row>
    <row r="128" s="1" customFormat="1" ht="16.5" customHeight="1">
      <c r="B128" s="38"/>
      <c r="C128" s="217" t="s">
        <v>382</v>
      </c>
      <c r="D128" s="217" t="s">
        <v>209</v>
      </c>
      <c r="E128" s="218" t="s">
        <v>1306</v>
      </c>
      <c r="F128" s="219" t="s">
        <v>1307</v>
      </c>
      <c r="G128" s="220" t="s">
        <v>290</v>
      </c>
      <c r="H128" s="221">
        <v>24</v>
      </c>
      <c r="I128" s="222"/>
      <c r="J128" s="223">
        <f>ROUND(I128*H128,2)</f>
        <v>0</v>
      </c>
      <c r="K128" s="219" t="s">
        <v>213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0.00068999999999999997</v>
      </c>
      <c r="R128" s="226">
        <f>Q128*H128</f>
        <v>0.016559999999999998</v>
      </c>
      <c r="S128" s="226">
        <v>0</v>
      </c>
      <c r="T128" s="227">
        <f>S128*H128</f>
        <v>0</v>
      </c>
      <c r="AR128" s="17" t="s">
        <v>303</v>
      </c>
      <c r="AT128" s="17" t="s">
        <v>209</v>
      </c>
      <c r="AU128" s="17" t="s">
        <v>80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303</v>
      </c>
      <c r="BM128" s="17" t="s">
        <v>1308</v>
      </c>
    </row>
    <row r="129" s="1" customFormat="1" ht="16.5" customHeight="1">
      <c r="B129" s="38"/>
      <c r="C129" s="217" t="s">
        <v>387</v>
      </c>
      <c r="D129" s="217" t="s">
        <v>209</v>
      </c>
      <c r="E129" s="218" t="s">
        <v>1309</v>
      </c>
      <c r="F129" s="219" t="s">
        <v>1310</v>
      </c>
      <c r="G129" s="220" t="s">
        <v>290</v>
      </c>
      <c r="H129" s="221">
        <v>36</v>
      </c>
      <c r="I129" s="222"/>
      <c r="J129" s="223">
        <f>ROUND(I129*H129,2)</f>
        <v>0</v>
      </c>
      <c r="K129" s="219" t="s">
        <v>213</v>
      </c>
      <c r="L129" s="43"/>
      <c r="M129" s="224" t="s">
        <v>1</v>
      </c>
      <c r="N129" s="225" t="s">
        <v>42</v>
      </c>
      <c r="O129" s="79"/>
      <c r="P129" s="226">
        <f>O129*H129</f>
        <v>0</v>
      </c>
      <c r="Q129" s="226">
        <v>0.0010399999999999999</v>
      </c>
      <c r="R129" s="226">
        <f>Q129*H129</f>
        <v>0.037439999999999994</v>
      </c>
      <c r="S129" s="226">
        <v>0</v>
      </c>
      <c r="T129" s="227">
        <f>S129*H129</f>
        <v>0</v>
      </c>
      <c r="AR129" s="17" t="s">
        <v>303</v>
      </c>
      <c r="AT129" s="17" t="s">
        <v>209</v>
      </c>
      <c r="AU129" s="17" t="s">
        <v>80</v>
      </c>
      <c r="AY129" s="17" t="s">
        <v>207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78</v>
      </c>
      <c r="BK129" s="228">
        <f>ROUND(I129*H129,2)</f>
        <v>0</v>
      </c>
      <c r="BL129" s="17" t="s">
        <v>303</v>
      </c>
      <c r="BM129" s="17" t="s">
        <v>1311</v>
      </c>
    </row>
    <row r="130" s="1" customFormat="1" ht="16.5" customHeight="1">
      <c r="B130" s="38"/>
      <c r="C130" s="217" t="s">
        <v>392</v>
      </c>
      <c r="D130" s="217" t="s">
        <v>209</v>
      </c>
      <c r="E130" s="218" t="s">
        <v>1312</v>
      </c>
      <c r="F130" s="219" t="s">
        <v>1313</v>
      </c>
      <c r="G130" s="220" t="s">
        <v>290</v>
      </c>
      <c r="H130" s="221">
        <v>42</v>
      </c>
      <c r="I130" s="222"/>
      <c r="J130" s="223">
        <f>ROUND(I130*H130,2)</f>
        <v>0</v>
      </c>
      <c r="K130" s="219" t="s">
        <v>213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0.00158</v>
      </c>
      <c r="R130" s="226">
        <f>Q130*H130</f>
        <v>0.066360000000000002</v>
      </c>
      <c r="S130" s="226">
        <v>0</v>
      </c>
      <c r="T130" s="227">
        <f>S130*H130</f>
        <v>0</v>
      </c>
      <c r="AR130" s="17" t="s">
        <v>303</v>
      </c>
      <c r="AT130" s="17" t="s">
        <v>209</v>
      </c>
      <c r="AU130" s="17" t="s">
        <v>80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303</v>
      </c>
      <c r="BM130" s="17" t="s">
        <v>1314</v>
      </c>
    </row>
    <row r="131" s="1" customFormat="1" ht="16.5" customHeight="1">
      <c r="B131" s="38"/>
      <c r="C131" s="217" t="s">
        <v>397</v>
      </c>
      <c r="D131" s="217" t="s">
        <v>209</v>
      </c>
      <c r="E131" s="218" t="s">
        <v>1315</v>
      </c>
      <c r="F131" s="219" t="s">
        <v>1316</v>
      </c>
      <c r="G131" s="220" t="s">
        <v>418</v>
      </c>
      <c r="H131" s="221">
        <v>3</v>
      </c>
      <c r="I131" s="222"/>
      <c r="J131" s="223">
        <f>ROUND(I131*H131,2)</f>
        <v>0</v>
      </c>
      <c r="K131" s="219" t="s">
        <v>213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3.0000000000000001E-05</v>
      </c>
      <c r="R131" s="226">
        <f>Q131*H131</f>
        <v>9.0000000000000006E-05</v>
      </c>
      <c r="S131" s="226">
        <v>0</v>
      </c>
      <c r="T131" s="227">
        <f>S131*H131</f>
        <v>0</v>
      </c>
      <c r="AR131" s="17" t="s">
        <v>303</v>
      </c>
      <c r="AT131" s="17" t="s">
        <v>209</v>
      </c>
      <c r="AU131" s="17" t="s">
        <v>80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303</v>
      </c>
      <c r="BM131" s="17" t="s">
        <v>1317</v>
      </c>
    </row>
    <row r="132" s="1" customFormat="1" ht="16.5" customHeight="1">
      <c r="B132" s="38"/>
      <c r="C132" s="217" t="s">
        <v>402</v>
      </c>
      <c r="D132" s="217" t="s">
        <v>209</v>
      </c>
      <c r="E132" s="218" t="s">
        <v>1318</v>
      </c>
      <c r="F132" s="219" t="s">
        <v>1319</v>
      </c>
      <c r="G132" s="220" t="s">
        <v>418</v>
      </c>
      <c r="H132" s="221">
        <v>2</v>
      </c>
      <c r="I132" s="222"/>
      <c r="J132" s="223">
        <f>ROUND(I132*H132,2)</f>
        <v>0</v>
      </c>
      <c r="K132" s="219" t="s">
        <v>213</v>
      </c>
      <c r="L132" s="43"/>
      <c r="M132" s="224" t="s">
        <v>1</v>
      </c>
      <c r="N132" s="225" t="s">
        <v>42</v>
      </c>
      <c r="O132" s="79"/>
      <c r="P132" s="226">
        <f>O132*H132</f>
        <v>0</v>
      </c>
      <c r="Q132" s="226">
        <v>5.0000000000000002E-05</v>
      </c>
      <c r="R132" s="226">
        <f>Q132*H132</f>
        <v>0.00010000000000000001</v>
      </c>
      <c r="S132" s="226">
        <v>0</v>
      </c>
      <c r="T132" s="227">
        <f>S132*H132</f>
        <v>0</v>
      </c>
      <c r="AR132" s="17" t="s">
        <v>303</v>
      </c>
      <c r="AT132" s="17" t="s">
        <v>209</v>
      </c>
      <c r="AU132" s="17" t="s">
        <v>80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303</v>
      </c>
      <c r="BM132" s="17" t="s">
        <v>1320</v>
      </c>
    </row>
    <row r="133" s="1" customFormat="1" ht="16.5" customHeight="1">
      <c r="B133" s="38"/>
      <c r="C133" s="217" t="s">
        <v>406</v>
      </c>
      <c r="D133" s="217" t="s">
        <v>209</v>
      </c>
      <c r="E133" s="218" t="s">
        <v>1321</v>
      </c>
      <c r="F133" s="219" t="s">
        <v>1322</v>
      </c>
      <c r="G133" s="220" t="s">
        <v>418</v>
      </c>
      <c r="H133" s="221">
        <v>11</v>
      </c>
      <c r="I133" s="222"/>
      <c r="J133" s="223">
        <f>ROUND(I133*H133,2)</f>
        <v>0</v>
      </c>
      <c r="K133" s="219" t="s">
        <v>213</v>
      </c>
      <c r="L133" s="43"/>
      <c r="M133" s="224" t="s">
        <v>1</v>
      </c>
      <c r="N133" s="225" t="s">
        <v>42</v>
      </c>
      <c r="O133" s="79"/>
      <c r="P133" s="226">
        <f>O133*H133</f>
        <v>0</v>
      </c>
      <c r="Q133" s="226">
        <v>6.0000000000000002E-05</v>
      </c>
      <c r="R133" s="226">
        <f>Q133*H133</f>
        <v>0.00066</v>
      </c>
      <c r="S133" s="226">
        <v>0</v>
      </c>
      <c r="T133" s="227">
        <f>S133*H133</f>
        <v>0</v>
      </c>
      <c r="AR133" s="17" t="s">
        <v>303</v>
      </c>
      <c r="AT133" s="17" t="s">
        <v>209</v>
      </c>
      <c r="AU133" s="17" t="s">
        <v>80</v>
      </c>
      <c r="AY133" s="17" t="s">
        <v>207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78</v>
      </c>
      <c r="BK133" s="228">
        <f>ROUND(I133*H133,2)</f>
        <v>0</v>
      </c>
      <c r="BL133" s="17" t="s">
        <v>303</v>
      </c>
      <c r="BM133" s="17" t="s">
        <v>1323</v>
      </c>
    </row>
    <row r="134" s="1" customFormat="1" ht="16.5" customHeight="1">
      <c r="B134" s="38"/>
      <c r="C134" s="217" t="s">
        <v>410</v>
      </c>
      <c r="D134" s="217" t="s">
        <v>209</v>
      </c>
      <c r="E134" s="218" t="s">
        <v>1324</v>
      </c>
      <c r="F134" s="219" t="s">
        <v>1325</v>
      </c>
      <c r="G134" s="220" t="s">
        <v>290</v>
      </c>
      <c r="H134" s="221">
        <v>162</v>
      </c>
      <c r="I134" s="222"/>
      <c r="J134" s="223">
        <f>ROUND(I134*H134,2)</f>
        <v>0</v>
      </c>
      <c r="K134" s="219" t="s">
        <v>213</v>
      </c>
      <c r="L134" s="43"/>
      <c r="M134" s="224" t="s">
        <v>1</v>
      </c>
      <c r="N134" s="225" t="s">
        <v>42</v>
      </c>
      <c r="O134" s="79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AR134" s="17" t="s">
        <v>303</v>
      </c>
      <c r="AT134" s="17" t="s">
        <v>209</v>
      </c>
      <c r="AU134" s="17" t="s">
        <v>80</v>
      </c>
      <c r="AY134" s="17" t="s">
        <v>207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78</v>
      </c>
      <c r="BK134" s="228">
        <f>ROUND(I134*H134,2)</f>
        <v>0</v>
      </c>
      <c r="BL134" s="17" t="s">
        <v>303</v>
      </c>
      <c r="BM134" s="17" t="s">
        <v>1326</v>
      </c>
    </row>
    <row r="135" s="12" customFormat="1">
      <c r="B135" s="229"/>
      <c r="C135" s="230"/>
      <c r="D135" s="231" t="s">
        <v>216</v>
      </c>
      <c r="E135" s="232" t="s">
        <v>1</v>
      </c>
      <c r="F135" s="233" t="s">
        <v>1236</v>
      </c>
      <c r="G135" s="230"/>
      <c r="H135" s="234">
        <v>162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AT135" s="240" t="s">
        <v>216</v>
      </c>
      <c r="AU135" s="240" t="s">
        <v>80</v>
      </c>
      <c r="AV135" s="12" t="s">
        <v>80</v>
      </c>
      <c r="AW135" s="12" t="s">
        <v>33</v>
      </c>
      <c r="AX135" s="12" t="s">
        <v>78</v>
      </c>
      <c r="AY135" s="240" t="s">
        <v>207</v>
      </c>
    </row>
    <row r="136" s="1" customFormat="1" ht="16.5" customHeight="1">
      <c r="B136" s="38"/>
      <c r="C136" s="217" t="s">
        <v>415</v>
      </c>
      <c r="D136" s="217" t="s">
        <v>209</v>
      </c>
      <c r="E136" s="218" t="s">
        <v>1327</v>
      </c>
      <c r="F136" s="219" t="s">
        <v>1328</v>
      </c>
      <c r="G136" s="220" t="s">
        <v>266</v>
      </c>
      <c r="H136" s="221">
        <v>0.14999999999999999</v>
      </c>
      <c r="I136" s="222"/>
      <c r="J136" s="223">
        <f>ROUND(I136*H136,2)</f>
        <v>0</v>
      </c>
      <c r="K136" s="219" t="s">
        <v>213</v>
      </c>
      <c r="L136" s="43"/>
      <c r="M136" s="224" t="s">
        <v>1</v>
      </c>
      <c r="N136" s="225" t="s">
        <v>42</v>
      </c>
      <c r="O136" s="79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AR136" s="17" t="s">
        <v>303</v>
      </c>
      <c r="AT136" s="17" t="s">
        <v>209</v>
      </c>
      <c r="AU136" s="17" t="s">
        <v>80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303</v>
      </c>
      <c r="BM136" s="17" t="s">
        <v>1329</v>
      </c>
    </row>
    <row r="137" s="1" customFormat="1" ht="16.5" customHeight="1">
      <c r="B137" s="38"/>
      <c r="C137" s="217" t="s">
        <v>420</v>
      </c>
      <c r="D137" s="217" t="s">
        <v>209</v>
      </c>
      <c r="E137" s="218" t="s">
        <v>1330</v>
      </c>
      <c r="F137" s="219" t="s">
        <v>1331</v>
      </c>
      <c r="G137" s="220" t="s">
        <v>266</v>
      </c>
      <c r="H137" s="221">
        <v>0.14999999999999999</v>
      </c>
      <c r="I137" s="222"/>
      <c r="J137" s="223">
        <f>ROUND(I137*H137,2)</f>
        <v>0</v>
      </c>
      <c r="K137" s="219" t="s">
        <v>213</v>
      </c>
      <c r="L137" s="43"/>
      <c r="M137" s="224" t="s">
        <v>1</v>
      </c>
      <c r="N137" s="225" t="s">
        <v>42</v>
      </c>
      <c r="O137" s="79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17" t="s">
        <v>303</v>
      </c>
      <c r="AT137" s="17" t="s">
        <v>209</v>
      </c>
      <c r="AU137" s="17" t="s">
        <v>80</v>
      </c>
      <c r="AY137" s="17" t="s">
        <v>207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78</v>
      </c>
      <c r="BK137" s="228">
        <f>ROUND(I137*H137,2)</f>
        <v>0</v>
      </c>
      <c r="BL137" s="17" t="s">
        <v>303</v>
      </c>
      <c r="BM137" s="17" t="s">
        <v>1332</v>
      </c>
    </row>
    <row r="138" s="1" customFormat="1" ht="16.5" customHeight="1">
      <c r="B138" s="38"/>
      <c r="C138" s="217" t="s">
        <v>425</v>
      </c>
      <c r="D138" s="217" t="s">
        <v>209</v>
      </c>
      <c r="E138" s="218" t="s">
        <v>1333</v>
      </c>
      <c r="F138" s="219" t="s">
        <v>1325</v>
      </c>
      <c r="G138" s="220" t="s">
        <v>1334</v>
      </c>
      <c r="H138" s="221">
        <v>24</v>
      </c>
      <c r="I138" s="222"/>
      <c r="J138" s="223">
        <f>ROUND(I138*H138,2)</f>
        <v>0</v>
      </c>
      <c r="K138" s="219" t="s">
        <v>1247</v>
      </c>
      <c r="L138" s="43"/>
      <c r="M138" s="224" t="s">
        <v>1</v>
      </c>
      <c r="N138" s="225" t="s">
        <v>42</v>
      </c>
      <c r="O138" s="79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17" t="s">
        <v>303</v>
      </c>
      <c r="AT138" s="17" t="s">
        <v>209</v>
      </c>
      <c r="AU138" s="17" t="s">
        <v>80</v>
      </c>
      <c r="AY138" s="17" t="s">
        <v>207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78</v>
      </c>
      <c r="BK138" s="228">
        <f>ROUND(I138*H138,2)</f>
        <v>0</v>
      </c>
      <c r="BL138" s="17" t="s">
        <v>303</v>
      </c>
      <c r="BM138" s="17" t="s">
        <v>1335</v>
      </c>
    </row>
    <row r="139" s="1" customFormat="1" ht="16.5" customHeight="1">
      <c r="B139" s="38"/>
      <c r="C139" s="217" t="s">
        <v>430</v>
      </c>
      <c r="D139" s="217" t="s">
        <v>209</v>
      </c>
      <c r="E139" s="218" t="s">
        <v>1336</v>
      </c>
      <c r="F139" s="219" t="s">
        <v>1337</v>
      </c>
      <c r="G139" s="220" t="s">
        <v>1334</v>
      </c>
      <c r="H139" s="221">
        <v>30</v>
      </c>
      <c r="I139" s="222"/>
      <c r="J139" s="223">
        <f>ROUND(I139*H139,2)</f>
        <v>0</v>
      </c>
      <c r="K139" s="219" t="s">
        <v>1247</v>
      </c>
      <c r="L139" s="43"/>
      <c r="M139" s="224" t="s">
        <v>1</v>
      </c>
      <c r="N139" s="225" t="s">
        <v>42</v>
      </c>
      <c r="O139" s="79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AR139" s="17" t="s">
        <v>303</v>
      </c>
      <c r="AT139" s="17" t="s">
        <v>209</v>
      </c>
      <c r="AU139" s="17" t="s">
        <v>80</v>
      </c>
      <c r="AY139" s="17" t="s">
        <v>207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78</v>
      </c>
      <c r="BK139" s="228">
        <f>ROUND(I139*H139,2)</f>
        <v>0</v>
      </c>
      <c r="BL139" s="17" t="s">
        <v>303</v>
      </c>
      <c r="BM139" s="17" t="s">
        <v>1338</v>
      </c>
    </row>
    <row r="140" s="1" customFormat="1" ht="16.5" customHeight="1">
      <c r="B140" s="38"/>
      <c r="C140" s="217" t="s">
        <v>435</v>
      </c>
      <c r="D140" s="217" t="s">
        <v>209</v>
      </c>
      <c r="E140" s="218" t="s">
        <v>1339</v>
      </c>
      <c r="F140" s="219" t="s">
        <v>1340</v>
      </c>
      <c r="G140" s="220" t="s">
        <v>418</v>
      </c>
      <c r="H140" s="221">
        <v>4</v>
      </c>
      <c r="I140" s="222"/>
      <c r="J140" s="223">
        <f>ROUND(I140*H140,2)</f>
        <v>0</v>
      </c>
      <c r="K140" s="219" t="s">
        <v>1247</v>
      </c>
      <c r="L140" s="43"/>
      <c r="M140" s="224" t="s">
        <v>1</v>
      </c>
      <c r="N140" s="225" t="s">
        <v>42</v>
      </c>
      <c r="O140" s="79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AR140" s="17" t="s">
        <v>303</v>
      </c>
      <c r="AT140" s="17" t="s">
        <v>209</v>
      </c>
      <c r="AU140" s="17" t="s">
        <v>80</v>
      </c>
      <c r="AY140" s="17" t="s">
        <v>207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78</v>
      </c>
      <c r="BK140" s="228">
        <f>ROUND(I140*H140,2)</f>
        <v>0</v>
      </c>
      <c r="BL140" s="17" t="s">
        <v>303</v>
      </c>
      <c r="BM140" s="17" t="s">
        <v>1341</v>
      </c>
    </row>
    <row r="141" s="11" customFormat="1" ht="22.8" customHeight="1">
      <c r="B141" s="201"/>
      <c r="C141" s="202"/>
      <c r="D141" s="203" t="s">
        <v>70</v>
      </c>
      <c r="E141" s="215" t="s">
        <v>1342</v>
      </c>
      <c r="F141" s="215" t="s">
        <v>1343</v>
      </c>
      <c r="G141" s="202"/>
      <c r="H141" s="202"/>
      <c r="I141" s="205"/>
      <c r="J141" s="216">
        <f>BK141</f>
        <v>0</v>
      </c>
      <c r="K141" s="202"/>
      <c r="L141" s="207"/>
      <c r="M141" s="208"/>
      <c r="N141" s="209"/>
      <c r="O141" s="209"/>
      <c r="P141" s="210">
        <f>SUM(P142:P162)</f>
        <v>0</v>
      </c>
      <c r="Q141" s="209"/>
      <c r="R141" s="210">
        <f>SUM(R142:R162)</f>
        <v>0.061679999999999985</v>
      </c>
      <c r="S141" s="209"/>
      <c r="T141" s="211">
        <f>SUM(T142:T162)</f>
        <v>0</v>
      </c>
      <c r="AR141" s="212" t="s">
        <v>80</v>
      </c>
      <c r="AT141" s="213" t="s">
        <v>70</v>
      </c>
      <c r="AU141" s="213" t="s">
        <v>78</v>
      </c>
      <c r="AY141" s="212" t="s">
        <v>207</v>
      </c>
      <c r="BK141" s="214">
        <f>SUM(BK142:BK162)</f>
        <v>0</v>
      </c>
    </row>
    <row r="142" s="1" customFormat="1" ht="16.5" customHeight="1">
      <c r="B142" s="38"/>
      <c r="C142" s="217" t="s">
        <v>439</v>
      </c>
      <c r="D142" s="217" t="s">
        <v>209</v>
      </c>
      <c r="E142" s="218" t="s">
        <v>1344</v>
      </c>
      <c r="F142" s="219" t="s">
        <v>1345</v>
      </c>
      <c r="G142" s="220" t="s">
        <v>418</v>
      </c>
      <c r="H142" s="221">
        <v>5</v>
      </c>
      <c r="I142" s="222"/>
      <c r="J142" s="223">
        <f>ROUND(I142*H142,2)</f>
        <v>0</v>
      </c>
      <c r="K142" s="219" t="s">
        <v>213</v>
      </c>
      <c r="L142" s="43"/>
      <c r="M142" s="224" t="s">
        <v>1</v>
      </c>
      <c r="N142" s="225" t="s">
        <v>42</v>
      </c>
      <c r="O142" s="79"/>
      <c r="P142" s="226">
        <f>O142*H142</f>
        <v>0</v>
      </c>
      <c r="Q142" s="226">
        <v>0.00024000000000000001</v>
      </c>
      <c r="R142" s="226">
        <f>Q142*H142</f>
        <v>0.0012000000000000001</v>
      </c>
      <c r="S142" s="226">
        <v>0</v>
      </c>
      <c r="T142" s="227">
        <f>S142*H142</f>
        <v>0</v>
      </c>
      <c r="AR142" s="17" t="s">
        <v>303</v>
      </c>
      <c r="AT142" s="17" t="s">
        <v>209</v>
      </c>
      <c r="AU142" s="17" t="s">
        <v>80</v>
      </c>
      <c r="AY142" s="17" t="s">
        <v>207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78</v>
      </c>
      <c r="BK142" s="228">
        <f>ROUND(I142*H142,2)</f>
        <v>0</v>
      </c>
      <c r="BL142" s="17" t="s">
        <v>303</v>
      </c>
      <c r="BM142" s="17" t="s">
        <v>1346</v>
      </c>
    </row>
    <row r="143" s="1" customFormat="1" ht="16.5" customHeight="1">
      <c r="B143" s="38"/>
      <c r="C143" s="217" t="s">
        <v>444</v>
      </c>
      <c r="D143" s="217" t="s">
        <v>209</v>
      </c>
      <c r="E143" s="218" t="s">
        <v>1347</v>
      </c>
      <c r="F143" s="219" t="s">
        <v>1348</v>
      </c>
      <c r="G143" s="220" t="s">
        <v>418</v>
      </c>
      <c r="H143" s="221">
        <v>2</v>
      </c>
      <c r="I143" s="222"/>
      <c r="J143" s="223">
        <f>ROUND(I143*H143,2)</f>
        <v>0</v>
      </c>
      <c r="K143" s="219" t="s">
        <v>213</v>
      </c>
      <c r="L143" s="43"/>
      <c r="M143" s="224" t="s">
        <v>1</v>
      </c>
      <c r="N143" s="225" t="s">
        <v>42</v>
      </c>
      <c r="O143" s="79"/>
      <c r="P143" s="226">
        <f>O143*H143</f>
        <v>0</v>
      </c>
      <c r="Q143" s="226">
        <v>0.00025000000000000001</v>
      </c>
      <c r="R143" s="226">
        <f>Q143*H143</f>
        <v>0.00050000000000000001</v>
      </c>
      <c r="S143" s="226">
        <v>0</v>
      </c>
      <c r="T143" s="227">
        <f>S143*H143</f>
        <v>0</v>
      </c>
      <c r="AR143" s="17" t="s">
        <v>303</v>
      </c>
      <c r="AT143" s="17" t="s">
        <v>209</v>
      </c>
      <c r="AU143" s="17" t="s">
        <v>80</v>
      </c>
      <c r="AY143" s="17" t="s">
        <v>207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78</v>
      </c>
      <c r="BK143" s="228">
        <f>ROUND(I143*H143,2)</f>
        <v>0</v>
      </c>
      <c r="BL143" s="17" t="s">
        <v>303</v>
      </c>
      <c r="BM143" s="17" t="s">
        <v>1349</v>
      </c>
    </row>
    <row r="144" s="1" customFormat="1" ht="16.5" customHeight="1">
      <c r="B144" s="38"/>
      <c r="C144" s="217" t="s">
        <v>449</v>
      </c>
      <c r="D144" s="217" t="s">
        <v>209</v>
      </c>
      <c r="E144" s="218" t="s">
        <v>1350</v>
      </c>
      <c r="F144" s="219" t="s">
        <v>1351</v>
      </c>
      <c r="G144" s="220" t="s">
        <v>418</v>
      </c>
      <c r="H144" s="221">
        <v>2</v>
      </c>
      <c r="I144" s="222"/>
      <c r="J144" s="223">
        <f>ROUND(I144*H144,2)</f>
        <v>0</v>
      </c>
      <c r="K144" s="219" t="s">
        <v>213</v>
      </c>
      <c r="L144" s="43"/>
      <c r="M144" s="224" t="s">
        <v>1</v>
      </c>
      <c r="N144" s="225" t="s">
        <v>42</v>
      </c>
      <c r="O144" s="79"/>
      <c r="P144" s="226">
        <f>O144*H144</f>
        <v>0</v>
      </c>
      <c r="Q144" s="226">
        <v>0.00025000000000000001</v>
      </c>
      <c r="R144" s="226">
        <f>Q144*H144</f>
        <v>0.00050000000000000001</v>
      </c>
      <c r="S144" s="226">
        <v>0</v>
      </c>
      <c r="T144" s="227">
        <f>S144*H144</f>
        <v>0</v>
      </c>
      <c r="AR144" s="17" t="s">
        <v>303</v>
      </c>
      <c r="AT144" s="17" t="s">
        <v>209</v>
      </c>
      <c r="AU144" s="17" t="s">
        <v>80</v>
      </c>
      <c r="AY144" s="17" t="s">
        <v>207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78</v>
      </c>
      <c r="BK144" s="228">
        <f>ROUND(I144*H144,2)</f>
        <v>0</v>
      </c>
      <c r="BL144" s="17" t="s">
        <v>303</v>
      </c>
      <c r="BM144" s="17" t="s">
        <v>1352</v>
      </c>
    </row>
    <row r="145" s="1" customFormat="1" ht="16.5" customHeight="1">
      <c r="B145" s="38"/>
      <c r="C145" s="217" t="s">
        <v>454</v>
      </c>
      <c r="D145" s="217" t="s">
        <v>209</v>
      </c>
      <c r="E145" s="218" t="s">
        <v>1353</v>
      </c>
      <c r="F145" s="219" t="s">
        <v>1354</v>
      </c>
      <c r="G145" s="220" t="s">
        <v>418</v>
      </c>
      <c r="H145" s="221">
        <v>12</v>
      </c>
      <c r="I145" s="222"/>
      <c r="J145" s="223">
        <f>ROUND(I145*H145,2)</f>
        <v>0</v>
      </c>
      <c r="K145" s="219" t="s">
        <v>213</v>
      </c>
      <c r="L145" s="43"/>
      <c r="M145" s="224" t="s">
        <v>1</v>
      </c>
      <c r="N145" s="225" t="s">
        <v>42</v>
      </c>
      <c r="O145" s="79"/>
      <c r="P145" s="226">
        <f>O145*H145</f>
        <v>0</v>
      </c>
      <c r="Q145" s="226">
        <v>0.00022000000000000001</v>
      </c>
      <c r="R145" s="226">
        <f>Q145*H145</f>
        <v>0.00264</v>
      </c>
      <c r="S145" s="226">
        <v>0</v>
      </c>
      <c r="T145" s="227">
        <f>S145*H145</f>
        <v>0</v>
      </c>
      <c r="AR145" s="17" t="s">
        <v>303</v>
      </c>
      <c r="AT145" s="17" t="s">
        <v>209</v>
      </c>
      <c r="AU145" s="17" t="s">
        <v>80</v>
      </c>
      <c r="AY145" s="17" t="s">
        <v>207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78</v>
      </c>
      <c r="BK145" s="228">
        <f>ROUND(I145*H145,2)</f>
        <v>0</v>
      </c>
      <c r="BL145" s="17" t="s">
        <v>303</v>
      </c>
      <c r="BM145" s="17" t="s">
        <v>1355</v>
      </c>
    </row>
    <row r="146" s="1" customFormat="1" ht="16.5" customHeight="1">
      <c r="B146" s="38"/>
      <c r="C146" s="217" t="s">
        <v>467</v>
      </c>
      <c r="D146" s="217" t="s">
        <v>209</v>
      </c>
      <c r="E146" s="218" t="s">
        <v>1356</v>
      </c>
      <c r="F146" s="219" t="s">
        <v>1357</v>
      </c>
      <c r="G146" s="220" t="s">
        <v>418</v>
      </c>
      <c r="H146" s="221">
        <v>2</v>
      </c>
      <c r="I146" s="222"/>
      <c r="J146" s="223">
        <f>ROUND(I146*H146,2)</f>
        <v>0</v>
      </c>
      <c r="K146" s="219" t="s">
        <v>213</v>
      </c>
      <c r="L146" s="43"/>
      <c r="M146" s="224" t="s">
        <v>1</v>
      </c>
      <c r="N146" s="225" t="s">
        <v>42</v>
      </c>
      <c r="O146" s="79"/>
      <c r="P146" s="226">
        <f>O146*H146</f>
        <v>0</v>
      </c>
      <c r="Q146" s="226">
        <v>0.00056999999999999998</v>
      </c>
      <c r="R146" s="226">
        <f>Q146*H146</f>
        <v>0.00114</v>
      </c>
      <c r="S146" s="226">
        <v>0</v>
      </c>
      <c r="T146" s="227">
        <f>S146*H146</f>
        <v>0</v>
      </c>
      <c r="AR146" s="17" t="s">
        <v>303</v>
      </c>
      <c r="AT146" s="17" t="s">
        <v>209</v>
      </c>
      <c r="AU146" s="17" t="s">
        <v>80</v>
      </c>
      <c r="AY146" s="17" t="s">
        <v>207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78</v>
      </c>
      <c r="BK146" s="228">
        <f>ROUND(I146*H146,2)</f>
        <v>0</v>
      </c>
      <c r="BL146" s="17" t="s">
        <v>303</v>
      </c>
      <c r="BM146" s="17" t="s">
        <v>1358</v>
      </c>
    </row>
    <row r="147" s="1" customFormat="1" ht="16.5" customHeight="1">
      <c r="B147" s="38"/>
      <c r="C147" s="217" t="s">
        <v>481</v>
      </c>
      <c r="D147" s="217" t="s">
        <v>209</v>
      </c>
      <c r="E147" s="218" t="s">
        <v>1359</v>
      </c>
      <c r="F147" s="219" t="s">
        <v>1360</v>
      </c>
      <c r="G147" s="220" t="s">
        <v>418</v>
      </c>
      <c r="H147" s="221">
        <v>1</v>
      </c>
      <c r="I147" s="222"/>
      <c r="J147" s="223">
        <f>ROUND(I147*H147,2)</f>
        <v>0</v>
      </c>
      <c r="K147" s="219" t="s">
        <v>213</v>
      </c>
      <c r="L147" s="43"/>
      <c r="M147" s="224" t="s">
        <v>1</v>
      </c>
      <c r="N147" s="225" t="s">
        <v>42</v>
      </c>
      <c r="O147" s="79"/>
      <c r="P147" s="226">
        <f>O147*H147</f>
        <v>0</v>
      </c>
      <c r="Q147" s="226">
        <v>0.00124</v>
      </c>
      <c r="R147" s="226">
        <f>Q147*H147</f>
        <v>0.00124</v>
      </c>
      <c r="S147" s="226">
        <v>0</v>
      </c>
      <c r="T147" s="227">
        <f>S147*H147</f>
        <v>0</v>
      </c>
      <c r="AR147" s="17" t="s">
        <v>303</v>
      </c>
      <c r="AT147" s="17" t="s">
        <v>209</v>
      </c>
      <c r="AU147" s="17" t="s">
        <v>80</v>
      </c>
      <c r="AY147" s="17" t="s">
        <v>207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78</v>
      </c>
      <c r="BK147" s="228">
        <f>ROUND(I147*H147,2)</f>
        <v>0</v>
      </c>
      <c r="BL147" s="17" t="s">
        <v>303</v>
      </c>
      <c r="BM147" s="17" t="s">
        <v>1361</v>
      </c>
    </row>
    <row r="148" s="1" customFormat="1" ht="16.5" customHeight="1">
      <c r="B148" s="38"/>
      <c r="C148" s="217" t="s">
        <v>487</v>
      </c>
      <c r="D148" s="217" t="s">
        <v>209</v>
      </c>
      <c r="E148" s="218" t="s">
        <v>1362</v>
      </c>
      <c r="F148" s="219" t="s">
        <v>1363</v>
      </c>
      <c r="G148" s="220" t="s">
        <v>418</v>
      </c>
      <c r="H148" s="221">
        <v>7</v>
      </c>
      <c r="I148" s="222"/>
      <c r="J148" s="223">
        <f>ROUND(I148*H148,2)</f>
        <v>0</v>
      </c>
      <c r="K148" s="219" t="s">
        <v>213</v>
      </c>
      <c r="L148" s="43"/>
      <c r="M148" s="224" t="s">
        <v>1</v>
      </c>
      <c r="N148" s="225" t="s">
        <v>42</v>
      </c>
      <c r="O148" s="79"/>
      <c r="P148" s="226">
        <f>O148*H148</f>
        <v>0</v>
      </c>
      <c r="Q148" s="226">
        <v>0.00050000000000000001</v>
      </c>
      <c r="R148" s="226">
        <f>Q148*H148</f>
        <v>0.0035000000000000001</v>
      </c>
      <c r="S148" s="226">
        <v>0</v>
      </c>
      <c r="T148" s="227">
        <f>S148*H148</f>
        <v>0</v>
      </c>
      <c r="AR148" s="17" t="s">
        <v>303</v>
      </c>
      <c r="AT148" s="17" t="s">
        <v>209</v>
      </c>
      <c r="AU148" s="17" t="s">
        <v>80</v>
      </c>
      <c r="AY148" s="17" t="s">
        <v>207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78</v>
      </c>
      <c r="BK148" s="228">
        <f>ROUND(I148*H148,2)</f>
        <v>0</v>
      </c>
      <c r="BL148" s="17" t="s">
        <v>303</v>
      </c>
      <c r="BM148" s="17" t="s">
        <v>1364</v>
      </c>
    </row>
    <row r="149" s="1" customFormat="1" ht="16.5" customHeight="1">
      <c r="B149" s="38"/>
      <c r="C149" s="217" t="s">
        <v>494</v>
      </c>
      <c r="D149" s="217" t="s">
        <v>209</v>
      </c>
      <c r="E149" s="218" t="s">
        <v>1365</v>
      </c>
      <c r="F149" s="219" t="s">
        <v>1366</v>
      </c>
      <c r="G149" s="220" t="s">
        <v>418</v>
      </c>
      <c r="H149" s="221">
        <v>12</v>
      </c>
      <c r="I149" s="222"/>
      <c r="J149" s="223">
        <f>ROUND(I149*H149,2)</f>
        <v>0</v>
      </c>
      <c r="K149" s="219" t="s">
        <v>213</v>
      </c>
      <c r="L149" s="43"/>
      <c r="M149" s="224" t="s">
        <v>1</v>
      </c>
      <c r="N149" s="225" t="s">
        <v>42</v>
      </c>
      <c r="O149" s="79"/>
      <c r="P149" s="226">
        <f>O149*H149</f>
        <v>0</v>
      </c>
      <c r="Q149" s="226">
        <v>0.00069999999999999999</v>
      </c>
      <c r="R149" s="226">
        <f>Q149*H149</f>
        <v>0.0083999999999999995</v>
      </c>
      <c r="S149" s="226">
        <v>0</v>
      </c>
      <c r="T149" s="227">
        <f>S149*H149</f>
        <v>0</v>
      </c>
      <c r="AR149" s="17" t="s">
        <v>303</v>
      </c>
      <c r="AT149" s="17" t="s">
        <v>209</v>
      </c>
      <c r="AU149" s="17" t="s">
        <v>80</v>
      </c>
      <c r="AY149" s="17" t="s">
        <v>207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78</v>
      </c>
      <c r="BK149" s="228">
        <f>ROUND(I149*H149,2)</f>
        <v>0</v>
      </c>
      <c r="BL149" s="17" t="s">
        <v>303</v>
      </c>
      <c r="BM149" s="17" t="s">
        <v>1367</v>
      </c>
    </row>
    <row r="150" s="1" customFormat="1" ht="16.5" customHeight="1">
      <c r="B150" s="38"/>
      <c r="C150" s="217" t="s">
        <v>499</v>
      </c>
      <c r="D150" s="217" t="s">
        <v>209</v>
      </c>
      <c r="E150" s="218" t="s">
        <v>1368</v>
      </c>
      <c r="F150" s="219" t="s">
        <v>1369</v>
      </c>
      <c r="G150" s="220" t="s">
        <v>418</v>
      </c>
      <c r="H150" s="221">
        <v>2</v>
      </c>
      <c r="I150" s="222"/>
      <c r="J150" s="223">
        <f>ROUND(I150*H150,2)</f>
        <v>0</v>
      </c>
      <c r="K150" s="219" t="s">
        <v>213</v>
      </c>
      <c r="L150" s="43"/>
      <c r="M150" s="224" t="s">
        <v>1</v>
      </c>
      <c r="N150" s="225" t="s">
        <v>42</v>
      </c>
      <c r="O150" s="79"/>
      <c r="P150" s="226">
        <f>O150*H150</f>
        <v>0</v>
      </c>
      <c r="Q150" s="226">
        <v>0.00155</v>
      </c>
      <c r="R150" s="226">
        <f>Q150*H150</f>
        <v>0.0030999999999999999</v>
      </c>
      <c r="S150" s="226">
        <v>0</v>
      </c>
      <c r="T150" s="227">
        <f>S150*H150</f>
        <v>0</v>
      </c>
      <c r="AR150" s="17" t="s">
        <v>303</v>
      </c>
      <c r="AT150" s="17" t="s">
        <v>209</v>
      </c>
      <c r="AU150" s="17" t="s">
        <v>80</v>
      </c>
      <c r="AY150" s="17" t="s">
        <v>207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78</v>
      </c>
      <c r="BK150" s="228">
        <f>ROUND(I150*H150,2)</f>
        <v>0</v>
      </c>
      <c r="BL150" s="17" t="s">
        <v>303</v>
      </c>
      <c r="BM150" s="17" t="s">
        <v>1370</v>
      </c>
    </row>
    <row r="151" s="1" customFormat="1" ht="16.5" customHeight="1">
      <c r="B151" s="38"/>
      <c r="C151" s="217" t="s">
        <v>509</v>
      </c>
      <c r="D151" s="217" t="s">
        <v>209</v>
      </c>
      <c r="E151" s="218" t="s">
        <v>1371</v>
      </c>
      <c r="F151" s="219" t="s">
        <v>1372</v>
      </c>
      <c r="G151" s="220" t="s">
        <v>418</v>
      </c>
      <c r="H151" s="221">
        <v>2</v>
      </c>
      <c r="I151" s="222"/>
      <c r="J151" s="223">
        <f>ROUND(I151*H151,2)</f>
        <v>0</v>
      </c>
      <c r="K151" s="219" t="s">
        <v>213</v>
      </c>
      <c r="L151" s="43"/>
      <c r="M151" s="224" t="s">
        <v>1</v>
      </c>
      <c r="N151" s="225" t="s">
        <v>42</v>
      </c>
      <c r="O151" s="79"/>
      <c r="P151" s="226">
        <f>O151*H151</f>
        <v>0</v>
      </c>
      <c r="Q151" s="226">
        <v>0.00052999999999999998</v>
      </c>
      <c r="R151" s="226">
        <f>Q151*H151</f>
        <v>0.00106</v>
      </c>
      <c r="S151" s="226">
        <v>0</v>
      </c>
      <c r="T151" s="227">
        <f>S151*H151</f>
        <v>0</v>
      </c>
      <c r="AR151" s="17" t="s">
        <v>303</v>
      </c>
      <c r="AT151" s="17" t="s">
        <v>209</v>
      </c>
      <c r="AU151" s="17" t="s">
        <v>80</v>
      </c>
      <c r="AY151" s="17" t="s">
        <v>207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78</v>
      </c>
      <c r="BK151" s="228">
        <f>ROUND(I151*H151,2)</f>
        <v>0</v>
      </c>
      <c r="BL151" s="17" t="s">
        <v>303</v>
      </c>
      <c r="BM151" s="17" t="s">
        <v>1373</v>
      </c>
    </row>
    <row r="152" s="1" customFormat="1" ht="16.5" customHeight="1">
      <c r="B152" s="38"/>
      <c r="C152" s="217" t="s">
        <v>514</v>
      </c>
      <c r="D152" s="217" t="s">
        <v>209</v>
      </c>
      <c r="E152" s="218" t="s">
        <v>1374</v>
      </c>
      <c r="F152" s="219" t="s">
        <v>1375</v>
      </c>
      <c r="G152" s="220" t="s">
        <v>418</v>
      </c>
      <c r="H152" s="221">
        <v>4</v>
      </c>
      <c r="I152" s="222"/>
      <c r="J152" s="223">
        <f>ROUND(I152*H152,2)</f>
        <v>0</v>
      </c>
      <c r="K152" s="219" t="s">
        <v>213</v>
      </c>
      <c r="L152" s="43"/>
      <c r="M152" s="224" t="s">
        <v>1</v>
      </c>
      <c r="N152" s="225" t="s">
        <v>42</v>
      </c>
      <c r="O152" s="79"/>
      <c r="P152" s="226">
        <f>O152*H152</f>
        <v>0</v>
      </c>
      <c r="Q152" s="226">
        <v>0.00064999999999999997</v>
      </c>
      <c r="R152" s="226">
        <f>Q152*H152</f>
        <v>0.0025999999999999999</v>
      </c>
      <c r="S152" s="226">
        <v>0</v>
      </c>
      <c r="T152" s="227">
        <f>S152*H152</f>
        <v>0</v>
      </c>
      <c r="AR152" s="17" t="s">
        <v>303</v>
      </c>
      <c r="AT152" s="17" t="s">
        <v>209</v>
      </c>
      <c r="AU152" s="17" t="s">
        <v>80</v>
      </c>
      <c r="AY152" s="17" t="s">
        <v>207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78</v>
      </c>
      <c r="BK152" s="228">
        <f>ROUND(I152*H152,2)</f>
        <v>0</v>
      </c>
      <c r="BL152" s="17" t="s">
        <v>303</v>
      </c>
      <c r="BM152" s="17" t="s">
        <v>1376</v>
      </c>
    </row>
    <row r="153" s="1" customFormat="1" ht="16.5" customHeight="1">
      <c r="B153" s="38"/>
      <c r="C153" s="217" t="s">
        <v>520</v>
      </c>
      <c r="D153" s="217" t="s">
        <v>209</v>
      </c>
      <c r="E153" s="218" t="s">
        <v>1377</v>
      </c>
      <c r="F153" s="219" t="s">
        <v>1378</v>
      </c>
      <c r="G153" s="220" t="s">
        <v>418</v>
      </c>
      <c r="H153" s="221">
        <v>7</v>
      </c>
      <c r="I153" s="222"/>
      <c r="J153" s="223">
        <f>ROUND(I153*H153,2)</f>
        <v>0</v>
      </c>
      <c r="K153" s="219" t="s">
        <v>213</v>
      </c>
      <c r="L153" s="43"/>
      <c r="M153" s="224" t="s">
        <v>1</v>
      </c>
      <c r="N153" s="225" t="s">
        <v>42</v>
      </c>
      <c r="O153" s="79"/>
      <c r="P153" s="226">
        <f>O153*H153</f>
        <v>0</v>
      </c>
      <c r="Q153" s="226">
        <v>0.0031199999999999999</v>
      </c>
      <c r="R153" s="226">
        <f>Q153*H153</f>
        <v>0.021839999999999998</v>
      </c>
      <c r="S153" s="226">
        <v>0</v>
      </c>
      <c r="T153" s="227">
        <f>S153*H153</f>
        <v>0</v>
      </c>
      <c r="AR153" s="17" t="s">
        <v>303</v>
      </c>
      <c r="AT153" s="17" t="s">
        <v>209</v>
      </c>
      <c r="AU153" s="17" t="s">
        <v>80</v>
      </c>
      <c r="AY153" s="17" t="s">
        <v>207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78</v>
      </c>
      <c r="BK153" s="228">
        <f>ROUND(I153*H153,2)</f>
        <v>0</v>
      </c>
      <c r="BL153" s="17" t="s">
        <v>303</v>
      </c>
      <c r="BM153" s="17" t="s">
        <v>1379</v>
      </c>
    </row>
    <row r="154" s="1" customFormat="1" ht="16.5" customHeight="1">
      <c r="B154" s="38"/>
      <c r="C154" s="217" t="s">
        <v>525</v>
      </c>
      <c r="D154" s="217" t="s">
        <v>209</v>
      </c>
      <c r="E154" s="218" t="s">
        <v>1380</v>
      </c>
      <c r="F154" s="219" t="s">
        <v>1381</v>
      </c>
      <c r="G154" s="220" t="s">
        <v>418</v>
      </c>
      <c r="H154" s="221">
        <v>1</v>
      </c>
      <c r="I154" s="222"/>
      <c r="J154" s="223">
        <f>ROUND(I154*H154,2)</f>
        <v>0</v>
      </c>
      <c r="K154" s="219" t="s">
        <v>213</v>
      </c>
      <c r="L154" s="43"/>
      <c r="M154" s="224" t="s">
        <v>1</v>
      </c>
      <c r="N154" s="225" t="s">
        <v>42</v>
      </c>
      <c r="O154" s="79"/>
      <c r="P154" s="226">
        <f>O154*H154</f>
        <v>0</v>
      </c>
      <c r="Q154" s="226">
        <v>0.00147</v>
      </c>
      <c r="R154" s="226">
        <f>Q154*H154</f>
        <v>0.00147</v>
      </c>
      <c r="S154" s="226">
        <v>0</v>
      </c>
      <c r="T154" s="227">
        <f>S154*H154</f>
        <v>0</v>
      </c>
      <c r="AR154" s="17" t="s">
        <v>303</v>
      </c>
      <c r="AT154" s="17" t="s">
        <v>209</v>
      </c>
      <c r="AU154" s="17" t="s">
        <v>80</v>
      </c>
      <c r="AY154" s="17" t="s">
        <v>207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78</v>
      </c>
      <c r="BK154" s="228">
        <f>ROUND(I154*H154,2)</f>
        <v>0</v>
      </c>
      <c r="BL154" s="17" t="s">
        <v>303</v>
      </c>
      <c r="BM154" s="17" t="s">
        <v>1382</v>
      </c>
    </row>
    <row r="155" s="1" customFormat="1" ht="16.5" customHeight="1">
      <c r="B155" s="38"/>
      <c r="C155" s="217" t="s">
        <v>533</v>
      </c>
      <c r="D155" s="217" t="s">
        <v>209</v>
      </c>
      <c r="E155" s="218" t="s">
        <v>1327</v>
      </c>
      <c r="F155" s="219" t="s">
        <v>1328</v>
      </c>
      <c r="G155" s="220" t="s">
        <v>266</v>
      </c>
      <c r="H155" s="221">
        <v>0.14999999999999999</v>
      </c>
      <c r="I155" s="222"/>
      <c r="J155" s="223">
        <f>ROUND(I155*H155,2)</f>
        <v>0</v>
      </c>
      <c r="K155" s="219" t="s">
        <v>213</v>
      </c>
      <c r="L155" s="43"/>
      <c r="M155" s="224" t="s">
        <v>1</v>
      </c>
      <c r="N155" s="225" t="s">
        <v>42</v>
      </c>
      <c r="O155" s="79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AR155" s="17" t="s">
        <v>303</v>
      </c>
      <c r="AT155" s="17" t="s">
        <v>209</v>
      </c>
      <c r="AU155" s="17" t="s">
        <v>80</v>
      </c>
      <c r="AY155" s="17" t="s">
        <v>207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78</v>
      </c>
      <c r="BK155" s="228">
        <f>ROUND(I155*H155,2)</f>
        <v>0</v>
      </c>
      <c r="BL155" s="17" t="s">
        <v>303</v>
      </c>
      <c r="BM155" s="17" t="s">
        <v>1383</v>
      </c>
    </row>
    <row r="156" s="1" customFormat="1" ht="16.5" customHeight="1">
      <c r="B156" s="38"/>
      <c r="C156" s="217" t="s">
        <v>538</v>
      </c>
      <c r="D156" s="217" t="s">
        <v>209</v>
      </c>
      <c r="E156" s="218" t="s">
        <v>1330</v>
      </c>
      <c r="F156" s="219" t="s">
        <v>1331</v>
      </c>
      <c r="G156" s="220" t="s">
        <v>266</v>
      </c>
      <c r="H156" s="221">
        <v>0.14999999999999999</v>
      </c>
      <c r="I156" s="222"/>
      <c r="J156" s="223">
        <f>ROUND(I156*H156,2)</f>
        <v>0</v>
      </c>
      <c r="K156" s="219" t="s">
        <v>213</v>
      </c>
      <c r="L156" s="43"/>
      <c r="M156" s="224" t="s">
        <v>1</v>
      </c>
      <c r="N156" s="225" t="s">
        <v>42</v>
      </c>
      <c r="O156" s="79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17" t="s">
        <v>303</v>
      </c>
      <c r="AT156" s="17" t="s">
        <v>209</v>
      </c>
      <c r="AU156" s="17" t="s">
        <v>80</v>
      </c>
      <c r="AY156" s="17" t="s">
        <v>207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78</v>
      </c>
      <c r="BK156" s="228">
        <f>ROUND(I156*H156,2)</f>
        <v>0</v>
      </c>
      <c r="BL156" s="17" t="s">
        <v>303</v>
      </c>
      <c r="BM156" s="17" t="s">
        <v>1384</v>
      </c>
    </row>
    <row r="157" s="1" customFormat="1" ht="16.5" customHeight="1">
      <c r="B157" s="38"/>
      <c r="C157" s="217" t="s">
        <v>543</v>
      </c>
      <c r="D157" s="217" t="s">
        <v>209</v>
      </c>
      <c r="E157" s="218" t="s">
        <v>1385</v>
      </c>
      <c r="F157" s="219" t="s">
        <v>1386</v>
      </c>
      <c r="G157" s="220" t="s">
        <v>418</v>
      </c>
      <c r="H157" s="221">
        <v>1</v>
      </c>
      <c r="I157" s="222"/>
      <c r="J157" s="223">
        <f>ROUND(I157*H157,2)</f>
        <v>0</v>
      </c>
      <c r="K157" s="219" t="s">
        <v>1247</v>
      </c>
      <c r="L157" s="43"/>
      <c r="M157" s="224" t="s">
        <v>1</v>
      </c>
      <c r="N157" s="225" t="s">
        <v>42</v>
      </c>
      <c r="O157" s="79"/>
      <c r="P157" s="226">
        <f>O157*H157</f>
        <v>0</v>
      </c>
      <c r="Q157" s="226">
        <v>0.0069699999999999996</v>
      </c>
      <c r="R157" s="226">
        <f>Q157*H157</f>
        <v>0.0069699999999999996</v>
      </c>
      <c r="S157" s="226">
        <v>0</v>
      </c>
      <c r="T157" s="227">
        <f>S157*H157</f>
        <v>0</v>
      </c>
      <c r="AR157" s="17" t="s">
        <v>303</v>
      </c>
      <c r="AT157" s="17" t="s">
        <v>209</v>
      </c>
      <c r="AU157" s="17" t="s">
        <v>80</v>
      </c>
      <c r="AY157" s="17" t="s">
        <v>207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78</v>
      </c>
      <c r="BK157" s="228">
        <f>ROUND(I157*H157,2)</f>
        <v>0</v>
      </c>
      <c r="BL157" s="17" t="s">
        <v>303</v>
      </c>
      <c r="BM157" s="17" t="s">
        <v>1387</v>
      </c>
    </row>
    <row r="158" s="1" customFormat="1" ht="16.5" customHeight="1">
      <c r="B158" s="38"/>
      <c r="C158" s="217" t="s">
        <v>549</v>
      </c>
      <c r="D158" s="217" t="s">
        <v>209</v>
      </c>
      <c r="E158" s="218" t="s">
        <v>1388</v>
      </c>
      <c r="F158" s="219" t="s">
        <v>1389</v>
      </c>
      <c r="G158" s="220" t="s">
        <v>418</v>
      </c>
      <c r="H158" s="221">
        <v>3</v>
      </c>
      <c r="I158" s="222"/>
      <c r="J158" s="223">
        <f>ROUND(I158*H158,2)</f>
        <v>0</v>
      </c>
      <c r="K158" s="219" t="s">
        <v>1247</v>
      </c>
      <c r="L158" s="43"/>
      <c r="M158" s="224" t="s">
        <v>1</v>
      </c>
      <c r="N158" s="225" t="s">
        <v>42</v>
      </c>
      <c r="O158" s="7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17" t="s">
        <v>303</v>
      </c>
      <c r="AT158" s="17" t="s">
        <v>209</v>
      </c>
      <c r="AU158" s="17" t="s">
        <v>80</v>
      </c>
      <c r="AY158" s="17" t="s">
        <v>207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78</v>
      </c>
      <c r="BK158" s="228">
        <f>ROUND(I158*H158,2)</f>
        <v>0</v>
      </c>
      <c r="BL158" s="17" t="s">
        <v>303</v>
      </c>
      <c r="BM158" s="17" t="s">
        <v>1390</v>
      </c>
    </row>
    <row r="159" s="1" customFormat="1" ht="16.5" customHeight="1">
      <c r="B159" s="38"/>
      <c r="C159" s="273" t="s">
        <v>554</v>
      </c>
      <c r="D159" s="273" t="s">
        <v>281</v>
      </c>
      <c r="E159" s="274" t="s">
        <v>1391</v>
      </c>
      <c r="F159" s="275" t="s">
        <v>1392</v>
      </c>
      <c r="G159" s="276" t="s">
        <v>418</v>
      </c>
      <c r="H159" s="277">
        <v>6</v>
      </c>
      <c r="I159" s="278"/>
      <c r="J159" s="279">
        <f>ROUND(I159*H159,2)</f>
        <v>0</v>
      </c>
      <c r="K159" s="275" t="s">
        <v>1247</v>
      </c>
      <c r="L159" s="280"/>
      <c r="M159" s="281" t="s">
        <v>1</v>
      </c>
      <c r="N159" s="282" t="s">
        <v>42</v>
      </c>
      <c r="O159" s="79"/>
      <c r="P159" s="226">
        <f>O159*H159</f>
        <v>0</v>
      </c>
      <c r="Q159" s="226">
        <v>0.00023000000000000001</v>
      </c>
      <c r="R159" s="226">
        <f>Q159*H159</f>
        <v>0.0013800000000000002</v>
      </c>
      <c r="S159" s="226">
        <v>0</v>
      </c>
      <c r="T159" s="227">
        <f>S159*H159</f>
        <v>0</v>
      </c>
      <c r="AR159" s="17" t="s">
        <v>397</v>
      </c>
      <c r="AT159" s="17" t="s">
        <v>281</v>
      </c>
      <c r="AU159" s="17" t="s">
        <v>80</v>
      </c>
      <c r="AY159" s="17" t="s">
        <v>207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78</v>
      </c>
      <c r="BK159" s="228">
        <f>ROUND(I159*H159,2)</f>
        <v>0</v>
      </c>
      <c r="BL159" s="17" t="s">
        <v>303</v>
      </c>
      <c r="BM159" s="17" t="s">
        <v>1393</v>
      </c>
    </row>
    <row r="160" s="1" customFormat="1" ht="22.5" customHeight="1">
      <c r="B160" s="38"/>
      <c r="C160" s="273" t="s">
        <v>558</v>
      </c>
      <c r="D160" s="273" t="s">
        <v>281</v>
      </c>
      <c r="E160" s="274" t="s">
        <v>1394</v>
      </c>
      <c r="F160" s="275" t="s">
        <v>1395</v>
      </c>
      <c r="G160" s="276" t="s">
        <v>418</v>
      </c>
      <c r="H160" s="277">
        <v>6</v>
      </c>
      <c r="I160" s="278"/>
      <c r="J160" s="279">
        <f>ROUND(I160*H160,2)</f>
        <v>0</v>
      </c>
      <c r="K160" s="275" t="s">
        <v>1247</v>
      </c>
      <c r="L160" s="280"/>
      <c r="M160" s="281" t="s">
        <v>1</v>
      </c>
      <c r="N160" s="282" t="s">
        <v>42</v>
      </c>
      <c r="O160" s="79"/>
      <c r="P160" s="226">
        <f>O160*H160</f>
        <v>0</v>
      </c>
      <c r="Q160" s="226">
        <v>0.00023000000000000001</v>
      </c>
      <c r="R160" s="226">
        <f>Q160*H160</f>
        <v>0.0013800000000000002</v>
      </c>
      <c r="S160" s="226">
        <v>0</v>
      </c>
      <c r="T160" s="227">
        <f>S160*H160</f>
        <v>0</v>
      </c>
      <c r="AR160" s="17" t="s">
        <v>397</v>
      </c>
      <c r="AT160" s="17" t="s">
        <v>281</v>
      </c>
      <c r="AU160" s="17" t="s">
        <v>80</v>
      </c>
      <c r="AY160" s="17" t="s">
        <v>207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78</v>
      </c>
      <c r="BK160" s="228">
        <f>ROUND(I160*H160,2)</f>
        <v>0</v>
      </c>
      <c r="BL160" s="17" t="s">
        <v>303</v>
      </c>
      <c r="BM160" s="17" t="s">
        <v>1396</v>
      </c>
    </row>
    <row r="161" s="1" customFormat="1" ht="16.5" customHeight="1">
      <c r="B161" s="38"/>
      <c r="C161" s="273" t="s">
        <v>563</v>
      </c>
      <c r="D161" s="273" t="s">
        <v>281</v>
      </c>
      <c r="E161" s="274" t="s">
        <v>1397</v>
      </c>
      <c r="F161" s="275" t="s">
        <v>1398</v>
      </c>
      <c r="G161" s="276" t="s">
        <v>418</v>
      </c>
      <c r="H161" s="277">
        <v>12</v>
      </c>
      <c r="I161" s="278"/>
      <c r="J161" s="279">
        <f>ROUND(I161*H161,2)</f>
        <v>0</v>
      </c>
      <c r="K161" s="275" t="s">
        <v>1247</v>
      </c>
      <c r="L161" s="280"/>
      <c r="M161" s="281" t="s">
        <v>1</v>
      </c>
      <c r="N161" s="282" t="s">
        <v>42</v>
      </c>
      <c r="O161" s="79"/>
      <c r="P161" s="226">
        <f>O161*H161</f>
        <v>0</v>
      </c>
      <c r="Q161" s="226">
        <v>0.00023000000000000001</v>
      </c>
      <c r="R161" s="226">
        <f>Q161*H161</f>
        <v>0.0027600000000000003</v>
      </c>
      <c r="S161" s="226">
        <v>0</v>
      </c>
      <c r="T161" s="227">
        <f>S161*H161</f>
        <v>0</v>
      </c>
      <c r="AR161" s="17" t="s">
        <v>397</v>
      </c>
      <c r="AT161" s="17" t="s">
        <v>281</v>
      </c>
      <c r="AU161" s="17" t="s">
        <v>80</v>
      </c>
      <c r="AY161" s="17" t="s">
        <v>207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78</v>
      </c>
      <c r="BK161" s="228">
        <f>ROUND(I161*H161,2)</f>
        <v>0</v>
      </c>
      <c r="BL161" s="17" t="s">
        <v>303</v>
      </c>
      <c r="BM161" s="17" t="s">
        <v>1399</v>
      </c>
    </row>
    <row r="162" s="1" customFormat="1" ht="16.5" customHeight="1">
      <c r="B162" s="38"/>
      <c r="C162" s="273" t="s">
        <v>568</v>
      </c>
      <c r="D162" s="273" t="s">
        <v>281</v>
      </c>
      <c r="E162" s="274" t="s">
        <v>1400</v>
      </c>
      <c r="F162" s="275" t="s">
        <v>1401</v>
      </c>
      <c r="G162" s="276" t="s">
        <v>418</v>
      </c>
      <c r="H162" s="277">
        <v>2</v>
      </c>
      <c r="I162" s="278"/>
      <c r="J162" s="279">
        <f>ROUND(I162*H162,2)</f>
        <v>0</v>
      </c>
      <c r="K162" s="275" t="s">
        <v>1247</v>
      </c>
      <c r="L162" s="280"/>
      <c r="M162" s="281" t="s">
        <v>1</v>
      </c>
      <c r="N162" s="282" t="s">
        <v>42</v>
      </c>
      <c r="O162" s="79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17" t="s">
        <v>397</v>
      </c>
      <c r="AT162" s="17" t="s">
        <v>281</v>
      </c>
      <c r="AU162" s="17" t="s">
        <v>80</v>
      </c>
      <c r="AY162" s="17" t="s">
        <v>207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78</v>
      </c>
      <c r="BK162" s="228">
        <f>ROUND(I162*H162,2)</f>
        <v>0</v>
      </c>
      <c r="BL162" s="17" t="s">
        <v>303</v>
      </c>
      <c r="BM162" s="17" t="s">
        <v>1402</v>
      </c>
    </row>
    <row r="163" s="11" customFormat="1" ht="22.8" customHeight="1">
      <c r="B163" s="201"/>
      <c r="C163" s="202"/>
      <c r="D163" s="203" t="s">
        <v>70</v>
      </c>
      <c r="E163" s="215" t="s">
        <v>1403</v>
      </c>
      <c r="F163" s="215" t="s">
        <v>1404</v>
      </c>
      <c r="G163" s="202"/>
      <c r="H163" s="202"/>
      <c r="I163" s="205"/>
      <c r="J163" s="216">
        <f>BK163</f>
        <v>0</v>
      </c>
      <c r="K163" s="202"/>
      <c r="L163" s="207"/>
      <c r="M163" s="208"/>
      <c r="N163" s="209"/>
      <c r="O163" s="209"/>
      <c r="P163" s="210">
        <f>SUM(P164:P176)</f>
        <v>0</v>
      </c>
      <c r="Q163" s="209"/>
      <c r="R163" s="210">
        <f>SUM(R164:R176)</f>
        <v>0.043020000000000003</v>
      </c>
      <c r="S163" s="209"/>
      <c r="T163" s="211">
        <f>SUM(T164:T176)</f>
        <v>0</v>
      </c>
      <c r="AR163" s="212" t="s">
        <v>80</v>
      </c>
      <c r="AT163" s="213" t="s">
        <v>70</v>
      </c>
      <c r="AU163" s="213" t="s">
        <v>78</v>
      </c>
      <c r="AY163" s="212" t="s">
        <v>207</v>
      </c>
      <c r="BK163" s="214">
        <f>SUM(BK164:BK176)</f>
        <v>0</v>
      </c>
    </row>
    <row r="164" s="1" customFormat="1" ht="16.5" customHeight="1">
      <c r="B164" s="38"/>
      <c r="C164" s="273" t="s">
        <v>593</v>
      </c>
      <c r="D164" s="273" t="s">
        <v>281</v>
      </c>
      <c r="E164" s="274" t="s">
        <v>1405</v>
      </c>
      <c r="F164" s="275" t="s">
        <v>1406</v>
      </c>
      <c r="G164" s="276" t="s">
        <v>418</v>
      </c>
      <c r="H164" s="277">
        <v>3</v>
      </c>
      <c r="I164" s="278"/>
      <c r="J164" s="279">
        <f>ROUND(I164*H164,2)</f>
        <v>0</v>
      </c>
      <c r="K164" s="275" t="s">
        <v>1247</v>
      </c>
      <c r="L164" s="280"/>
      <c r="M164" s="281" t="s">
        <v>1</v>
      </c>
      <c r="N164" s="282" t="s">
        <v>42</v>
      </c>
      <c r="O164" s="79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AR164" s="17" t="s">
        <v>397</v>
      </c>
      <c r="AT164" s="17" t="s">
        <v>281</v>
      </c>
      <c r="AU164" s="17" t="s">
        <v>80</v>
      </c>
      <c r="AY164" s="17" t="s">
        <v>207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78</v>
      </c>
      <c r="BK164" s="228">
        <f>ROUND(I164*H164,2)</f>
        <v>0</v>
      </c>
      <c r="BL164" s="17" t="s">
        <v>303</v>
      </c>
      <c r="BM164" s="17" t="s">
        <v>1407</v>
      </c>
    </row>
    <row r="165" s="1" customFormat="1" ht="16.5" customHeight="1">
      <c r="B165" s="38"/>
      <c r="C165" s="273" t="s">
        <v>598</v>
      </c>
      <c r="D165" s="273" t="s">
        <v>281</v>
      </c>
      <c r="E165" s="274" t="s">
        <v>1408</v>
      </c>
      <c r="F165" s="275" t="s">
        <v>1409</v>
      </c>
      <c r="G165" s="276" t="s">
        <v>418</v>
      </c>
      <c r="H165" s="277">
        <v>1</v>
      </c>
      <c r="I165" s="278"/>
      <c r="J165" s="279">
        <f>ROUND(I165*H165,2)</f>
        <v>0</v>
      </c>
      <c r="K165" s="275" t="s">
        <v>1247</v>
      </c>
      <c r="L165" s="280"/>
      <c r="M165" s="281" t="s">
        <v>1</v>
      </c>
      <c r="N165" s="282" t="s">
        <v>42</v>
      </c>
      <c r="O165" s="79"/>
      <c r="P165" s="226">
        <f>O165*H165</f>
        <v>0</v>
      </c>
      <c r="Q165" s="226">
        <v>0.01434</v>
      </c>
      <c r="R165" s="226">
        <f>Q165*H165</f>
        <v>0.01434</v>
      </c>
      <c r="S165" s="226">
        <v>0</v>
      </c>
      <c r="T165" s="227">
        <f>S165*H165</f>
        <v>0</v>
      </c>
      <c r="AR165" s="17" t="s">
        <v>397</v>
      </c>
      <c r="AT165" s="17" t="s">
        <v>281</v>
      </c>
      <c r="AU165" s="17" t="s">
        <v>80</v>
      </c>
      <c r="AY165" s="17" t="s">
        <v>207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78</v>
      </c>
      <c r="BK165" s="228">
        <f>ROUND(I165*H165,2)</f>
        <v>0</v>
      </c>
      <c r="BL165" s="17" t="s">
        <v>303</v>
      </c>
      <c r="BM165" s="17" t="s">
        <v>1410</v>
      </c>
    </row>
    <row r="166" s="1" customFormat="1" ht="16.5" customHeight="1">
      <c r="B166" s="38"/>
      <c r="C166" s="273" t="s">
        <v>608</v>
      </c>
      <c r="D166" s="273" t="s">
        <v>281</v>
      </c>
      <c r="E166" s="274" t="s">
        <v>1411</v>
      </c>
      <c r="F166" s="275" t="s">
        <v>1412</v>
      </c>
      <c r="G166" s="276" t="s">
        <v>418</v>
      </c>
      <c r="H166" s="277">
        <v>1</v>
      </c>
      <c r="I166" s="278"/>
      <c r="J166" s="279">
        <f>ROUND(I166*H166,2)</f>
        <v>0</v>
      </c>
      <c r="K166" s="275" t="s">
        <v>1247</v>
      </c>
      <c r="L166" s="280"/>
      <c r="M166" s="281" t="s">
        <v>1</v>
      </c>
      <c r="N166" s="282" t="s">
        <v>42</v>
      </c>
      <c r="O166" s="79"/>
      <c r="P166" s="226">
        <f>O166*H166</f>
        <v>0</v>
      </c>
      <c r="Q166" s="226">
        <v>0.01434</v>
      </c>
      <c r="R166" s="226">
        <f>Q166*H166</f>
        <v>0.01434</v>
      </c>
      <c r="S166" s="226">
        <v>0</v>
      </c>
      <c r="T166" s="227">
        <f>S166*H166</f>
        <v>0</v>
      </c>
      <c r="AR166" s="17" t="s">
        <v>397</v>
      </c>
      <c r="AT166" s="17" t="s">
        <v>281</v>
      </c>
      <c r="AU166" s="17" t="s">
        <v>80</v>
      </c>
      <c r="AY166" s="17" t="s">
        <v>207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78</v>
      </c>
      <c r="BK166" s="228">
        <f>ROUND(I166*H166,2)</f>
        <v>0</v>
      </c>
      <c r="BL166" s="17" t="s">
        <v>303</v>
      </c>
      <c r="BM166" s="17" t="s">
        <v>1413</v>
      </c>
    </row>
    <row r="167" s="1" customFormat="1" ht="16.5" customHeight="1">
      <c r="B167" s="38"/>
      <c r="C167" s="273" t="s">
        <v>622</v>
      </c>
      <c r="D167" s="273" t="s">
        <v>281</v>
      </c>
      <c r="E167" s="274" t="s">
        <v>1414</v>
      </c>
      <c r="F167" s="275" t="s">
        <v>1415</v>
      </c>
      <c r="G167" s="276" t="s">
        <v>418</v>
      </c>
      <c r="H167" s="277">
        <v>1</v>
      </c>
      <c r="I167" s="278"/>
      <c r="J167" s="279">
        <f>ROUND(I167*H167,2)</f>
        <v>0</v>
      </c>
      <c r="K167" s="275" t="s">
        <v>1247</v>
      </c>
      <c r="L167" s="280"/>
      <c r="M167" s="281" t="s">
        <v>1</v>
      </c>
      <c r="N167" s="282" t="s">
        <v>42</v>
      </c>
      <c r="O167" s="79"/>
      <c r="P167" s="226">
        <f>O167*H167</f>
        <v>0</v>
      </c>
      <c r="Q167" s="226">
        <v>0.01434</v>
      </c>
      <c r="R167" s="226">
        <f>Q167*H167</f>
        <v>0.01434</v>
      </c>
      <c r="S167" s="226">
        <v>0</v>
      </c>
      <c r="T167" s="227">
        <f>S167*H167</f>
        <v>0</v>
      </c>
      <c r="AR167" s="17" t="s">
        <v>397</v>
      </c>
      <c r="AT167" s="17" t="s">
        <v>281</v>
      </c>
      <c r="AU167" s="17" t="s">
        <v>80</v>
      </c>
      <c r="AY167" s="17" t="s">
        <v>207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78</v>
      </c>
      <c r="BK167" s="228">
        <f>ROUND(I167*H167,2)</f>
        <v>0</v>
      </c>
      <c r="BL167" s="17" t="s">
        <v>303</v>
      </c>
      <c r="BM167" s="17" t="s">
        <v>1416</v>
      </c>
    </row>
    <row r="168" s="1" customFormat="1" ht="16.5" customHeight="1">
      <c r="B168" s="38"/>
      <c r="C168" s="217" t="s">
        <v>656</v>
      </c>
      <c r="D168" s="217" t="s">
        <v>209</v>
      </c>
      <c r="E168" s="218" t="s">
        <v>1417</v>
      </c>
      <c r="F168" s="219" t="s">
        <v>1418</v>
      </c>
      <c r="G168" s="220" t="s">
        <v>418</v>
      </c>
      <c r="H168" s="221">
        <v>6</v>
      </c>
      <c r="I168" s="222"/>
      <c r="J168" s="223">
        <f>ROUND(I168*H168,2)</f>
        <v>0</v>
      </c>
      <c r="K168" s="219" t="s">
        <v>213</v>
      </c>
      <c r="L168" s="43"/>
      <c r="M168" s="224" t="s">
        <v>1</v>
      </c>
      <c r="N168" s="225" t="s">
        <v>42</v>
      </c>
      <c r="O168" s="7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17" t="s">
        <v>303</v>
      </c>
      <c r="AT168" s="17" t="s">
        <v>209</v>
      </c>
      <c r="AU168" s="17" t="s">
        <v>80</v>
      </c>
      <c r="AY168" s="17" t="s">
        <v>207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78</v>
      </c>
      <c r="BK168" s="228">
        <f>ROUND(I168*H168,2)</f>
        <v>0</v>
      </c>
      <c r="BL168" s="17" t="s">
        <v>303</v>
      </c>
      <c r="BM168" s="17" t="s">
        <v>1419</v>
      </c>
    </row>
    <row r="169" s="1" customFormat="1" ht="22.5" customHeight="1">
      <c r="B169" s="38"/>
      <c r="C169" s="217" t="s">
        <v>634</v>
      </c>
      <c r="D169" s="217" t="s">
        <v>209</v>
      </c>
      <c r="E169" s="218" t="s">
        <v>1420</v>
      </c>
      <c r="F169" s="219" t="s">
        <v>1421</v>
      </c>
      <c r="G169" s="220" t="s">
        <v>418</v>
      </c>
      <c r="H169" s="221">
        <v>4</v>
      </c>
      <c r="I169" s="222"/>
      <c r="J169" s="223">
        <f>ROUND(I169*H169,2)</f>
        <v>0</v>
      </c>
      <c r="K169" s="219" t="s">
        <v>213</v>
      </c>
      <c r="L169" s="43"/>
      <c r="M169" s="224" t="s">
        <v>1</v>
      </c>
      <c r="N169" s="225" t="s">
        <v>42</v>
      </c>
      <c r="O169" s="79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AR169" s="17" t="s">
        <v>303</v>
      </c>
      <c r="AT169" s="17" t="s">
        <v>209</v>
      </c>
      <c r="AU169" s="17" t="s">
        <v>80</v>
      </c>
      <c r="AY169" s="17" t="s">
        <v>207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78</v>
      </c>
      <c r="BK169" s="228">
        <f>ROUND(I169*H169,2)</f>
        <v>0</v>
      </c>
      <c r="BL169" s="17" t="s">
        <v>303</v>
      </c>
      <c r="BM169" s="17" t="s">
        <v>1422</v>
      </c>
    </row>
    <row r="170" s="12" customFormat="1">
      <c r="B170" s="229"/>
      <c r="C170" s="230"/>
      <c r="D170" s="231" t="s">
        <v>216</v>
      </c>
      <c r="E170" s="232" t="s">
        <v>1</v>
      </c>
      <c r="F170" s="233" t="s">
        <v>1423</v>
      </c>
      <c r="G170" s="230"/>
      <c r="H170" s="234">
        <v>4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AT170" s="240" t="s">
        <v>216</v>
      </c>
      <c r="AU170" s="240" t="s">
        <v>80</v>
      </c>
      <c r="AV170" s="12" t="s">
        <v>80</v>
      </c>
      <c r="AW170" s="12" t="s">
        <v>33</v>
      </c>
      <c r="AX170" s="12" t="s">
        <v>78</v>
      </c>
      <c r="AY170" s="240" t="s">
        <v>207</v>
      </c>
    </row>
    <row r="171" s="1" customFormat="1" ht="22.5" customHeight="1">
      <c r="B171" s="38"/>
      <c r="C171" s="217" t="s">
        <v>639</v>
      </c>
      <c r="D171" s="217" t="s">
        <v>209</v>
      </c>
      <c r="E171" s="218" t="s">
        <v>1424</v>
      </c>
      <c r="F171" s="219" t="s">
        <v>1425</v>
      </c>
      <c r="G171" s="220" t="s">
        <v>418</v>
      </c>
      <c r="H171" s="221">
        <v>1</v>
      </c>
      <c r="I171" s="222"/>
      <c r="J171" s="223">
        <f>ROUND(I171*H171,2)</f>
        <v>0</v>
      </c>
      <c r="K171" s="219" t="s">
        <v>213</v>
      </c>
      <c r="L171" s="43"/>
      <c r="M171" s="224" t="s">
        <v>1</v>
      </c>
      <c r="N171" s="225" t="s">
        <v>42</v>
      </c>
      <c r="O171" s="79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AR171" s="17" t="s">
        <v>303</v>
      </c>
      <c r="AT171" s="17" t="s">
        <v>209</v>
      </c>
      <c r="AU171" s="17" t="s">
        <v>80</v>
      </c>
      <c r="AY171" s="17" t="s">
        <v>207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78</v>
      </c>
      <c r="BK171" s="228">
        <f>ROUND(I171*H171,2)</f>
        <v>0</v>
      </c>
      <c r="BL171" s="17" t="s">
        <v>303</v>
      </c>
      <c r="BM171" s="17" t="s">
        <v>1426</v>
      </c>
    </row>
    <row r="172" s="1" customFormat="1" ht="16.5" customHeight="1">
      <c r="B172" s="38"/>
      <c r="C172" s="217" t="s">
        <v>651</v>
      </c>
      <c r="D172" s="217" t="s">
        <v>209</v>
      </c>
      <c r="E172" s="218" t="s">
        <v>1427</v>
      </c>
      <c r="F172" s="219" t="s">
        <v>1428</v>
      </c>
      <c r="G172" s="220" t="s">
        <v>418</v>
      </c>
      <c r="H172" s="221">
        <v>1</v>
      </c>
      <c r="I172" s="222"/>
      <c r="J172" s="223">
        <f>ROUND(I172*H172,2)</f>
        <v>0</v>
      </c>
      <c r="K172" s="219" t="s">
        <v>213</v>
      </c>
      <c r="L172" s="43"/>
      <c r="M172" s="224" t="s">
        <v>1</v>
      </c>
      <c r="N172" s="225" t="s">
        <v>42</v>
      </c>
      <c r="O172" s="79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AR172" s="17" t="s">
        <v>303</v>
      </c>
      <c r="AT172" s="17" t="s">
        <v>209</v>
      </c>
      <c r="AU172" s="17" t="s">
        <v>80</v>
      </c>
      <c r="AY172" s="17" t="s">
        <v>207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78</v>
      </c>
      <c r="BK172" s="228">
        <f>ROUND(I172*H172,2)</f>
        <v>0</v>
      </c>
      <c r="BL172" s="17" t="s">
        <v>303</v>
      </c>
      <c r="BM172" s="17" t="s">
        <v>1429</v>
      </c>
    </row>
    <row r="173" s="1" customFormat="1" ht="16.5" customHeight="1">
      <c r="B173" s="38"/>
      <c r="C173" s="217" t="s">
        <v>662</v>
      </c>
      <c r="D173" s="217" t="s">
        <v>209</v>
      </c>
      <c r="E173" s="218" t="s">
        <v>1430</v>
      </c>
      <c r="F173" s="219" t="s">
        <v>1431</v>
      </c>
      <c r="G173" s="220" t="s">
        <v>418</v>
      </c>
      <c r="H173" s="221">
        <v>6</v>
      </c>
      <c r="I173" s="222"/>
      <c r="J173" s="223">
        <f>ROUND(I173*H173,2)</f>
        <v>0</v>
      </c>
      <c r="K173" s="219" t="s">
        <v>213</v>
      </c>
      <c r="L173" s="43"/>
      <c r="M173" s="224" t="s">
        <v>1</v>
      </c>
      <c r="N173" s="225" t="s">
        <v>42</v>
      </c>
      <c r="O173" s="79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AR173" s="17" t="s">
        <v>303</v>
      </c>
      <c r="AT173" s="17" t="s">
        <v>209</v>
      </c>
      <c r="AU173" s="17" t="s">
        <v>80</v>
      </c>
      <c r="AY173" s="17" t="s">
        <v>207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78</v>
      </c>
      <c r="BK173" s="228">
        <f>ROUND(I173*H173,2)</f>
        <v>0</v>
      </c>
      <c r="BL173" s="17" t="s">
        <v>303</v>
      </c>
      <c r="BM173" s="17" t="s">
        <v>1432</v>
      </c>
    </row>
    <row r="174" s="1" customFormat="1" ht="16.5" customHeight="1">
      <c r="B174" s="38"/>
      <c r="C174" s="217" t="s">
        <v>667</v>
      </c>
      <c r="D174" s="217" t="s">
        <v>209</v>
      </c>
      <c r="E174" s="218" t="s">
        <v>1433</v>
      </c>
      <c r="F174" s="219" t="s">
        <v>1434</v>
      </c>
      <c r="G174" s="220" t="s">
        <v>296</v>
      </c>
      <c r="H174" s="221">
        <v>100</v>
      </c>
      <c r="I174" s="222"/>
      <c r="J174" s="223">
        <f>ROUND(I174*H174,2)</f>
        <v>0</v>
      </c>
      <c r="K174" s="219" t="s">
        <v>213</v>
      </c>
      <c r="L174" s="43"/>
      <c r="M174" s="224" t="s">
        <v>1</v>
      </c>
      <c r="N174" s="225" t="s">
        <v>42</v>
      </c>
      <c r="O174" s="7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17" t="s">
        <v>303</v>
      </c>
      <c r="AT174" s="17" t="s">
        <v>209</v>
      </c>
      <c r="AU174" s="17" t="s">
        <v>80</v>
      </c>
      <c r="AY174" s="17" t="s">
        <v>207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78</v>
      </c>
      <c r="BK174" s="228">
        <f>ROUND(I174*H174,2)</f>
        <v>0</v>
      </c>
      <c r="BL174" s="17" t="s">
        <v>303</v>
      </c>
      <c r="BM174" s="17" t="s">
        <v>1435</v>
      </c>
    </row>
    <row r="175" s="1" customFormat="1" ht="16.5" customHeight="1">
      <c r="B175" s="38"/>
      <c r="C175" s="217" t="s">
        <v>695</v>
      </c>
      <c r="D175" s="217" t="s">
        <v>209</v>
      </c>
      <c r="E175" s="218" t="s">
        <v>1436</v>
      </c>
      <c r="F175" s="219" t="s">
        <v>1437</v>
      </c>
      <c r="G175" s="220" t="s">
        <v>266</v>
      </c>
      <c r="H175" s="221">
        <v>0.042999999999999997</v>
      </c>
      <c r="I175" s="222"/>
      <c r="J175" s="223">
        <f>ROUND(I175*H175,2)</f>
        <v>0</v>
      </c>
      <c r="K175" s="219" t="s">
        <v>213</v>
      </c>
      <c r="L175" s="43"/>
      <c r="M175" s="224" t="s">
        <v>1</v>
      </c>
      <c r="N175" s="225" t="s">
        <v>42</v>
      </c>
      <c r="O175" s="79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AR175" s="17" t="s">
        <v>303</v>
      </c>
      <c r="AT175" s="17" t="s">
        <v>209</v>
      </c>
      <c r="AU175" s="17" t="s">
        <v>80</v>
      </c>
      <c r="AY175" s="17" t="s">
        <v>207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78</v>
      </c>
      <c r="BK175" s="228">
        <f>ROUND(I175*H175,2)</f>
        <v>0</v>
      </c>
      <c r="BL175" s="17" t="s">
        <v>303</v>
      </c>
      <c r="BM175" s="17" t="s">
        <v>1438</v>
      </c>
    </row>
    <row r="176" s="1" customFormat="1" ht="16.5" customHeight="1">
      <c r="B176" s="38"/>
      <c r="C176" s="217" t="s">
        <v>700</v>
      </c>
      <c r="D176" s="217" t="s">
        <v>209</v>
      </c>
      <c r="E176" s="218" t="s">
        <v>1439</v>
      </c>
      <c r="F176" s="219" t="s">
        <v>1440</v>
      </c>
      <c r="G176" s="220" t="s">
        <v>266</v>
      </c>
      <c r="H176" s="221">
        <v>0.042999999999999997</v>
      </c>
      <c r="I176" s="222"/>
      <c r="J176" s="223">
        <f>ROUND(I176*H176,2)</f>
        <v>0</v>
      </c>
      <c r="K176" s="219" t="s">
        <v>213</v>
      </c>
      <c r="L176" s="43"/>
      <c r="M176" s="287" t="s">
        <v>1</v>
      </c>
      <c r="N176" s="288" t="s">
        <v>42</v>
      </c>
      <c r="O176" s="289"/>
      <c r="P176" s="290">
        <f>O176*H176</f>
        <v>0</v>
      </c>
      <c r="Q176" s="290">
        <v>0</v>
      </c>
      <c r="R176" s="290">
        <f>Q176*H176</f>
        <v>0</v>
      </c>
      <c r="S176" s="290">
        <v>0</v>
      </c>
      <c r="T176" s="291">
        <f>S176*H176</f>
        <v>0</v>
      </c>
      <c r="AR176" s="17" t="s">
        <v>303</v>
      </c>
      <c r="AT176" s="17" t="s">
        <v>209</v>
      </c>
      <c r="AU176" s="17" t="s">
        <v>80</v>
      </c>
      <c r="AY176" s="17" t="s">
        <v>207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78</v>
      </c>
      <c r="BK176" s="228">
        <f>ROUND(I176*H176,2)</f>
        <v>0</v>
      </c>
      <c r="BL176" s="17" t="s">
        <v>303</v>
      </c>
      <c r="BM176" s="17" t="s">
        <v>1441</v>
      </c>
    </row>
    <row r="177" s="1" customFormat="1" ht="6.96" customHeight="1">
      <c r="B177" s="57"/>
      <c r="C177" s="58"/>
      <c r="D177" s="58"/>
      <c r="E177" s="58"/>
      <c r="F177" s="58"/>
      <c r="G177" s="58"/>
      <c r="H177" s="58"/>
      <c r="I177" s="167"/>
      <c r="J177" s="58"/>
      <c r="K177" s="58"/>
      <c r="L177" s="43"/>
    </row>
  </sheetData>
  <sheetProtection sheet="1" autoFilter="0" formatColumns="0" formatRows="0" objects="1" scenarios="1" spinCount="100000" saltValue="KDlhO+A99x8SJsGNgTY9DA4u8F/yMgTfy5/G8jdCUbEvSdU+8WjQrMi5Gv8I+629QvAgbkY7esxaEho+Feqg+Q==" hashValue="lvlTfx1KCmfpbdvMmlSYpzFVsbJvgVBaC3kX0L3lZHPZYv9kkmPBoRzhHRIe35I40W1aGdyuWpddwS4uvAmWaw==" algorithmName="SHA-512" password="CC35"/>
  <autoFilter ref="C91:K1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91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1442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1443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1444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1445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ROUND(J98,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ROUND((SUM(BE98:BE326)),  2)</f>
        <v>0</v>
      </c>
      <c r="I35" s="156">
        <v>0.20999999999999999</v>
      </c>
      <c r="J35" s="155">
        <f>ROUND(((SUM(BE98:BE326))*I35),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ROUND((SUM(BF98:BF326)),  2)</f>
        <v>0</v>
      </c>
      <c r="I36" s="156">
        <v>0.14999999999999999</v>
      </c>
      <c r="J36" s="155">
        <f>ROUND(((SUM(BF98:BF326))*I36),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ROUND((SUM(BG98:BG326)),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ROUND((SUM(BH98:BH326)),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ROUND((SUM(BI98:BI326)),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ZTI_cp24_1.PP-ZM1.1 - D.1.4  ZDRAVOTNĚ-TECHNICKÉ INSTALACE - cp24_1.PP-ZMĚNA1.1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>Temný Důl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13.65" customHeight="1">
      <c r="B58" s="38"/>
      <c r="C58" s="32" t="s">
        <v>25</v>
      </c>
      <c r="D58" s="39"/>
      <c r="E58" s="39"/>
      <c r="F58" s="27" t="str">
        <f>E17</f>
        <v>Královéhradecký kraj, Pivovarské náměstí 1245, HK</v>
      </c>
      <c r="G58" s="39"/>
      <c r="H58" s="39"/>
      <c r="I58" s="145" t="s">
        <v>31</v>
      </c>
      <c r="J58" s="36" t="str">
        <f>E23</f>
        <v>Ing. Karel Dovrtěl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J98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171</v>
      </c>
      <c r="E64" s="180"/>
      <c r="F64" s="180"/>
      <c r="G64" s="180"/>
      <c r="H64" s="180"/>
      <c r="I64" s="181"/>
      <c r="J64" s="182">
        <f>J99</f>
        <v>0</v>
      </c>
      <c r="K64" s="178"/>
      <c r="L64" s="183"/>
    </row>
    <row r="65" s="9" customFormat="1" ht="19.92" customHeight="1">
      <c r="B65" s="184"/>
      <c r="C65" s="122"/>
      <c r="D65" s="185" t="s">
        <v>172</v>
      </c>
      <c r="E65" s="186"/>
      <c r="F65" s="186"/>
      <c r="G65" s="186"/>
      <c r="H65" s="186"/>
      <c r="I65" s="187"/>
      <c r="J65" s="188">
        <f>J100</f>
        <v>0</v>
      </c>
      <c r="K65" s="122"/>
      <c r="L65" s="189"/>
    </row>
    <row r="66" s="9" customFormat="1" ht="19.92" customHeight="1">
      <c r="B66" s="184"/>
      <c r="C66" s="122"/>
      <c r="D66" s="185" t="s">
        <v>175</v>
      </c>
      <c r="E66" s="186"/>
      <c r="F66" s="186"/>
      <c r="G66" s="186"/>
      <c r="H66" s="186"/>
      <c r="I66" s="187"/>
      <c r="J66" s="188">
        <f>J120</f>
        <v>0</v>
      </c>
      <c r="K66" s="122"/>
      <c r="L66" s="189"/>
    </row>
    <row r="67" s="9" customFormat="1" ht="19.92" customHeight="1">
      <c r="B67" s="184"/>
      <c r="C67" s="122"/>
      <c r="D67" s="185" t="s">
        <v>1446</v>
      </c>
      <c r="E67" s="186"/>
      <c r="F67" s="186"/>
      <c r="G67" s="186"/>
      <c r="H67" s="186"/>
      <c r="I67" s="187"/>
      <c r="J67" s="188">
        <f>J124</f>
        <v>0</v>
      </c>
      <c r="K67" s="122"/>
      <c r="L67" s="189"/>
    </row>
    <row r="68" s="9" customFormat="1" ht="19.92" customHeight="1">
      <c r="B68" s="184"/>
      <c r="C68" s="122"/>
      <c r="D68" s="185" t="s">
        <v>177</v>
      </c>
      <c r="E68" s="186"/>
      <c r="F68" s="186"/>
      <c r="G68" s="186"/>
      <c r="H68" s="186"/>
      <c r="I68" s="187"/>
      <c r="J68" s="188">
        <f>J128</f>
        <v>0</v>
      </c>
      <c r="K68" s="122"/>
      <c r="L68" s="189"/>
    </row>
    <row r="69" s="8" customFormat="1" ht="24.96" customHeight="1">
      <c r="B69" s="177"/>
      <c r="C69" s="178"/>
      <c r="D69" s="179" t="s">
        <v>180</v>
      </c>
      <c r="E69" s="180"/>
      <c r="F69" s="180"/>
      <c r="G69" s="180"/>
      <c r="H69" s="180"/>
      <c r="I69" s="181"/>
      <c r="J69" s="182">
        <f>J134</f>
        <v>0</v>
      </c>
      <c r="K69" s="178"/>
      <c r="L69" s="183"/>
    </row>
    <row r="70" s="9" customFormat="1" ht="19.92" customHeight="1">
      <c r="B70" s="184"/>
      <c r="C70" s="122"/>
      <c r="D70" s="185" t="s">
        <v>1447</v>
      </c>
      <c r="E70" s="186"/>
      <c r="F70" s="186"/>
      <c r="G70" s="186"/>
      <c r="H70" s="186"/>
      <c r="I70" s="187"/>
      <c r="J70" s="188">
        <f>J135</f>
        <v>0</v>
      </c>
      <c r="K70" s="122"/>
      <c r="L70" s="189"/>
    </row>
    <row r="71" s="9" customFormat="1" ht="19.92" customHeight="1">
      <c r="B71" s="184"/>
      <c r="C71" s="122"/>
      <c r="D71" s="185" t="s">
        <v>1448</v>
      </c>
      <c r="E71" s="186"/>
      <c r="F71" s="186"/>
      <c r="G71" s="186"/>
      <c r="H71" s="186"/>
      <c r="I71" s="187"/>
      <c r="J71" s="188">
        <f>J181</f>
        <v>0</v>
      </c>
      <c r="K71" s="122"/>
      <c r="L71" s="189"/>
    </row>
    <row r="72" s="9" customFormat="1" ht="19.92" customHeight="1">
      <c r="B72" s="184"/>
      <c r="C72" s="122"/>
      <c r="D72" s="185" t="s">
        <v>1449</v>
      </c>
      <c r="E72" s="186"/>
      <c r="F72" s="186"/>
      <c r="G72" s="186"/>
      <c r="H72" s="186"/>
      <c r="I72" s="187"/>
      <c r="J72" s="188">
        <f>J256</f>
        <v>0</v>
      </c>
      <c r="K72" s="122"/>
      <c r="L72" s="189"/>
    </row>
    <row r="73" s="9" customFormat="1" ht="19.92" customHeight="1">
      <c r="B73" s="184"/>
      <c r="C73" s="122"/>
      <c r="D73" s="185" t="s">
        <v>1450</v>
      </c>
      <c r="E73" s="186"/>
      <c r="F73" s="186"/>
      <c r="G73" s="186"/>
      <c r="H73" s="186"/>
      <c r="I73" s="187"/>
      <c r="J73" s="188">
        <f>J295</f>
        <v>0</v>
      </c>
      <c r="K73" s="122"/>
      <c r="L73" s="189"/>
    </row>
    <row r="74" s="9" customFormat="1" ht="19.92" customHeight="1">
      <c r="B74" s="184"/>
      <c r="C74" s="122"/>
      <c r="D74" s="185" t="s">
        <v>1451</v>
      </c>
      <c r="E74" s="186"/>
      <c r="F74" s="186"/>
      <c r="G74" s="186"/>
      <c r="H74" s="186"/>
      <c r="I74" s="187"/>
      <c r="J74" s="188">
        <f>J305</f>
        <v>0</v>
      </c>
      <c r="K74" s="122"/>
      <c r="L74" s="189"/>
    </row>
    <row r="75" s="9" customFormat="1" ht="19.92" customHeight="1">
      <c r="B75" s="184"/>
      <c r="C75" s="122"/>
      <c r="D75" s="185" t="s">
        <v>1208</v>
      </c>
      <c r="E75" s="186"/>
      <c r="F75" s="186"/>
      <c r="G75" s="186"/>
      <c r="H75" s="186"/>
      <c r="I75" s="187"/>
      <c r="J75" s="188">
        <f>J310</f>
        <v>0</v>
      </c>
      <c r="K75" s="122"/>
      <c r="L75" s="189"/>
    </row>
    <row r="76" s="9" customFormat="1" ht="19.92" customHeight="1">
      <c r="B76" s="184"/>
      <c r="C76" s="122"/>
      <c r="D76" s="185" t="s">
        <v>1210</v>
      </c>
      <c r="E76" s="186"/>
      <c r="F76" s="186"/>
      <c r="G76" s="186"/>
      <c r="H76" s="186"/>
      <c r="I76" s="187"/>
      <c r="J76" s="188">
        <f>J318</f>
        <v>0</v>
      </c>
      <c r="K76" s="122"/>
      <c r="L76" s="189"/>
    </row>
    <row r="77" s="1" customFormat="1" ht="21.84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57"/>
      <c r="C78" s="58"/>
      <c r="D78" s="58"/>
      <c r="E78" s="58"/>
      <c r="F78" s="58"/>
      <c r="G78" s="58"/>
      <c r="H78" s="58"/>
      <c r="I78" s="167"/>
      <c r="J78" s="58"/>
      <c r="K78" s="58"/>
      <c r="L78" s="43"/>
    </row>
    <row r="82" s="1" customFormat="1" ht="6.96" customHeight="1">
      <c r="B82" s="59"/>
      <c r="C82" s="60"/>
      <c r="D82" s="60"/>
      <c r="E82" s="60"/>
      <c r="F82" s="60"/>
      <c r="G82" s="60"/>
      <c r="H82" s="60"/>
      <c r="I82" s="170"/>
      <c r="J82" s="60"/>
      <c r="K82" s="60"/>
      <c r="L82" s="43"/>
    </row>
    <row r="83" s="1" customFormat="1" ht="24.96" customHeight="1">
      <c r="B83" s="38"/>
      <c r="C83" s="23" t="s">
        <v>192</v>
      </c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6.96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" customFormat="1" ht="12" customHeight="1">
      <c r="B85" s="38"/>
      <c r="C85" s="32" t="s">
        <v>16</v>
      </c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16.5" customHeight="1">
      <c r="B86" s="38"/>
      <c r="C86" s="39"/>
      <c r="D86" s="39"/>
      <c r="E86" s="171" t="str">
        <f>E7</f>
        <v>5.TEMNÝ DŮL- VÝCVIKOVÉ STŘEDISKO-obj.24 -CÚ 2018/1</v>
      </c>
      <c r="F86" s="32"/>
      <c r="G86" s="32"/>
      <c r="H86" s="32"/>
      <c r="I86" s="143"/>
      <c r="J86" s="39"/>
      <c r="K86" s="39"/>
      <c r="L86" s="43"/>
    </row>
    <row r="87" ht="12" customHeight="1">
      <c r="B87" s="21"/>
      <c r="C87" s="32" t="s">
        <v>161</v>
      </c>
      <c r="D87" s="22"/>
      <c r="E87" s="22"/>
      <c r="F87" s="22"/>
      <c r="G87" s="22"/>
      <c r="H87" s="22"/>
      <c r="I87" s="136"/>
      <c r="J87" s="22"/>
      <c r="K87" s="22"/>
      <c r="L87" s="20"/>
    </row>
    <row r="88" s="1" customFormat="1" ht="16.5" customHeight="1">
      <c r="B88" s="38"/>
      <c r="C88" s="39"/>
      <c r="D88" s="39"/>
      <c r="E88" s="171" t="s">
        <v>162</v>
      </c>
      <c r="F88" s="39"/>
      <c r="G88" s="39"/>
      <c r="H88" s="39"/>
      <c r="I88" s="143"/>
      <c r="J88" s="39"/>
      <c r="K88" s="39"/>
      <c r="L88" s="43"/>
    </row>
    <row r="89" s="1" customFormat="1" ht="12" customHeight="1">
      <c r="B89" s="38"/>
      <c r="C89" s="32" t="s">
        <v>163</v>
      </c>
      <c r="D89" s="39"/>
      <c r="E89" s="39"/>
      <c r="F89" s="39"/>
      <c r="G89" s="39"/>
      <c r="H89" s="39"/>
      <c r="I89" s="143"/>
      <c r="J89" s="39"/>
      <c r="K89" s="39"/>
      <c r="L89" s="43"/>
    </row>
    <row r="90" s="1" customFormat="1" ht="16.5" customHeight="1">
      <c r="B90" s="38"/>
      <c r="C90" s="39"/>
      <c r="D90" s="39"/>
      <c r="E90" s="64" t="str">
        <f>E11</f>
        <v xml:space="preserve">ZTI_cp24_1.PP-ZM1.1 - D.1.4  ZDRAVOTNĚ-TECHNICKÉ INSTALACE - cp24_1.PP-ZMĚNA1.1 CÚ 2018/1</v>
      </c>
      <c r="F90" s="39"/>
      <c r="G90" s="39"/>
      <c r="H90" s="39"/>
      <c r="I90" s="143"/>
      <c r="J90" s="39"/>
      <c r="K90" s="39"/>
      <c r="L90" s="43"/>
    </row>
    <row r="91" s="1" customFormat="1" ht="6.96" customHeight="1">
      <c r="B91" s="38"/>
      <c r="C91" s="39"/>
      <c r="D91" s="39"/>
      <c r="E91" s="39"/>
      <c r="F91" s="39"/>
      <c r="G91" s="39"/>
      <c r="H91" s="39"/>
      <c r="I91" s="143"/>
      <c r="J91" s="39"/>
      <c r="K91" s="39"/>
      <c r="L91" s="43"/>
    </row>
    <row r="92" s="1" customFormat="1" ht="12" customHeight="1">
      <c r="B92" s="38"/>
      <c r="C92" s="32" t="s">
        <v>21</v>
      </c>
      <c r="D92" s="39"/>
      <c r="E92" s="39"/>
      <c r="F92" s="27" t="str">
        <f>F14</f>
        <v>Temný Důl</v>
      </c>
      <c r="G92" s="39"/>
      <c r="H92" s="39"/>
      <c r="I92" s="145" t="s">
        <v>23</v>
      </c>
      <c r="J92" s="67" t="str">
        <f>IF(J14="","",J14)</f>
        <v>12. 4. 2018</v>
      </c>
      <c r="K92" s="39"/>
      <c r="L92" s="43"/>
    </row>
    <row r="93" s="1" customFormat="1" ht="6.96" customHeight="1">
      <c r="B93" s="38"/>
      <c r="C93" s="39"/>
      <c r="D93" s="39"/>
      <c r="E93" s="39"/>
      <c r="F93" s="39"/>
      <c r="G93" s="39"/>
      <c r="H93" s="39"/>
      <c r="I93" s="143"/>
      <c r="J93" s="39"/>
      <c r="K93" s="39"/>
      <c r="L93" s="43"/>
    </row>
    <row r="94" s="1" customFormat="1" ht="13.65" customHeight="1">
      <c r="B94" s="38"/>
      <c r="C94" s="32" t="s">
        <v>25</v>
      </c>
      <c r="D94" s="39"/>
      <c r="E94" s="39"/>
      <c r="F94" s="27" t="str">
        <f>E17</f>
        <v>Královéhradecký kraj, Pivovarské náměstí 1245, HK</v>
      </c>
      <c r="G94" s="39"/>
      <c r="H94" s="39"/>
      <c r="I94" s="145" t="s">
        <v>31</v>
      </c>
      <c r="J94" s="36" t="str">
        <f>E23</f>
        <v>Ing. Karel Dovrtěl</v>
      </c>
      <c r="K94" s="39"/>
      <c r="L94" s="43"/>
    </row>
    <row r="95" s="1" customFormat="1" ht="13.65" customHeight="1">
      <c r="B95" s="38"/>
      <c r="C95" s="32" t="s">
        <v>29</v>
      </c>
      <c r="D95" s="39"/>
      <c r="E95" s="39"/>
      <c r="F95" s="27" t="str">
        <f>IF(E20="","",E20)</f>
        <v>Vyplň údaj</v>
      </c>
      <c r="G95" s="39"/>
      <c r="H95" s="39"/>
      <c r="I95" s="145" t="s">
        <v>34</v>
      </c>
      <c r="J95" s="36" t="str">
        <f>E26</f>
        <v xml:space="preserve"> </v>
      </c>
      <c r="K95" s="39"/>
      <c r="L95" s="43"/>
    </row>
    <row r="96" s="1" customFormat="1" ht="10.32" customHeight="1">
      <c r="B96" s="38"/>
      <c r="C96" s="39"/>
      <c r="D96" s="39"/>
      <c r="E96" s="39"/>
      <c r="F96" s="39"/>
      <c r="G96" s="39"/>
      <c r="H96" s="39"/>
      <c r="I96" s="143"/>
      <c r="J96" s="39"/>
      <c r="K96" s="39"/>
      <c r="L96" s="43"/>
    </row>
    <row r="97" s="10" customFormat="1" ht="29.28" customHeight="1">
      <c r="B97" s="190"/>
      <c r="C97" s="191" t="s">
        <v>193</v>
      </c>
      <c r="D97" s="192" t="s">
        <v>56</v>
      </c>
      <c r="E97" s="192" t="s">
        <v>52</v>
      </c>
      <c r="F97" s="192" t="s">
        <v>53</v>
      </c>
      <c r="G97" s="192" t="s">
        <v>194</v>
      </c>
      <c r="H97" s="192" t="s">
        <v>195</v>
      </c>
      <c r="I97" s="193" t="s">
        <v>196</v>
      </c>
      <c r="J97" s="194" t="s">
        <v>168</v>
      </c>
      <c r="K97" s="195" t="s">
        <v>197</v>
      </c>
      <c r="L97" s="196"/>
      <c r="M97" s="88" t="s">
        <v>1</v>
      </c>
      <c r="N97" s="89" t="s">
        <v>41</v>
      </c>
      <c r="O97" s="89" t="s">
        <v>198</v>
      </c>
      <c r="P97" s="89" t="s">
        <v>199</v>
      </c>
      <c r="Q97" s="89" t="s">
        <v>200</v>
      </c>
      <c r="R97" s="89" t="s">
        <v>201</v>
      </c>
      <c r="S97" s="89" t="s">
        <v>202</v>
      </c>
      <c r="T97" s="90" t="s">
        <v>203</v>
      </c>
    </row>
    <row r="98" s="1" customFormat="1" ht="22.8" customHeight="1">
      <c r="B98" s="38"/>
      <c r="C98" s="95" t="s">
        <v>204</v>
      </c>
      <c r="D98" s="39"/>
      <c r="E98" s="39"/>
      <c r="F98" s="39"/>
      <c r="G98" s="39"/>
      <c r="H98" s="39"/>
      <c r="I98" s="143"/>
      <c r="J98" s="197">
        <f>BK98</f>
        <v>0</v>
      </c>
      <c r="K98" s="39"/>
      <c r="L98" s="43"/>
      <c r="M98" s="91"/>
      <c r="N98" s="92"/>
      <c r="O98" s="92"/>
      <c r="P98" s="198">
        <f>P99+P134</f>
        <v>0</v>
      </c>
      <c r="Q98" s="92"/>
      <c r="R98" s="198">
        <f>R99+R134</f>
        <v>31.3538177</v>
      </c>
      <c r="S98" s="92"/>
      <c r="T98" s="199">
        <f>T99+T134</f>
        <v>15.400000000000002</v>
      </c>
      <c r="AT98" s="17" t="s">
        <v>70</v>
      </c>
      <c r="AU98" s="17" t="s">
        <v>170</v>
      </c>
      <c r="BK98" s="200">
        <f>BK99+BK134</f>
        <v>0</v>
      </c>
    </row>
    <row r="99" s="11" customFormat="1" ht="25.92" customHeight="1">
      <c r="B99" s="201"/>
      <c r="C99" s="202"/>
      <c r="D99" s="203" t="s">
        <v>70</v>
      </c>
      <c r="E99" s="204" t="s">
        <v>205</v>
      </c>
      <c r="F99" s="204" t="s">
        <v>206</v>
      </c>
      <c r="G99" s="202"/>
      <c r="H99" s="202"/>
      <c r="I99" s="205"/>
      <c r="J99" s="206">
        <f>BK99</f>
        <v>0</v>
      </c>
      <c r="K99" s="202"/>
      <c r="L99" s="207"/>
      <c r="M99" s="208"/>
      <c r="N99" s="209"/>
      <c r="O99" s="209"/>
      <c r="P99" s="210">
        <f>P100+P120+P124+P128</f>
        <v>0</v>
      </c>
      <c r="Q99" s="209"/>
      <c r="R99" s="210">
        <f>R100+R120+R124+R128</f>
        <v>30.714848</v>
      </c>
      <c r="S99" s="209"/>
      <c r="T99" s="211">
        <f>T100+T120+T124+T128</f>
        <v>15.400000000000002</v>
      </c>
      <c r="AR99" s="212" t="s">
        <v>78</v>
      </c>
      <c r="AT99" s="213" t="s">
        <v>70</v>
      </c>
      <c r="AU99" s="213" t="s">
        <v>71</v>
      </c>
      <c r="AY99" s="212" t="s">
        <v>207</v>
      </c>
      <c r="BK99" s="214">
        <f>BK100+BK120+BK124+BK128</f>
        <v>0</v>
      </c>
    </row>
    <row r="100" s="11" customFormat="1" ht="22.8" customHeight="1">
      <c r="B100" s="201"/>
      <c r="C100" s="202"/>
      <c r="D100" s="203" t="s">
        <v>70</v>
      </c>
      <c r="E100" s="215" t="s">
        <v>78</v>
      </c>
      <c r="F100" s="215" t="s">
        <v>208</v>
      </c>
      <c r="G100" s="202"/>
      <c r="H100" s="202"/>
      <c r="I100" s="205"/>
      <c r="J100" s="216">
        <f>BK100</f>
        <v>0</v>
      </c>
      <c r="K100" s="202"/>
      <c r="L100" s="207"/>
      <c r="M100" s="208"/>
      <c r="N100" s="209"/>
      <c r="O100" s="209"/>
      <c r="P100" s="210">
        <f>SUM(P101:P119)</f>
        <v>0</v>
      </c>
      <c r="Q100" s="209"/>
      <c r="R100" s="210">
        <f>SUM(R101:R119)</f>
        <v>12.773</v>
      </c>
      <c r="S100" s="209"/>
      <c r="T100" s="211">
        <f>SUM(T101:T119)</f>
        <v>0</v>
      </c>
      <c r="AR100" s="212" t="s">
        <v>78</v>
      </c>
      <c r="AT100" s="213" t="s">
        <v>70</v>
      </c>
      <c r="AU100" s="213" t="s">
        <v>78</v>
      </c>
      <c r="AY100" s="212" t="s">
        <v>207</v>
      </c>
      <c r="BK100" s="214">
        <f>SUM(BK101:BK119)</f>
        <v>0</v>
      </c>
    </row>
    <row r="101" s="1" customFormat="1" ht="16.5" customHeight="1">
      <c r="B101" s="38"/>
      <c r="C101" s="217" t="s">
        <v>78</v>
      </c>
      <c r="D101" s="217" t="s">
        <v>209</v>
      </c>
      <c r="E101" s="218" t="s">
        <v>210</v>
      </c>
      <c r="F101" s="219" t="s">
        <v>1452</v>
      </c>
      <c r="G101" s="220" t="s">
        <v>212</v>
      </c>
      <c r="H101" s="221">
        <v>12</v>
      </c>
      <c r="I101" s="222"/>
      <c r="J101" s="223">
        <f>ROUND(I101*H101,2)</f>
        <v>0</v>
      </c>
      <c r="K101" s="219" t="s">
        <v>213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80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1453</v>
      </c>
    </row>
    <row r="102" s="12" customFormat="1">
      <c r="B102" s="229"/>
      <c r="C102" s="230"/>
      <c r="D102" s="231" t="s">
        <v>216</v>
      </c>
      <c r="E102" s="232" t="s">
        <v>1</v>
      </c>
      <c r="F102" s="233" t="s">
        <v>1454</v>
      </c>
      <c r="G102" s="230"/>
      <c r="H102" s="234">
        <v>12</v>
      </c>
      <c r="I102" s="235"/>
      <c r="J102" s="230"/>
      <c r="K102" s="230"/>
      <c r="L102" s="236"/>
      <c r="M102" s="237"/>
      <c r="N102" s="238"/>
      <c r="O102" s="238"/>
      <c r="P102" s="238"/>
      <c r="Q102" s="238"/>
      <c r="R102" s="238"/>
      <c r="S102" s="238"/>
      <c r="T102" s="239"/>
      <c r="AT102" s="240" t="s">
        <v>216</v>
      </c>
      <c r="AU102" s="240" t="s">
        <v>80</v>
      </c>
      <c r="AV102" s="12" t="s">
        <v>80</v>
      </c>
      <c r="AW102" s="12" t="s">
        <v>33</v>
      </c>
      <c r="AX102" s="12" t="s">
        <v>71</v>
      </c>
      <c r="AY102" s="240" t="s">
        <v>207</v>
      </c>
    </row>
    <row r="103" s="13" customFormat="1">
      <c r="B103" s="241"/>
      <c r="C103" s="242"/>
      <c r="D103" s="231" t="s">
        <v>216</v>
      </c>
      <c r="E103" s="243" t="s">
        <v>1</v>
      </c>
      <c r="F103" s="244" t="s">
        <v>223</v>
      </c>
      <c r="G103" s="242"/>
      <c r="H103" s="245">
        <v>12</v>
      </c>
      <c r="I103" s="246"/>
      <c r="J103" s="242"/>
      <c r="K103" s="242"/>
      <c r="L103" s="247"/>
      <c r="M103" s="248"/>
      <c r="N103" s="249"/>
      <c r="O103" s="249"/>
      <c r="P103" s="249"/>
      <c r="Q103" s="249"/>
      <c r="R103" s="249"/>
      <c r="S103" s="249"/>
      <c r="T103" s="250"/>
      <c r="AT103" s="251" t="s">
        <v>216</v>
      </c>
      <c r="AU103" s="251" t="s">
        <v>80</v>
      </c>
      <c r="AV103" s="13" t="s">
        <v>214</v>
      </c>
      <c r="AW103" s="13" t="s">
        <v>33</v>
      </c>
      <c r="AX103" s="13" t="s">
        <v>78</v>
      </c>
      <c r="AY103" s="251" t="s">
        <v>207</v>
      </c>
    </row>
    <row r="104" s="1" customFormat="1" ht="22.5" customHeight="1">
      <c r="B104" s="38"/>
      <c r="C104" s="217" t="s">
        <v>80</v>
      </c>
      <c r="D104" s="217" t="s">
        <v>209</v>
      </c>
      <c r="E104" s="218" t="s">
        <v>1455</v>
      </c>
      <c r="F104" s="219" t="s">
        <v>1456</v>
      </c>
      <c r="G104" s="220" t="s">
        <v>212</v>
      </c>
      <c r="H104" s="221">
        <v>6</v>
      </c>
      <c r="I104" s="222"/>
      <c r="J104" s="223">
        <f>ROUND(I104*H104,2)</f>
        <v>0</v>
      </c>
      <c r="K104" s="219" t="s">
        <v>213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80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1457</v>
      </c>
    </row>
    <row r="105" s="12" customFormat="1">
      <c r="B105" s="229"/>
      <c r="C105" s="230"/>
      <c r="D105" s="231" t="s">
        <v>216</v>
      </c>
      <c r="E105" s="232" t="s">
        <v>1</v>
      </c>
      <c r="F105" s="233" t="s">
        <v>1458</v>
      </c>
      <c r="G105" s="230"/>
      <c r="H105" s="234">
        <v>6</v>
      </c>
      <c r="I105" s="235"/>
      <c r="J105" s="230"/>
      <c r="K105" s="230"/>
      <c r="L105" s="236"/>
      <c r="M105" s="237"/>
      <c r="N105" s="238"/>
      <c r="O105" s="238"/>
      <c r="P105" s="238"/>
      <c r="Q105" s="238"/>
      <c r="R105" s="238"/>
      <c r="S105" s="238"/>
      <c r="T105" s="239"/>
      <c r="AT105" s="240" t="s">
        <v>216</v>
      </c>
      <c r="AU105" s="240" t="s">
        <v>80</v>
      </c>
      <c r="AV105" s="12" t="s">
        <v>80</v>
      </c>
      <c r="AW105" s="12" t="s">
        <v>33</v>
      </c>
      <c r="AX105" s="12" t="s">
        <v>78</v>
      </c>
      <c r="AY105" s="240" t="s">
        <v>207</v>
      </c>
    </row>
    <row r="106" s="1" customFormat="1" ht="22.5" customHeight="1">
      <c r="B106" s="38"/>
      <c r="C106" s="217" t="s">
        <v>228</v>
      </c>
      <c r="D106" s="217" t="s">
        <v>209</v>
      </c>
      <c r="E106" s="218" t="s">
        <v>1459</v>
      </c>
      <c r="F106" s="219" t="s">
        <v>1460</v>
      </c>
      <c r="G106" s="220" t="s">
        <v>212</v>
      </c>
      <c r="H106" s="221">
        <v>9.5999999999999996</v>
      </c>
      <c r="I106" s="222"/>
      <c r="J106" s="223">
        <f>ROUND(I106*H106,2)</f>
        <v>0</v>
      </c>
      <c r="K106" s="219" t="s">
        <v>213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80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1461</v>
      </c>
    </row>
    <row r="107" s="12" customFormat="1">
      <c r="B107" s="229"/>
      <c r="C107" s="230"/>
      <c r="D107" s="231" t="s">
        <v>216</v>
      </c>
      <c r="E107" s="232" t="s">
        <v>1</v>
      </c>
      <c r="F107" s="233" t="s">
        <v>1462</v>
      </c>
      <c r="G107" s="230"/>
      <c r="H107" s="234">
        <v>9.5999999999999996</v>
      </c>
      <c r="I107" s="235"/>
      <c r="J107" s="230"/>
      <c r="K107" s="230"/>
      <c r="L107" s="236"/>
      <c r="M107" s="237"/>
      <c r="N107" s="238"/>
      <c r="O107" s="238"/>
      <c r="P107" s="238"/>
      <c r="Q107" s="238"/>
      <c r="R107" s="238"/>
      <c r="S107" s="238"/>
      <c r="T107" s="239"/>
      <c r="AT107" s="240" t="s">
        <v>216</v>
      </c>
      <c r="AU107" s="240" t="s">
        <v>80</v>
      </c>
      <c r="AV107" s="12" t="s">
        <v>80</v>
      </c>
      <c r="AW107" s="12" t="s">
        <v>33</v>
      </c>
      <c r="AX107" s="12" t="s">
        <v>71</v>
      </c>
      <c r="AY107" s="240" t="s">
        <v>207</v>
      </c>
    </row>
    <row r="108" s="13" customFormat="1">
      <c r="B108" s="241"/>
      <c r="C108" s="242"/>
      <c r="D108" s="231" t="s">
        <v>216</v>
      </c>
      <c r="E108" s="243" t="s">
        <v>1</v>
      </c>
      <c r="F108" s="244" t="s">
        <v>223</v>
      </c>
      <c r="G108" s="242"/>
      <c r="H108" s="245">
        <v>9.5999999999999996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AT108" s="251" t="s">
        <v>216</v>
      </c>
      <c r="AU108" s="251" t="s">
        <v>80</v>
      </c>
      <c r="AV108" s="13" t="s">
        <v>214</v>
      </c>
      <c r="AW108" s="13" t="s">
        <v>33</v>
      </c>
      <c r="AX108" s="13" t="s">
        <v>78</v>
      </c>
      <c r="AY108" s="251" t="s">
        <v>207</v>
      </c>
    </row>
    <row r="109" s="1" customFormat="1" ht="16.5" customHeight="1">
      <c r="B109" s="38"/>
      <c r="C109" s="217" t="s">
        <v>214</v>
      </c>
      <c r="D109" s="217" t="s">
        <v>209</v>
      </c>
      <c r="E109" s="218" t="s">
        <v>259</v>
      </c>
      <c r="F109" s="219" t="s">
        <v>260</v>
      </c>
      <c r="G109" s="220" t="s">
        <v>212</v>
      </c>
      <c r="H109" s="221">
        <v>9.5999999999999996</v>
      </c>
      <c r="I109" s="222"/>
      <c r="J109" s="223">
        <f>ROUND(I109*H109,2)</f>
        <v>0</v>
      </c>
      <c r="K109" s="219" t="s">
        <v>213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80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1463</v>
      </c>
    </row>
    <row r="110" s="1" customFormat="1" ht="16.5" customHeight="1">
      <c r="B110" s="38"/>
      <c r="C110" s="217" t="s">
        <v>240</v>
      </c>
      <c r="D110" s="217" t="s">
        <v>209</v>
      </c>
      <c r="E110" s="218" t="s">
        <v>264</v>
      </c>
      <c r="F110" s="219" t="s">
        <v>1464</v>
      </c>
      <c r="G110" s="220" t="s">
        <v>266</v>
      </c>
      <c r="H110" s="221">
        <v>17.280000000000001</v>
      </c>
      <c r="I110" s="222"/>
      <c r="J110" s="223">
        <f>ROUND(I110*H110,2)</f>
        <v>0</v>
      </c>
      <c r="K110" s="219" t="s">
        <v>213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80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1465</v>
      </c>
    </row>
    <row r="111" s="12" customFormat="1">
      <c r="B111" s="229"/>
      <c r="C111" s="230"/>
      <c r="D111" s="231" t="s">
        <v>216</v>
      </c>
      <c r="E111" s="232" t="s">
        <v>1</v>
      </c>
      <c r="F111" s="233" t="s">
        <v>1466</v>
      </c>
      <c r="G111" s="230"/>
      <c r="H111" s="234">
        <v>17.280000000000001</v>
      </c>
      <c r="I111" s="235"/>
      <c r="J111" s="230"/>
      <c r="K111" s="230"/>
      <c r="L111" s="236"/>
      <c r="M111" s="237"/>
      <c r="N111" s="238"/>
      <c r="O111" s="238"/>
      <c r="P111" s="238"/>
      <c r="Q111" s="238"/>
      <c r="R111" s="238"/>
      <c r="S111" s="238"/>
      <c r="T111" s="239"/>
      <c r="AT111" s="240" t="s">
        <v>216</v>
      </c>
      <c r="AU111" s="240" t="s">
        <v>80</v>
      </c>
      <c r="AV111" s="12" t="s">
        <v>80</v>
      </c>
      <c r="AW111" s="12" t="s">
        <v>33</v>
      </c>
      <c r="AX111" s="12" t="s">
        <v>71</v>
      </c>
      <c r="AY111" s="240" t="s">
        <v>207</v>
      </c>
    </row>
    <row r="112" s="13" customFormat="1">
      <c r="B112" s="241"/>
      <c r="C112" s="242"/>
      <c r="D112" s="231" t="s">
        <v>216</v>
      </c>
      <c r="E112" s="243" t="s">
        <v>1</v>
      </c>
      <c r="F112" s="244" t="s">
        <v>223</v>
      </c>
      <c r="G112" s="242"/>
      <c r="H112" s="245">
        <v>17.280000000000001</v>
      </c>
      <c r="I112" s="246"/>
      <c r="J112" s="242"/>
      <c r="K112" s="242"/>
      <c r="L112" s="247"/>
      <c r="M112" s="248"/>
      <c r="N112" s="249"/>
      <c r="O112" s="249"/>
      <c r="P112" s="249"/>
      <c r="Q112" s="249"/>
      <c r="R112" s="249"/>
      <c r="S112" s="249"/>
      <c r="T112" s="250"/>
      <c r="AT112" s="251" t="s">
        <v>216</v>
      </c>
      <c r="AU112" s="251" t="s">
        <v>80</v>
      </c>
      <c r="AV112" s="13" t="s">
        <v>214</v>
      </c>
      <c r="AW112" s="13" t="s">
        <v>33</v>
      </c>
      <c r="AX112" s="13" t="s">
        <v>78</v>
      </c>
      <c r="AY112" s="251" t="s">
        <v>207</v>
      </c>
    </row>
    <row r="113" s="1" customFormat="1" ht="22.5" customHeight="1">
      <c r="B113" s="38"/>
      <c r="C113" s="217" t="s">
        <v>244</v>
      </c>
      <c r="D113" s="217" t="s">
        <v>209</v>
      </c>
      <c r="E113" s="218" t="s">
        <v>270</v>
      </c>
      <c r="F113" s="219" t="s">
        <v>271</v>
      </c>
      <c r="G113" s="220" t="s">
        <v>212</v>
      </c>
      <c r="H113" s="221">
        <v>2.3999999999999999</v>
      </c>
      <c r="I113" s="222"/>
      <c r="J113" s="223">
        <f>ROUND(I113*H113,2)</f>
        <v>0</v>
      </c>
      <c r="K113" s="219" t="s">
        <v>213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80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1467</v>
      </c>
    </row>
    <row r="114" s="12" customFormat="1">
      <c r="B114" s="229"/>
      <c r="C114" s="230"/>
      <c r="D114" s="231" t="s">
        <v>216</v>
      </c>
      <c r="E114" s="232" t="s">
        <v>1</v>
      </c>
      <c r="F114" s="233" t="s">
        <v>1468</v>
      </c>
      <c r="G114" s="230"/>
      <c r="H114" s="234">
        <v>2.3999999999999999</v>
      </c>
      <c r="I114" s="235"/>
      <c r="J114" s="230"/>
      <c r="K114" s="230"/>
      <c r="L114" s="236"/>
      <c r="M114" s="237"/>
      <c r="N114" s="238"/>
      <c r="O114" s="238"/>
      <c r="P114" s="238"/>
      <c r="Q114" s="238"/>
      <c r="R114" s="238"/>
      <c r="S114" s="238"/>
      <c r="T114" s="239"/>
      <c r="AT114" s="240" t="s">
        <v>216</v>
      </c>
      <c r="AU114" s="240" t="s">
        <v>80</v>
      </c>
      <c r="AV114" s="12" t="s">
        <v>80</v>
      </c>
      <c r="AW114" s="12" t="s">
        <v>33</v>
      </c>
      <c r="AX114" s="12" t="s">
        <v>78</v>
      </c>
      <c r="AY114" s="240" t="s">
        <v>207</v>
      </c>
    </row>
    <row r="115" s="1" customFormat="1" ht="22.5" customHeight="1">
      <c r="B115" s="38"/>
      <c r="C115" s="217" t="s">
        <v>249</v>
      </c>
      <c r="D115" s="217" t="s">
        <v>209</v>
      </c>
      <c r="E115" s="218" t="s">
        <v>1469</v>
      </c>
      <c r="F115" s="219" t="s">
        <v>1470</v>
      </c>
      <c r="G115" s="220" t="s">
        <v>212</v>
      </c>
      <c r="H115" s="221">
        <v>6.6799999999999997</v>
      </c>
      <c r="I115" s="222"/>
      <c r="J115" s="223">
        <f>ROUND(I115*H115,2)</f>
        <v>0</v>
      </c>
      <c r="K115" s="219" t="s">
        <v>213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80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1471</v>
      </c>
    </row>
    <row r="116" s="12" customFormat="1">
      <c r="B116" s="229"/>
      <c r="C116" s="230"/>
      <c r="D116" s="231" t="s">
        <v>216</v>
      </c>
      <c r="E116" s="232" t="s">
        <v>1</v>
      </c>
      <c r="F116" s="233" t="s">
        <v>1472</v>
      </c>
      <c r="G116" s="230"/>
      <c r="H116" s="234">
        <v>6.6799999999999997</v>
      </c>
      <c r="I116" s="235"/>
      <c r="J116" s="230"/>
      <c r="K116" s="230"/>
      <c r="L116" s="236"/>
      <c r="M116" s="237"/>
      <c r="N116" s="238"/>
      <c r="O116" s="238"/>
      <c r="P116" s="238"/>
      <c r="Q116" s="238"/>
      <c r="R116" s="238"/>
      <c r="S116" s="238"/>
      <c r="T116" s="239"/>
      <c r="AT116" s="240" t="s">
        <v>216</v>
      </c>
      <c r="AU116" s="240" t="s">
        <v>80</v>
      </c>
      <c r="AV116" s="12" t="s">
        <v>80</v>
      </c>
      <c r="AW116" s="12" t="s">
        <v>33</v>
      </c>
      <c r="AX116" s="12" t="s">
        <v>71</v>
      </c>
      <c r="AY116" s="240" t="s">
        <v>207</v>
      </c>
    </row>
    <row r="117" s="13" customFormat="1">
      <c r="B117" s="241"/>
      <c r="C117" s="242"/>
      <c r="D117" s="231" t="s">
        <v>216</v>
      </c>
      <c r="E117" s="243" t="s">
        <v>1</v>
      </c>
      <c r="F117" s="244" t="s">
        <v>223</v>
      </c>
      <c r="G117" s="242"/>
      <c r="H117" s="245">
        <v>6.6799999999999997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AT117" s="251" t="s">
        <v>216</v>
      </c>
      <c r="AU117" s="251" t="s">
        <v>80</v>
      </c>
      <c r="AV117" s="13" t="s">
        <v>214</v>
      </c>
      <c r="AW117" s="13" t="s">
        <v>33</v>
      </c>
      <c r="AX117" s="13" t="s">
        <v>78</v>
      </c>
      <c r="AY117" s="251" t="s">
        <v>207</v>
      </c>
    </row>
    <row r="118" s="1" customFormat="1" ht="22.5" customHeight="1">
      <c r="B118" s="38"/>
      <c r="C118" s="273" t="s">
        <v>253</v>
      </c>
      <c r="D118" s="273" t="s">
        <v>281</v>
      </c>
      <c r="E118" s="274" t="s">
        <v>1473</v>
      </c>
      <c r="F118" s="275" t="s">
        <v>1474</v>
      </c>
      <c r="G118" s="276" t="s">
        <v>266</v>
      </c>
      <c r="H118" s="277">
        <v>12.773</v>
      </c>
      <c r="I118" s="278"/>
      <c r="J118" s="279">
        <f>ROUND(I118*H118,2)</f>
        <v>0</v>
      </c>
      <c r="K118" s="275" t="s">
        <v>213</v>
      </c>
      <c r="L118" s="280"/>
      <c r="M118" s="281" t="s">
        <v>1</v>
      </c>
      <c r="N118" s="282" t="s">
        <v>42</v>
      </c>
      <c r="O118" s="79"/>
      <c r="P118" s="226">
        <f>O118*H118</f>
        <v>0</v>
      </c>
      <c r="Q118" s="226">
        <v>1</v>
      </c>
      <c r="R118" s="226">
        <f>Q118*H118</f>
        <v>12.773</v>
      </c>
      <c r="S118" s="226">
        <v>0</v>
      </c>
      <c r="T118" s="227">
        <f>S118*H118</f>
        <v>0</v>
      </c>
      <c r="AR118" s="17" t="s">
        <v>253</v>
      </c>
      <c r="AT118" s="17" t="s">
        <v>281</v>
      </c>
      <c r="AU118" s="17" t="s">
        <v>80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214</v>
      </c>
      <c r="BM118" s="17" t="s">
        <v>1475</v>
      </c>
    </row>
    <row r="119" s="12" customFormat="1">
      <c r="B119" s="229"/>
      <c r="C119" s="230"/>
      <c r="D119" s="231" t="s">
        <v>216</v>
      </c>
      <c r="E119" s="232" t="s">
        <v>1</v>
      </c>
      <c r="F119" s="233" t="s">
        <v>1476</v>
      </c>
      <c r="G119" s="230"/>
      <c r="H119" s="234">
        <v>12.773</v>
      </c>
      <c r="I119" s="235"/>
      <c r="J119" s="230"/>
      <c r="K119" s="230"/>
      <c r="L119" s="236"/>
      <c r="M119" s="237"/>
      <c r="N119" s="238"/>
      <c r="O119" s="238"/>
      <c r="P119" s="238"/>
      <c r="Q119" s="238"/>
      <c r="R119" s="238"/>
      <c r="S119" s="238"/>
      <c r="T119" s="239"/>
      <c r="AT119" s="240" t="s">
        <v>216</v>
      </c>
      <c r="AU119" s="240" t="s">
        <v>80</v>
      </c>
      <c r="AV119" s="12" t="s">
        <v>80</v>
      </c>
      <c r="AW119" s="12" t="s">
        <v>33</v>
      </c>
      <c r="AX119" s="12" t="s">
        <v>78</v>
      </c>
      <c r="AY119" s="240" t="s">
        <v>207</v>
      </c>
    </row>
    <row r="120" s="11" customFormat="1" ht="22.8" customHeight="1">
      <c r="B120" s="201"/>
      <c r="C120" s="202"/>
      <c r="D120" s="203" t="s">
        <v>70</v>
      </c>
      <c r="E120" s="215" t="s">
        <v>214</v>
      </c>
      <c r="F120" s="215" t="s">
        <v>381</v>
      </c>
      <c r="G120" s="202"/>
      <c r="H120" s="202"/>
      <c r="I120" s="205"/>
      <c r="J120" s="216">
        <f>BK120</f>
        <v>0</v>
      </c>
      <c r="K120" s="202"/>
      <c r="L120" s="207"/>
      <c r="M120" s="208"/>
      <c r="N120" s="209"/>
      <c r="O120" s="209"/>
      <c r="P120" s="210">
        <f>SUM(P121:P123)</f>
        <v>0</v>
      </c>
      <c r="Q120" s="209"/>
      <c r="R120" s="210">
        <f>SUM(R121:R123)</f>
        <v>4.5378480000000003</v>
      </c>
      <c r="S120" s="209"/>
      <c r="T120" s="211">
        <f>SUM(T121:T123)</f>
        <v>0</v>
      </c>
      <c r="AR120" s="212" t="s">
        <v>78</v>
      </c>
      <c r="AT120" s="213" t="s">
        <v>70</v>
      </c>
      <c r="AU120" s="213" t="s">
        <v>78</v>
      </c>
      <c r="AY120" s="212" t="s">
        <v>207</v>
      </c>
      <c r="BK120" s="214">
        <f>SUM(BK121:BK123)</f>
        <v>0</v>
      </c>
    </row>
    <row r="121" s="1" customFormat="1" ht="16.5" customHeight="1">
      <c r="B121" s="38"/>
      <c r="C121" s="217" t="s">
        <v>258</v>
      </c>
      <c r="D121" s="217" t="s">
        <v>209</v>
      </c>
      <c r="E121" s="218" t="s">
        <v>1477</v>
      </c>
      <c r="F121" s="219" t="s">
        <v>1478</v>
      </c>
      <c r="G121" s="220" t="s">
        <v>212</v>
      </c>
      <c r="H121" s="221">
        <v>2.3999999999999999</v>
      </c>
      <c r="I121" s="222"/>
      <c r="J121" s="223">
        <f>ROUND(I121*H121,2)</f>
        <v>0</v>
      </c>
      <c r="K121" s="219" t="s">
        <v>213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1.8907700000000001</v>
      </c>
      <c r="R121" s="226">
        <f>Q121*H121</f>
        <v>4.5378480000000003</v>
      </c>
      <c r="S121" s="226">
        <v>0</v>
      </c>
      <c r="T121" s="227">
        <f>S121*H121</f>
        <v>0</v>
      </c>
      <c r="AR121" s="17" t="s">
        <v>214</v>
      </c>
      <c r="AT121" s="17" t="s">
        <v>209</v>
      </c>
      <c r="AU121" s="17" t="s">
        <v>80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1479</v>
      </c>
    </row>
    <row r="122" s="12" customFormat="1">
      <c r="B122" s="229"/>
      <c r="C122" s="230"/>
      <c r="D122" s="231" t="s">
        <v>216</v>
      </c>
      <c r="E122" s="232" t="s">
        <v>1</v>
      </c>
      <c r="F122" s="233" t="s">
        <v>1480</v>
      </c>
      <c r="G122" s="230"/>
      <c r="H122" s="234">
        <v>2.3999999999999999</v>
      </c>
      <c r="I122" s="235"/>
      <c r="J122" s="230"/>
      <c r="K122" s="230"/>
      <c r="L122" s="236"/>
      <c r="M122" s="237"/>
      <c r="N122" s="238"/>
      <c r="O122" s="238"/>
      <c r="P122" s="238"/>
      <c r="Q122" s="238"/>
      <c r="R122" s="238"/>
      <c r="S122" s="238"/>
      <c r="T122" s="239"/>
      <c r="AT122" s="240" t="s">
        <v>216</v>
      </c>
      <c r="AU122" s="240" t="s">
        <v>80</v>
      </c>
      <c r="AV122" s="12" t="s">
        <v>80</v>
      </c>
      <c r="AW122" s="12" t="s">
        <v>33</v>
      </c>
      <c r="AX122" s="12" t="s">
        <v>71</v>
      </c>
      <c r="AY122" s="240" t="s">
        <v>207</v>
      </c>
    </row>
    <row r="123" s="13" customFormat="1">
      <c r="B123" s="241"/>
      <c r="C123" s="242"/>
      <c r="D123" s="231" t="s">
        <v>216</v>
      </c>
      <c r="E123" s="243" t="s">
        <v>1</v>
      </c>
      <c r="F123" s="244" t="s">
        <v>223</v>
      </c>
      <c r="G123" s="242"/>
      <c r="H123" s="245">
        <v>2.3999999999999999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AT123" s="251" t="s">
        <v>216</v>
      </c>
      <c r="AU123" s="251" t="s">
        <v>80</v>
      </c>
      <c r="AV123" s="13" t="s">
        <v>214</v>
      </c>
      <c r="AW123" s="13" t="s">
        <v>33</v>
      </c>
      <c r="AX123" s="13" t="s">
        <v>78</v>
      </c>
      <c r="AY123" s="251" t="s">
        <v>207</v>
      </c>
    </row>
    <row r="124" s="11" customFormat="1" ht="22.8" customHeight="1">
      <c r="B124" s="201"/>
      <c r="C124" s="202"/>
      <c r="D124" s="203" t="s">
        <v>70</v>
      </c>
      <c r="E124" s="215" t="s">
        <v>244</v>
      </c>
      <c r="F124" s="215" t="s">
        <v>1481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SUM(P125:P127)</f>
        <v>0</v>
      </c>
      <c r="Q124" s="209"/>
      <c r="R124" s="210">
        <f>SUM(R125:R127)</f>
        <v>13.404</v>
      </c>
      <c r="S124" s="209"/>
      <c r="T124" s="211">
        <f>SUM(T125:T127)</f>
        <v>13.200000000000001</v>
      </c>
      <c r="AR124" s="212" t="s">
        <v>78</v>
      </c>
      <c r="AT124" s="213" t="s">
        <v>70</v>
      </c>
      <c r="AU124" s="213" t="s">
        <v>78</v>
      </c>
      <c r="AY124" s="212" t="s">
        <v>207</v>
      </c>
      <c r="BK124" s="214">
        <f>SUM(BK125:BK127)</f>
        <v>0</v>
      </c>
    </row>
    <row r="125" s="1" customFormat="1" ht="16.5" customHeight="1">
      <c r="B125" s="38"/>
      <c r="C125" s="217" t="s">
        <v>263</v>
      </c>
      <c r="D125" s="217" t="s">
        <v>209</v>
      </c>
      <c r="E125" s="218" t="s">
        <v>1482</v>
      </c>
      <c r="F125" s="219" t="s">
        <v>1483</v>
      </c>
      <c r="G125" s="220" t="s">
        <v>212</v>
      </c>
      <c r="H125" s="221">
        <v>6</v>
      </c>
      <c r="I125" s="222"/>
      <c r="J125" s="223">
        <f>ROUND(I125*H125,2)</f>
        <v>0</v>
      </c>
      <c r="K125" s="219" t="s">
        <v>1247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2.234</v>
      </c>
      <c r="R125" s="226">
        <f>Q125*H125</f>
        <v>13.404</v>
      </c>
      <c r="S125" s="226">
        <v>0</v>
      </c>
      <c r="T125" s="227">
        <f>S125*H125</f>
        <v>0</v>
      </c>
      <c r="AR125" s="17" t="s">
        <v>214</v>
      </c>
      <c r="AT125" s="17" t="s">
        <v>209</v>
      </c>
      <c r="AU125" s="17" t="s">
        <v>80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214</v>
      </c>
      <c r="BM125" s="17" t="s">
        <v>1484</v>
      </c>
    </row>
    <row r="126" s="1" customFormat="1" ht="16.5" customHeight="1">
      <c r="B126" s="38"/>
      <c r="C126" s="217" t="s">
        <v>269</v>
      </c>
      <c r="D126" s="217" t="s">
        <v>209</v>
      </c>
      <c r="E126" s="218" t="s">
        <v>1485</v>
      </c>
      <c r="F126" s="219" t="s">
        <v>1486</v>
      </c>
      <c r="G126" s="220" t="s">
        <v>212</v>
      </c>
      <c r="H126" s="221">
        <v>6</v>
      </c>
      <c r="I126" s="222"/>
      <c r="J126" s="223">
        <f>ROUND(I126*H126,2)</f>
        <v>0</v>
      </c>
      <c r="K126" s="219" t="s">
        <v>1247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2.2000000000000002</v>
      </c>
      <c r="T126" s="227">
        <f>S126*H126</f>
        <v>13.200000000000001</v>
      </c>
      <c r="AR126" s="17" t="s">
        <v>214</v>
      </c>
      <c r="AT126" s="17" t="s">
        <v>209</v>
      </c>
      <c r="AU126" s="17" t="s">
        <v>80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214</v>
      </c>
      <c r="BM126" s="17" t="s">
        <v>1487</v>
      </c>
    </row>
    <row r="127" s="12" customFormat="1">
      <c r="B127" s="229"/>
      <c r="C127" s="230"/>
      <c r="D127" s="231" t="s">
        <v>216</v>
      </c>
      <c r="E127" s="232" t="s">
        <v>1</v>
      </c>
      <c r="F127" s="233" t="s">
        <v>1488</v>
      </c>
      <c r="G127" s="230"/>
      <c r="H127" s="234">
        <v>6</v>
      </c>
      <c r="I127" s="235"/>
      <c r="J127" s="230"/>
      <c r="K127" s="230"/>
      <c r="L127" s="236"/>
      <c r="M127" s="237"/>
      <c r="N127" s="238"/>
      <c r="O127" s="238"/>
      <c r="P127" s="238"/>
      <c r="Q127" s="238"/>
      <c r="R127" s="238"/>
      <c r="S127" s="238"/>
      <c r="T127" s="239"/>
      <c r="AT127" s="240" t="s">
        <v>216</v>
      </c>
      <c r="AU127" s="240" t="s">
        <v>80</v>
      </c>
      <c r="AV127" s="12" t="s">
        <v>80</v>
      </c>
      <c r="AW127" s="12" t="s">
        <v>33</v>
      </c>
      <c r="AX127" s="12" t="s">
        <v>78</v>
      </c>
      <c r="AY127" s="240" t="s">
        <v>207</v>
      </c>
    </row>
    <row r="128" s="11" customFormat="1" ht="22.8" customHeight="1">
      <c r="B128" s="201"/>
      <c r="C128" s="202"/>
      <c r="D128" s="203" t="s">
        <v>70</v>
      </c>
      <c r="E128" s="215" t="s">
        <v>258</v>
      </c>
      <c r="F128" s="215" t="s">
        <v>597</v>
      </c>
      <c r="G128" s="202"/>
      <c r="H128" s="202"/>
      <c r="I128" s="205"/>
      <c r="J128" s="216">
        <f>BK128</f>
        <v>0</v>
      </c>
      <c r="K128" s="202"/>
      <c r="L128" s="207"/>
      <c r="M128" s="208"/>
      <c r="N128" s="209"/>
      <c r="O128" s="209"/>
      <c r="P128" s="210">
        <f>SUM(P129:P133)</f>
        <v>0</v>
      </c>
      <c r="Q128" s="209"/>
      <c r="R128" s="210">
        <f>SUM(R129:R133)</f>
        <v>0</v>
      </c>
      <c r="S128" s="209"/>
      <c r="T128" s="211">
        <f>SUM(T129:T133)</f>
        <v>2.2000000000000002</v>
      </c>
      <c r="AR128" s="212" t="s">
        <v>78</v>
      </c>
      <c r="AT128" s="213" t="s">
        <v>70</v>
      </c>
      <c r="AU128" s="213" t="s">
        <v>78</v>
      </c>
      <c r="AY128" s="212" t="s">
        <v>207</v>
      </c>
      <c r="BK128" s="214">
        <f>SUM(BK129:BK133)</f>
        <v>0</v>
      </c>
    </row>
    <row r="129" s="1" customFormat="1" ht="16.5" customHeight="1">
      <c r="B129" s="38"/>
      <c r="C129" s="217" t="s">
        <v>280</v>
      </c>
      <c r="D129" s="217" t="s">
        <v>209</v>
      </c>
      <c r="E129" s="218" t="s">
        <v>1489</v>
      </c>
      <c r="F129" s="219" t="s">
        <v>1490</v>
      </c>
      <c r="G129" s="220" t="s">
        <v>266</v>
      </c>
      <c r="H129" s="221">
        <v>15.4</v>
      </c>
      <c r="I129" s="222"/>
      <c r="J129" s="223">
        <f>ROUND(I129*H129,2)</f>
        <v>0</v>
      </c>
      <c r="K129" s="219" t="s">
        <v>213</v>
      </c>
      <c r="L129" s="43"/>
      <c r="M129" s="224" t="s">
        <v>1</v>
      </c>
      <c r="N129" s="225" t="s">
        <v>42</v>
      </c>
      <c r="O129" s="79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17" t="s">
        <v>214</v>
      </c>
      <c r="AT129" s="17" t="s">
        <v>209</v>
      </c>
      <c r="AU129" s="17" t="s">
        <v>80</v>
      </c>
      <c r="AY129" s="17" t="s">
        <v>207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17" t="s">
        <v>78</v>
      </c>
      <c r="BK129" s="228">
        <f>ROUND(I129*H129,2)</f>
        <v>0</v>
      </c>
      <c r="BL129" s="17" t="s">
        <v>214</v>
      </c>
      <c r="BM129" s="17" t="s">
        <v>1491</v>
      </c>
    </row>
    <row r="130" s="1" customFormat="1" ht="22.5" customHeight="1">
      <c r="B130" s="38"/>
      <c r="C130" s="217" t="s">
        <v>287</v>
      </c>
      <c r="D130" s="217" t="s">
        <v>209</v>
      </c>
      <c r="E130" s="218" t="s">
        <v>1492</v>
      </c>
      <c r="F130" s="219" t="s">
        <v>1493</v>
      </c>
      <c r="G130" s="220" t="s">
        <v>266</v>
      </c>
      <c r="H130" s="221">
        <v>61.600000000000001</v>
      </c>
      <c r="I130" s="222"/>
      <c r="J130" s="223">
        <f>ROUND(I130*H130,2)</f>
        <v>0</v>
      </c>
      <c r="K130" s="219" t="s">
        <v>213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17" t="s">
        <v>214</v>
      </c>
      <c r="AT130" s="17" t="s">
        <v>209</v>
      </c>
      <c r="AU130" s="17" t="s">
        <v>80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214</v>
      </c>
      <c r="BM130" s="17" t="s">
        <v>1494</v>
      </c>
    </row>
    <row r="131" s="12" customFormat="1">
      <c r="B131" s="229"/>
      <c r="C131" s="230"/>
      <c r="D131" s="231" t="s">
        <v>216</v>
      </c>
      <c r="E131" s="232" t="s">
        <v>1</v>
      </c>
      <c r="F131" s="233" t="s">
        <v>1495</v>
      </c>
      <c r="G131" s="230"/>
      <c r="H131" s="234">
        <v>61.600000000000001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AT131" s="240" t="s">
        <v>216</v>
      </c>
      <c r="AU131" s="240" t="s">
        <v>80</v>
      </c>
      <c r="AV131" s="12" t="s">
        <v>80</v>
      </c>
      <c r="AW131" s="12" t="s">
        <v>33</v>
      </c>
      <c r="AX131" s="12" t="s">
        <v>78</v>
      </c>
      <c r="AY131" s="240" t="s">
        <v>207</v>
      </c>
    </row>
    <row r="132" s="1" customFormat="1" ht="16.5" customHeight="1">
      <c r="B132" s="38"/>
      <c r="C132" s="217" t="s">
        <v>293</v>
      </c>
      <c r="D132" s="217" t="s">
        <v>209</v>
      </c>
      <c r="E132" s="218" t="s">
        <v>1496</v>
      </c>
      <c r="F132" s="219" t="s">
        <v>1497</v>
      </c>
      <c r="G132" s="220" t="s">
        <v>266</v>
      </c>
      <c r="H132" s="221">
        <v>15.4</v>
      </c>
      <c r="I132" s="222"/>
      <c r="J132" s="223">
        <f>ROUND(I132*H132,2)</f>
        <v>0</v>
      </c>
      <c r="K132" s="219" t="s">
        <v>1247</v>
      </c>
      <c r="L132" s="43"/>
      <c r="M132" s="224" t="s">
        <v>1</v>
      </c>
      <c r="N132" s="225" t="s">
        <v>42</v>
      </c>
      <c r="O132" s="79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AR132" s="17" t="s">
        <v>214</v>
      </c>
      <c r="AT132" s="17" t="s">
        <v>209</v>
      </c>
      <c r="AU132" s="17" t="s">
        <v>80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214</v>
      </c>
      <c r="BM132" s="17" t="s">
        <v>1498</v>
      </c>
    </row>
    <row r="133" s="1" customFormat="1" ht="16.5" customHeight="1">
      <c r="B133" s="38"/>
      <c r="C133" s="217" t="s">
        <v>8</v>
      </c>
      <c r="D133" s="217" t="s">
        <v>209</v>
      </c>
      <c r="E133" s="218" t="s">
        <v>1499</v>
      </c>
      <c r="F133" s="219" t="s">
        <v>1500</v>
      </c>
      <c r="G133" s="220" t="s">
        <v>1002</v>
      </c>
      <c r="H133" s="221">
        <v>1</v>
      </c>
      <c r="I133" s="222"/>
      <c r="J133" s="223">
        <f>ROUND(I133*H133,2)</f>
        <v>0</v>
      </c>
      <c r="K133" s="219" t="s">
        <v>1247</v>
      </c>
      <c r="L133" s="43"/>
      <c r="M133" s="224" t="s">
        <v>1</v>
      </c>
      <c r="N133" s="225" t="s">
        <v>42</v>
      </c>
      <c r="O133" s="79"/>
      <c r="P133" s="226">
        <f>O133*H133</f>
        <v>0</v>
      </c>
      <c r="Q133" s="226">
        <v>0</v>
      </c>
      <c r="R133" s="226">
        <f>Q133*H133</f>
        <v>0</v>
      </c>
      <c r="S133" s="226">
        <v>2.2000000000000002</v>
      </c>
      <c r="T133" s="227">
        <f>S133*H133</f>
        <v>2.2000000000000002</v>
      </c>
      <c r="AR133" s="17" t="s">
        <v>214</v>
      </c>
      <c r="AT133" s="17" t="s">
        <v>209</v>
      </c>
      <c r="AU133" s="17" t="s">
        <v>80</v>
      </c>
      <c r="AY133" s="17" t="s">
        <v>207</v>
      </c>
      <c r="BE133" s="228">
        <f>IF(N133="základní",J133,0)</f>
        <v>0</v>
      </c>
      <c r="BF133" s="228">
        <f>IF(N133="snížená",J133,0)</f>
        <v>0</v>
      </c>
      <c r="BG133" s="228">
        <f>IF(N133="zákl. přenesená",J133,0)</f>
        <v>0</v>
      </c>
      <c r="BH133" s="228">
        <f>IF(N133="sníž. přenesená",J133,0)</f>
        <v>0</v>
      </c>
      <c r="BI133" s="228">
        <f>IF(N133="nulová",J133,0)</f>
        <v>0</v>
      </c>
      <c r="BJ133" s="17" t="s">
        <v>78</v>
      </c>
      <c r="BK133" s="228">
        <f>ROUND(I133*H133,2)</f>
        <v>0</v>
      </c>
      <c r="BL133" s="17" t="s">
        <v>214</v>
      </c>
      <c r="BM133" s="17" t="s">
        <v>1501</v>
      </c>
    </row>
    <row r="134" s="11" customFormat="1" ht="25.92" customHeight="1">
      <c r="B134" s="201"/>
      <c r="C134" s="202"/>
      <c r="D134" s="203" t="s">
        <v>70</v>
      </c>
      <c r="E134" s="204" t="s">
        <v>817</v>
      </c>
      <c r="F134" s="204" t="s">
        <v>818</v>
      </c>
      <c r="G134" s="202"/>
      <c r="H134" s="202"/>
      <c r="I134" s="205"/>
      <c r="J134" s="206">
        <f>BK134</f>
        <v>0</v>
      </c>
      <c r="K134" s="202"/>
      <c r="L134" s="207"/>
      <c r="M134" s="208"/>
      <c r="N134" s="209"/>
      <c r="O134" s="209"/>
      <c r="P134" s="210">
        <f>P135+P181+P256+P295+P305+P310+P318</f>
        <v>0</v>
      </c>
      <c r="Q134" s="209"/>
      <c r="R134" s="210">
        <f>R135+R181+R256+R295+R305+R310+R318</f>
        <v>0.6389697000000002</v>
      </c>
      <c r="S134" s="209"/>
      <c r="T134" s="211">
        <f>T135+T181+T256+T295+T305+T310+T318</f>
        <v>0</v>
      </c>
      <c r="AR134" s="212" t="s">
        <v>80</v>
      </c>
      <c r="AT134" s="213" t="s">
        <v>70</v>
      </c>
      <c r="AU134" s="213" t="s">
        <v>71</v>
      </c>
      <c r="AY134" s="212" t="s">
        <v>207</v>
      </c>
      <c r="BK134" s="214">
        <f>BK135+BK181+BK256+BK295+BK305+BK310+BK318</f>
        <v>0</v>
      </c>
    </row>
    <row r="135" s="11" customFormat="1" ht="22.8" customHeight="1">
      <c r="B135" s="201"/>
      <c r="C135" s="202"/>
      <c r="D135" s="203" t="s">
        <v>70</v>
      </c>
      <c r="E135" s="215" t="s">
        <v>1502</v>
      </c>
      <c r="F135" s="215" t="s">
        <v>1503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SUM(P136:P180)</f>
        <v>0</v>
      </c>
      <c r="Q135" s="209"/>
      <c r="R135" s="210">
        <f>SUM(R136:R180)</f>
        <v>0.11807000000000002</v>
      </c>
      <c r="S135" s="209"/>
      <c r="T135" s="211">
        <f>SUM(T136:T180)</f>
        <v>0</v>
      </c>
      <c r="AR135" s="212" t="s">
        <v>80</v>
      </c>
      <c r="AT135" s="213" t="s">
        <v>70</v>
      </c>
      <c r="AU135" s="213" t="s">
        <v>78</v>
      </c>
      <c r="AY135" s="212" t="s">
        <v>207</v>
      </c>
      <c r="BK135" s="214">
        <f>SUM(BK136:BK180)</f>
        <v>0</v>
      </c>
    </row>
    <row r="136" s="1" customFormat="1" ht="16.5" customHeight="1">
      <c r="B136" s="38"/>
      <c r="C136" s="217" t="s">
        <v>303</v>
      </c>
      <c r="D136" s="217" t="s">
        <v>209</v>
      </c>
      <c r="E136" s="218" t="s">
        <v>1504</v>
      </c>
      <c r="F136" s="219" t="s">
        <v>1505</v>
      </c>
      <c r="G136" s="220" t="s">
        <v>290</v>
      </c>
      <c r="H136" s="221">
        <v>9</v>
      </c>
      <c r="I136" s="222"/>
      <c r="J136" s="223">
        <f>ROUND(I136*H136,2)</f>
        <v>0</v>
      </c>
      <c r="K136" s="219" t="s">
        <v>213</v>
      </c>
      <c r="L136" s="43"/>
      <c r="M136" s="224" t="s">
        <v>1</v>
      </c>
      <c r="N136" s="225" t="s">
        <v>42</v>
      </c>
      <c r="O136" s="79"/>
      <c r="P136" s="226">
        <f>O136*H136</f>
        <v>0</v>
      </c>
      <c r="Q136" s="226">
        <v>0.0012600000000000001</v>
      </c>
      <c r="R136" s="226">
        <f>Q136*H136</f>
        <v>0.011340000000000001</v>
      </c>
      <c r="S136" s="226">
        <v>0</v>
      </c>
      <c r="T136" s="227">
        <f>S136*H136</f>
        <v>0</v>
      </c>
      <c r="AR136" s="17" t="s">
        <v>303</v>
      </c>
      <c r="AT136" s="17" t="s">
        <v>209</v>
      </c>
      <c r="AU136" s="17" t="s">
        <v>80</v>
      </c>
      <c r="AY136" s="17" t="s">
        <v>207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78</v>
      </c>
      <c r="BK136" s="228">
        <f>ROUND(I136*H136,2)</f>
        <v>0</v>
      </c>
      <c r="BL136" s="17" t="s">
        <v>303</v>
      </c>
      <c r="BM136" s="17" t="s">
        <v>1506</v>
      </c>
    </row>
    <row r="137" s="12" customFormat="1">
      <c r="B137" s="229"/>
      <c r="C137" s="230"/>
      <c r="D137" s="231" t="s">
        <v>216</v>
      </c>
      <c r="E137" s="232" t="s">
        <v>1</v>
      </c>
      <c r="F137" s="233" t="s">
        <v>1507</v>
      </c>
      <c r="G137" s="230"/>
      <c r="H137" s="234">
        <v>9</v>
      </c>
      <c r="I137" s="235"/>
      <c r="J137" s="230"/>
      <c r="K137" s="230"/>
      <c r="L137" s="236"/>
      <c r="M137" s="237"/>
      <c r="N137" s="238"/>
      <c r="O137" s="238"/>
      <c r="P137" s="238"/>
      <c r="Q137" s="238"/>
      <c r="R137" s="238"/>
      <c r="S137" s="238"/>
      <c r="T137" s="239"/>
      <c r="AT137" s="240" t="s">
        <v>216</v>
      </c>
      <c r="AU137" s="240" t="s">
        <v>80</v>
      </c>
      <c r="AV137" s="12" t="s">
        <v>80</v>
      </c>
      <c r="AW137" s="12" t="s">
        <v>33</v>
      </c>
      <c r="AX137" s="12" t="s">
        <v>78</v>
      </c>
      <c r="AY137" s="240" t="s">
        <v>207</v>
      </c>
    </row>
    <row r="138" s="1" customFormat="1" ht="16.5" customHeight="1">
      <c r="B138" s="38"/>
      <c r="C138" s="217" t="s">
        <v>310</v>
      </c>
      <c r="D138" s="217" t="s">
        <v>209</v>
      </c>
      <c r="E138" s="218" t="s">
        <v>1508</v>
      </c>
      <c r="F138" s="219" t="s">
        <v>1509</v>
      </c>
      <c r="G138" s="220" t="s">
        <v>290</v>
      </c>
      <c r="H138" s="221">
        <v>23</v>
      </c>
      <c r="I138" s="222"/>
      <c r="J138" s="223">
        <f>ROUND(I138*H138,2)</f>
        <v>0</v>
      </c>
      <c r="K138" s="219" t="s">
        <v>213</v>
      </c>
      <c r="L138" s="43"/>
      <c r="M138" s="224" t="s">
        <v>1</v>
      </c>
      <c r="N138" s="225" t="s">
        <v>42</v>
      </c>
      <c r="O138" s="79"/>
      <c r="P138" s="226">
        <f>O138*H138</f>
        <v>0</v>
      </c>
      <c r="Q138" s="226">
        <v>0.0017700000000000001</v>
      </c>
      <c r="R138" s="226">
        <f>Q138*H138</f>
        <v>0.040710000000000003</v>
      </c>
      <c r="S138" s="226">
        <v>0</v>
      </c>
      <c r="T138" s="227">
        <f>S138*H138</f>
        <v>0</v>
      </c>
      <c r="AR138" s="17" t="s">
        <v>303</v>
      </c>
      <c r="AT138" s="17" t="s">
        <v>209</v>
      </c>
      <c r="AU138" s="17" t="s">
        <v>80</v>
      </c>
      <c r="AY138" s="17" t="s">
        <v>207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78</v>
      </c>
      <c r="BK138" s="228">
        <f>ROUND(I138*H138,2)</f>
        <v>0</v>
      </c>
      <c r="BL138" s="17" t="s">
        <v>303</v>
      </c>
      <c r="BM138" s="17" t="s">
        <v>1510</v>
      </c>
    </row>
    <row r="139" s="12" customFormat="1">
      <c r="B139" s="229"/>
      <c r="C139" s="230"/>
      <c r="D139" s="231" t="s">
        <v>216</v>
      </c>
      <c r="E139" s="232" t="s">
        <v>1</v>
      </c>
      <c r="F139" s="233" t="s">
        <v>1511</v>
      </c>
      <c r="G139" s="230"/>
      <c r="H139" s="234">
        <v>23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AT139" s="240" t="s">
        <v>216</v>
      </c>
      <c r="AU139" s="240" t="s">
        <v>80</v>
      </c>
      <c r="AV139" s="12" t="s">
        <v>80</v>
      </c>
      <c r="AW139" s="12" t="s">
        <v>33</v>
      </c>
      <c r="AX139" s="12" t="s">
        <v>78</v>
      </c>
      <c r="AY139" s="240" t="s">
        <v>207</v>
      </c>
    </row>
    <row r="140" s="1" customFormat="1" ht="16.5" customHeight="1">
      <c r="B140" s="38"/>
      <c r="C140" s="217" t="s">
        <v>318</v>
      </c>
      <c r="D140" s="217" t="s">
        <v>209</v>
      </c>
      <c r="E140" s="218" t="s">
        <v>1512</v>
      </c>
      <c r="F140" s="219" t="s">
        <v>1513</v>
      </c>
      <c r="G140" s="220" t="s">
        <v>290</v>
      </c>
      <c r="H140" s="221">
        <v>8</v>
      </c>
      <c r="I140" s="222"/>
      <c r="J140" s="223">
        <f>ROUND(I140*H140,2)</f>
        <v>0</v>
      </c>
      <c r="K140" s="219" t="s">
        <v>213</v>
      </c>
      <c r="L140" s="43"/>
      <c r="M140" s="224" t="s">
        <v>1</v>
      </c>
      <c r="N140" s="225" t="s">
        <v>42</v>
      </c>
      <c r="O140" s="79"/>
      <c r="P140" s="226">
        <f>O140*H140</f>
        <v>0</v>
      </c>
      <c r="Q140" s="226">
        <v>0.0027699999999999999</v>
      </c>
      <c r="R140" s="226">
        <f>Q140*H140</f>
        <v>0.022159999999999999</v>
      </c>
      <c r="S140" s="226">
        <v>0</v>
      </c>
      <c r="T140" s="227">
        <f>S140*H140</f>
        <v>0</v>
      </c>
      <c r="AR140" s="17" t="s">
        <v>303</v>
      </c>
      <c r="AT140" s="17" t="s">
        <v>209</v>
      </c>
      <c r="AU140" s="17" t="s">
        <v>80</v>
      </c>
      <c r="AY140" s="17" t="s">
        <v>207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78</v>
      </c>
      <c r="BK140" s="228">
        <f>ROUND(I140*H140,2)</f>
        <v>0</v>
      </c>
      <c r="BL140" s="17" t="s">
        <v>303</v>
      </c>
      <c r="BM140" s="17" t="s">
        <v>1514</v>
      </c>
    </row>
    <row r="141" s="12" customFormat="1">
      <c r="B141" s="229"/>
      <c r="C141" s="230"/>
      <c r="D141" s="231" t="s">
        <v>216</v>
      </c>
      <c r="E141" s="232" t="s">
        <v>1</v>
      </c>
      <c r="F141" s="233" t="s">
        <v>1515</v>
      </c>
      <c r="G141" s="230"/>
      <c r="H141" s="234">
        <v>8</v>
      </c>
      <c r="I141" s="235"/>
      <c r="J141" s="230"/>
      <c r="K141" s="230"/>
      <c r="L141" s="236"/>
      <c r="M141" s="237"/>
      <c r="N141" s="238"/>
      <c r="O141" s="238"/>
      <c r="P141" s="238"/>
      <c r="Q141" s="238"/>
      <c r="R141" s="238"/>
      <c r="S141" s="238"/>
      <c r="T141" s="239"/>
      <c r="AT141" s="240" t="s">
        <v>216</v>
      </c>
      <c r="AU141" s="240" t="s">
        <v>80</v>
      </c>
      <c r="AV141" s="12" t="s">
        <v>80</v>
      </c>
      <c r="AW141" s="12" t="s">
        <v>33</v>
      </c>
      <c r="AX141" s="12" t="s">
        <v>78</v>
      </c>
      <c r="AY141" s="240" t="s">
        <v>207</v>
      </c>
    </row>
    <row r="142" s="1" customFormat="1" ht="16.5" customHeight="1">
      <c r="B142" s="38"/>
      <c r="C142" s="217" t="s">
        <v>323</v>
      </c>
      <c r="D142" s="217" t="s">
        <v>209</v>
      </c>
      <c r="E142" s="218" t="s">
        <v>1516</v>
      </c>
      <c r="F142" s="219" t="s">
        <v>1517</v>
      </c>
      <c r="G142" s="220" t="s">
        <v>290</v>
      </c>
      <c r="H142" s="221">
        <v>4</v>
      </c>
      <c r="I142" s="222"/>
      <c r="J142" s="223">
        <f>ROUND(I142*H142,2)</f>
        <v>0</v>
      </c>
      <c r="K142" s="219" t="s">
        <v>213</v>
      </c>
      <c r="L142" s="43"/>
      <c r="M142" s="224" t="s">
        <v>1</v>
      </c>
      <c r="N142" s="225" t="s">
        <v>42</v>
      </c>
      <c r="O142" s="79"/>
      <c r="P142" s="226">
        <f>O142*H142</f>
        <v>0</v>
      </c>
      <c r="Q142" s="226">
        <v>0.00059000000000000003</v>
      </c>
      <c r="R142" s="226">
        <f>Q142*H142</f>
        <v>0.0023600000000000001</v>
      </c>
      <c r="S142" s="226">
        <v>0</v>
      </c>
      <c r="T142" s="227">
        <f>S142*H142</f>
        <v>0</v>
      </c>
      <c r="AR142" s="17" t="s">
        <v>303</v>
      </c>
      <c r="AT142" s="17" t="s">
        <v>209</v>
      </c>
      <c r="AU142" s="17" t="s">
        <v>80</v>
      </c>
      <c r="AY142" s="17" t="s">
        <v>207</v>
      </c>
      <c r="BE142" s="228">
        <f>IF(N142="základní",J142,0)</f>
        <v>0</v>
      </c>
      <c r="BF142" s="228">
        <f>IF(N142="snížená",J142,0)</f>
        <v>0</v>
      </c>
      <c r="BG142" s="228">
        <f>IF(N142="zákl. přenesená",J142,0)</f>
        <v>0</v>
      </c>
      <c r="BH142" s="228">
        <f>IF(N142="sníž. přenesená",J142,0)</f>
        <v>0</v>
      </c>
      <c r="BI142" s="228">
        <f>IF(N142="nulová",J142,0)</f>
        <v>0</v>
      </c>
      <c r="BJ142" s="17" t="s">
        <v>78</v>
      </c>
      <c r="BK142" s="228">
        <f>ROUND(I142*H142,2)</f>
        <v>0</v>
      </c>
      <c r="BL142" s="17" t="s">
        <v>303</v>
      </c>
      <c r="BM142" s="17" t="s">
        <v>1518</v>
      </c>
    </row>
    <row r="143" s="12" customFormat="1">
      <c r="B143" s="229"/>
      <c r="C143" s="230"/>
      <c r="D143" s="231" t="s">
        <v>216</v>
      </c>
      <c r="E143" s="232" t="s">
        <v>1</v>
      </c>
      <c r="F143" s="233" t="s">
        <v>1519</v>
      </c>
      <c r="G143" s="230"/>
      <c r="H143" s="234">
        <v>4</v>
      </c>
      <c r="I143" s="235"/>
      <c r="J143" s="230"/>
      <c r="K143" s="230"/>
      <c r="L143" s="236"/>
      <c r="M143" s="237"/>
      <c r="N143" s="238"/>
      <c r="O143" s="238"/>
      <c r="P143" s="238"/>
      <c r="Q143" s="238"/>
      <c r="R143" s="238"/>
      <c r="S143" s="238"/>
      <c r="T143" s="239"/>
      <c r="AT143" s="240" t="s">
        <v>216</v>
      </c>
      <c r="AU143" s="240" t="s">
        <v>80</v>
      </c>
      <c r="AV143" s="12" t="s">
        <v>80</v>
      </c>
      <c r="AW143" s="12" t="s">
        <v>33</v>
      </c>
      <c r="AX143" s="12" t="s">
        <v>78</v>
      </c>
      <c r="AY143" s="240" t="s">
        <v>207</v>
      </c>
    </row>
    <row r="144" s="1" customFormat="1" ht="16.5" customHeight="1">
      <c r="B144" s="38"/>
      <c r="C144" s="217" t="s">
        <v>328</v>
      </c>
      <c r="D144" s="217" t="s">
        <v>209</v>
      </c>
      <c r="E144" s="218" t="s">
        <v>1520</v>
      </c>
      <c r="F144" s="219" t="s">
        <v>1521</v>
      </c>
      <c r="G144" s="220" t="s">
        <v>290</v>
      </c>
      <c r="H144" s="221">
        <v>19</v>
      </c>
      <c r="I144" s="222"/>
      <c r="J144" s="223">
        <f>ROUND(I144*H144,2)</f>
        <v>0</v>
      </c>
      <c r="K144" s="219" t="s">
        <v>213</v>
      </c>
      <c r="L144" s="43"/>
      <c r="M144" s="224" t="s">
        <v>1</v>
      </c>
      <c r="N144" s="225" t="s">
        <v>42</v>
      </c>
      <c r="O144" s="79"/>
      <c r="P144" s="226">
        <f>O144*H144</f>
        <v>0</v>
      </c>
      <c r="Q144" s="226">
        <v>0.0011999999999999999</v>
      </c>
      <c r="R144" s="226">
        <f>Q144*H144</f>
        <v>0.022799999999999997</v>
      </c>
      <c r="S144" s="226">
        <v>0</v>
      </c>
      <c r="T144" s="227">
        <f>S144*H144</f>
        <v>0</v>
      </c>
      <c r="AR144" s="17" t="s">
        <v>303</v>
      </c>
      <c r="AT144" s="17" t="s">
        <v>209</v>
      </c>
      <c r="AU144" s="17" t="s">
        <v>80</v>
      </c>
      <c r="AY144" s="17" t="s">
        <v>207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78</v>
      </c>
      <c r="BK144" s="228">
        <f>ROUND(I144*H144,2)</f>
        <v>0</v>
      </c>
      <c r="BL144" s="17" t="s">
        <v>303</v>
      </c>
      <c r="BM144" s="17" t="s">
        <v>1522</v>
      </c>
    </row>
    <row r="145" s="12" customFormat="1">
      <c r="B145" s="229"/>
      <c r="C145" s="230"/>
      <c r="D145" s="231" t="s">
        <v>216</v>
      </c>
      <c r="E145" s="232" t="s">
        <v>1</v>
      </c>
      <c r="F145" s="233" t="s">
        <v>1523</v>
      </c>
      <c r="G145" s="230"/>
      <c r="H145" s="234">
        <v>19</v>
      </c>
      <c r="I145" s="235"/>
      <c r="J145" s="230"/>
      <c r="K145" s="230"/>
      <c r="L145" s="236"/>
      <c r="M145" s="237"/>
      <c r="N145" s="238"/>
      <c r="O145" s="238"/>
      <c r="P145" s="238"/>
      <c r="Q145" s="238"/>
      <c r="R145" s="238"/>
      <c r="S145" s="238"/>
      <c r="T145" s="239"/>
      <c r="AT145" s="240" t="s">
        <v>216</v>
      </c>
      <c r="AU145" s="240" t="s">
        <v>80</v>
      </c>
      <c r="AV145" s="12" t="s">
        <v>80</v>
      </c>
      <c r="AW145" s="12" t="s">
        <v>33</v>
      </c>
      <c r="AX145" s="12" t="s">
        <v>78</v>
      </c>
      <c r="AY145" s="240" t="s">
        <v>207</v>
      </c>
    </row>
    <row r="146" s="1" customFormat="1" ht="16.5" customHeight="1">
      <c r="B146" s="38"/>
      <c r="C146" s="273" t="s">
        <v>7</v>
      </c>
      <c r="D146" s="273" t="s">
        <v>281</v>
      </c>
      <c r="E146" s="274" t="s">
        <v>1524</v>
      </c>
      <c r="F146" s="275" t="s">
        <v>1525</v>
      </c>
      <c r="G146" s="276" t="s">
        <v>418</v>
      </c>
      <c r="H146" s="277">
        <v>5</v>
      </c>
      <c r="I146" s="278"/>
      <c r="J146" s="279">
        <f>ROUND(I146*H146,2)</f>
        <v>0</v>
      </c>
      <c r="K146" s="275" t="s">
        <v>213</v>
      </c>
      <c r="L146" s="280"/>
      <c r="M146" s="281" t="s">
        <v>1</v>
      </c>
      <c r="N146" s="282" t="s">
        <v>42</v>
      </c>
      <c r="O146" s="79"/>
      <c r="P146" s="226">
        <f>O146*H146</f>
        <v>0</v>
      </c>
      <c r="Q146" s="226">
        <v>0.00033</v>
      </c>
      <c r="R146" s="226">
        <f>Q146*H146</f>
        <v>0.00165</v>
      </c>
      <c r="S146" s="226">
        <v>0</v>
      </c>
      <c r="T146" s="227">
        <f>S146*H146</f>
        <v>0</v>
      </c>
      <c r="AR146" s="17" t="s">
        <v>397</v>
      </c>
      <c r="AT146" s="17" t="s">
        <v>281</v>
      </c>
      <c r="AU146" s="17" t="s">
        <v>80</v>
      </c>
      <c r="AY146" s="17" t="s">
        <v>207</v>
      </c>
      <c r="BE146" s="228">
        <f>IF(N146="základní",J146,0)</f>
        <v>0</v>
      </c>
      <c r="BF146" s="228">
        <f>IF(N146="snížená",J146,0)</f>
        <v>0</v>
      </c>
      <c r="BG146" s="228">
        <f>IF(N146="zákl. přenesená",J146,0)</f>
        <v>0</v>
      </c>
      <c r="BH146" s="228">
        <f>IF(N146="sníž. přenesená",J146,0)</f>
        <v>0</v>
      </c>
      <c r="BI146" s="228">
        <f>IF(N146="nulová",J146,0)</f>
        <v>0</v>
      </c>
      <c r="BJ146" s="17" t="s">
        <v>78</v>
      </c>
      <c r="BK146" s="228">
        <f>ROUND(I146*H146,2)</f>
        <v>0</v>
      </c>
      <c r="BL146" s="17" t="s">
        <v>303</v>
      </c>
      <c r="BM146" s="17" t="s">
        <v>1526</v>
      </c>
    </row>
    <row r="147" s="12" customFormat="1">
      <c r="B147" s="229"/>
      <c r="C147" s="230"/>
      <c r="D147" s="231" t="s">
        <v>216</v>
      </c>
      <c r="E147" s="232" t="s">
        <v>1</v>
      </c>
      <c r="F147" s="233" t="s">
        <v>1527</v>
      </c>
      <c r="G147" s="230"/>
      <c r="H147" s="234">
        <v>5</v>
      </c>
      <c r="I147" s="235"/>
      <c r="J147" s="230"/>
      <c r="K147" s="230"/>
      <c r="L147" s="236"/>
      <c r="M147" s="237"/>
      <c r="N147" s="238"/>
      <c r="O147" s="238"/>
      <c r="P147" s="238"/>
      <c r="Q147" s="238"/>
      <c r="R147" s="238"/>
      <c r="S147" s="238"/>
      <c r="T147" s="239"/>
      <c r="AT147" s="240" t="s">
        <v>216</v>
      </c>
      <c r="AU147" s="240" t="s">
        <v>80</v>
      </c>
      <c r="AV147" s="12" t="s">
        <v>80</v>
      </c>
      <c r="AW147" s="12" t="s">
        <v>33</v>
      </c>
      <c r="AX147" s="12" t="s">
        <v>78</v>
      </c>
      <c r="AY147" s="240" t="s">
        <v>207</v>
      </c>
    </row>
    <row r="148" s="1" customFormat="1" ht="16.5" customHeight="1">
      <c r="B148" s="38"/>
      <c r="C148" s="217" t="s">
        <v>338</v>
      </c>
      <c r="D148" s="217" t="s">
        <v>209</v>
      </c>
      <c r="E148" s="218" t="s">
        <v>1528</v>
      </c>
      <c r="F148" s="219" t="s">
        <v>1529</v>
      </c>
      <c r="G148" s="220" t="s">
        <v>290</v>
      </c>
      <c r="H148" s="221">
        <v>10</v>
      </c>
      <c r="I148" s="222"/>
      <c r="J148" s="223">
        <f>ROUND(I148*H148,2)</f>
        <v>0</v>
      </c>
      <c r="K148" s="219" t="s">
        <v>213</v>
      </c>
      <c r="L148" s="43"/>
      <c r="M148" s="224" t="s">
        <v>1</v>
      </c>
      <c r="N148" s="225" t="s">
        <v>42</v>
      </c>
      <c r="O148" s="79"/>
      <c r="P148" s="226">
        <f>O148*H148</f>
        <v>0</v>
      </c>
      <c r="Q148" s="226">
        <v>0.00029</v>
      </c>
      <c r="R148" s="226">
        <f>Q148*H148</f>
        <v>0.0028999999999999998</v>
      </c>
      <c r="S148" s="226">
        <v>0</v>
      </c>
      <c r="T148" s="227">
        <f>S148*H148</f>
        <v>0</v>
      </c>
      <c r="AR148" s="17" t="s">
        <v>303</v>
      </c>
      <c r="AT148" s="17" t="s">
        <v>209</v>
      </c>
      <c r="AU148" s="17" t="s">
        <v>80</v>
      </c>
      <c r="AY148" s="17" t="s">
        <v>207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78</v>
      </c>
      <c r="BK148" s="228">
        <f>ROUND(I148*H148,2)</f>
        <v>0</v>
      </c>
      <c r="BL148" s="17" t="s">
        <v>303</v>
      </c>
      <c r="BM148" s="17" t="s">
        <v>1530</v>
      </c>
    </row>
    <row r="149" s="12" customFormat="1">
      <c r="B149" s="229"/>
      <c r="C149" s="230"/>
      <c r="D149" s="231" t="s">
        <v>216</v>
      </c>
      <c r="E149" s="232" t="s">
        <v>1</v>
      </c>
      <c r="F149" s="233" t="s">
        <v>1531</v>
      </c>
      <c r="G149" s="230"/>
      <c r="H149" s="234">
        <v>10</v>
      </c>
      <c r="I149" s="235"/>
      <c r="J149" s="230"/>
      <c r="K149" s="230"/>
      <c r="L149" s="236"/>
      <c r="M149" s="237"/>
      <c r="N149" s="238"/>
      <c r="O149" s="238"/>
      <c r="P149" s="238"/>
      <c r="Q149" s="238"/>
      <c r="R149" s="238"/>
      <c r="S149" s="238"/>
      <c r="T149" s="239"/>
      <c r="AT149" s="240" t="s">
        <v>216</v>
      </c>
      <c r="AU149" s="240" t="s">
        <v>80</v>
      </c>
      <c r="AV149" s="12" t="s">
        <v>80</v>
      </c>
      <c r="AW149" s="12" t="s">
        <v>33</v>
      </c>
      <c r="AX149" s="12" t="s">
        <v>78</v>
      </c>
      <c r="AY149" s="240" t="s">
        <v>207</v>
      </c>
    </row>
    <row r="150" s="1" customFormat="1" ht="16.5" customHeight="1">
      <c r="B150" s="38"/>
      <c r="C150" s="217" t="s">
        <v>344</v>
      </c>
      <c r="D150" s="217" t="s">
        <v>209</v>
      </c>
      <c r="E150" s="218" t="s">
        <v>1532</v>
      </c>
      <c r="F150" s="219" t="s">
        <v>1533</v>
      </c>
      <c r="G150" s="220" t="s">
        <v>290</v>
      </c>
      <c r="H150" s="221">
        <v>6</v>
      </c>
      <c r="I150" s="222"/>
      <c r="J150" s="223">
        <f>ROUND(I150*H150,2)</f>
        <v>0</v>
      </c>
      <c r="K150" s="219" t="s">
        <v>213</v>
      </c>
      <c r="L150" s="43"/>
      <c r="M150" s="224" t="s">
        <v>1</v>
      </c>
      <c r="N150" s="225" t="s">
        <v>42</v>
      </c>
      <c r="O150" s="79"/>
      <c r="P150" s="226">
        <f>O150*H150</f>
        <v>0</v>
      </c>
      <c r="Q150" s="226">
        <v>0.00035</v>
      </c>
      <c r="R150" s="226">
        <f>Q150*H150</f>
        <v>0.0020999999999999999</v>
      </c>
      <c r="S150" s="226">
        <v>0</v>
      </c>
      <c r="T150" s="227">
        <f>S150*H150</f>
        <v>0</v>
      </c>
      <c r="AR150" s="17" t="s">
        <v>303</v>
      </c>
      <c r="AT150" s="17" t="s">
        <v>209</v>
      </c>
      <c r="AU150" s="17" t="s">
        <v>80</v>
      </c>
      <c r="AY150" s="17" t="s">
        <v>207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78</v>
      </c>
      <c r="BK150" s="228">
        <f>ROUND(I150*H150,2)</f>
        <v>0</v>
      </c>
      <c r="BL150" s="17" t="s">
        <v>303</v>
      </c>
      <c r="BM150" s="17" t="s">
        <v>1534</v>
      </c>
    </row>
    <row r="151" s="12" customFormat="1">
      <c r="B151" s="229"/>
      <c r="C151" s="230"/>
      <c r="D151" s="231" t="s">
        <v>216</v>
      </c>
      <c r="E151" s="232" t="s">
        <v>1</v>
      </c>
      <c r="F151" s="233" t="s">
        <v>1535</v>
      </c>
      <c r="G151" s="230"/>
      <c r="H151" s="234">
        <v>6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216</v>
      </c>
      <c r="AU151" s="240" t="s">
        <v>80</v>
      </c>
      <c r="AV151" s="12" t="s">
        <v>80</v>
      </c>
      <c r="AW151" s="12" t="s">
        <v>33</v>
      </c>
      <c r="AX151" s="12" t="s">
        <v>78</v>
      </c>
      <c r="AY151" s="240" t="s">
        <v>207</v>
      </c>
    </row>
    <row r="152" s="1" customFormat="1" ht="16.5" customHeight="1">
      <c r="B152" s="38"/>
      <c r="C152" s="217" t="s">
        <v>349</v>
      </c>
      <c r="D152" s="217" t="s">
        <v>209</v>
      </c>
      <c r="E152" s="218" t="s">
        <v>1536</v>
      </c>
      <c r="F152" s="219" t="s">
        <v>1537</v>
      </c>
      <c r="G152" s="220" t="s">
        <v>290</v>
      </c>
      <c r="H152" s="221">
        <v>9</v>
      </c>
      <c r="I152" s="222"/>
      <c r="J152" s="223">
        <f>ROUND(I152*H152,2)</f>
        <v>0</v>
      </c>
      <c r="K152" s="219" t="s">
        <v>213</v>
      </c>
      <c r="L152" s="43"/>
      <c r="M152" s="224" t="s">
        <v>1</v>
      </c>
      <c r="N152" s="225" t="s">
        <v>42</v>
      </c>
      <c r="O152" s="79"/>
      <c r="P152" s="226">
        <f>O152*H152</f>
        <v>0</v>
      </c>
      <c r="Q152" s="226">
        <v>0.00114</v>
      </c>
      <c r="R152" s="226">
        <f>Q152*H152</f>
        <v>0.01026</v>
      </c>
      <c r="S152" s="226">
        <v>0</v>
      </c>
      <c r="T152" s="227">
        <f>S152*H152</f>
        <v>0</v>
      </c>
      <c r="AR152" s="17" t="s">
        <v>303</v>
      </c>
      <c r="AT152" s="17" t="s">
        <v>209</v>
      </c>
      <c r="AU152" s="17" t="s">
        <v>80</v>
      </c>
      <c r="AY152" s="17" t="s">
        <v>207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78</v>
      </c>
      <c r="BK152" s="228">
        <f>ROUND(I152*H152,2)</f>
        <v>0</v>
      </c>
      <c r="BL152" s="17" t="s">
        <v>303</v>
      </c>
      <c r="BM152" s="17" t="s">
        <v>1538</v>
      </c>
    </row>
    <row r="153" s="12" customFormat="1">
      <c r="B153" s="229"/>
      <c r="C153" s="230"/>
      <c r="D153" s="231" t="s">
        <v>216</v>
      </c>
      <c r="E153" s="232" t="s">
        <v>1</v>
      </c>
      <c r="F153" s="233" t="s">
        <v>1539</v>
      </c>
      <c r="G153" s="230"/>
      <c r="H153" s="234">
        <v>9</v>
      </c>
      <c r="I153" s="235"/>
      <c r="J153" s="230"/>
      <c r="K153" s="230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216</v>
      </c>
      <c r="AU153" s="240" t="s">
        <v>80</v>
      </c>
      <c r="AV153" s="12" t="s">
        <v>80</v>
      </c>
      <c r="AW153" s="12" t="s">
        <v>33</v>
      </c>
      <c r="AX153" s="12" t="s">
        <v>78</v>
      </c>
      <c r="AY153" s="240" t="s">
        <v>207</v>
      </c>
    </row>
    <row r="154" s="1" customFormat="1" ht="16.5" customHeight="1">
      <c r="B154" s="38"/>
      <c r="C154" s="273" t="s">
        <v>354</v>
      </c>
      <c r="D154" s="273" t="s">
        <v>281</v>
      </c>
      <c r="E154" s="274" t="s">
        <v>1540</v>
      </c>
      <c r="F154" s="275" t="s">
        <v>1541</v>
      </c>
      <c r="G154" s="276" t="s">
        <v>1002</v>
      </c>
      <c r="H154" s="277">
        <v>11.5</v>
      </c>
      <c r="I154" s="278"/>
      <c r="J154" s="279">
        <f>ROUND(I154*H154,2)</f>
        <v>0</v>
      </c>
      <c r="K154" s="275" t="s">
        <v>1247</v>
      </c>
      <c r="L154" s="280"/>
      <c r="M154" s="281" t="s">
        <v>1</v>
      </c>
      <c r="N154" s="282" t="s">
        <v>42</v>
      </c>
      <c r="O154" s="79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AR154" s="17" t="s">
        <v>397</v>
      </c>
      <c r="AT154" s="17" t="s">
        <v>281</v>
      </c>
      <c r="AU154" s="17" t="s">
        <v>80</v>
      </c>
      <c r="AY154" s="17" t="s">
        <v>207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78</v>
      </c>
      <c r="BK154" s="228">
        <f>ROUND(I154*H154,2)</f>
        <v>0</v>
      </c>
      <c r="BL154" s="17" t="s">
        <v>303</v>
      </c>
      <c r="BM154" s="17" t="s">
        <v>1542</v>
      </c>
    </row>
    <row r="155" s="12" customFormat="1">
      <c r="B155" s="229"/>
      <c r="C155" s="230"/>
      <c r="D155" s="231" t="s">
        <v>216</v>
      </c>
      <c r="E155" s="232" t="s">
        <v>1</v>
      </c>
      <c r="F155" s="233" t="s">
        <v>1543</v>
      </c>
      <c r="G155" s="230"/>
      <c r="H155" s="234">
        <v>11.5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AT155" s="240" t="s">
        <v>216</v>
      </c>
      <c r="AU155" s="240" t="s">
        <v>80</v>
      </c>
      <c r="AV155" s="12" t="s">
        <v>80</v>
      </c>
      <c r="AW155" s="12" t="s">
        <v>33</v>
      </c>
      <c r="AX155" s="12" t="s">
        <v>78</v>
      </c>
      <c r="AY155" s="240" t="s">
        <v>207</v>
      </c>
    </row>
    <row r="156" s="1" customFormat="1" ht="16.5" customHeight="1">
      <c r="B156" s="38"/>
      <c r="C156" s="217" t="s">
        <v>363</v>
      </c>
      <c r="D156" s="217" t="s">
        <v>209</v>
      </c>
      <c r="E156" s="218" t="s">
        <v>1544</v>
      </c>
      <c r="F156" s="219" t="s">
        <v>1545</v>
      </c>
      <c r="G156" s="220" t="s">
        <v>418</v>
      </c>
      <c r="H156" s="221">
        <v>4</v>
      </c>
      <c r="I156" s="222"/>
      <c r="J156" s="223">
        <f>ROUND(I156*H156,2)</f>
        <v>0</v>
      </c>
      <c r="K156" s="219" t="s">
        <v>213</v>
      </c>
      <c r="L156" s="43"/>
      <c r="M156" s="224" t="s">
        <v>1</v>
      </c>
      <c r="N156" s="225" t="s">
        <v>42</v>
      </c>
      <c r="O156" s="79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AR156" s="17" t="s">
        <v>303</v>
      </c>
      <c r="AT156" s="17" t="s">
        <v>209</v>
      </c>
      <c r="AU156" s="17" t="s">
        <v>80</v>
      </c>
      <c r="AY156" s="17" t="s">
        <v>207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78</v>
      </c>
      <c r="BK156" s="228">
        <f>ROUND(I156*H156,2)</f>
        <v>0</v>
      </c>
      <c r="BL156" s="17" t="s">
        <v>303</v>
      </c>
      <c r="BM156" s="17" t="s">
        <v>1546</v>
      </c>
    </row>
    <row r="157" s="12" customFormat="1">
      <c r="B157" s="229"/>
      <c r="C157" s="230"/>
      <c r="D157" s="231" t="s">
        <v>216</v>
      </c>
      <c r="E157" s="232" t="s">
        <v>1</v>
      </c>
      <c r="F157" s="233" t="s">
        <v>1547</v>
      </c>
      <c r="G157" s="230"/>
      <c r="H157" s="234">
        <v>4</v>
      </c>
      <c r="I157" s="235"/>
      <c r="J157" s="230"/>
      <c r="K157" s="230"/>
      <c r="L157" s="236"/>
      <c r="M157" s="237"/>
      <c r="N157" s="238"/>
      <c r="O157" s="238"/>
      <c r="P157" s="238"/>
      <c r="Q157" s="238"/>
      <c r="R157" s="238"/>
      <c r="S157" s="238"/>
      <c r="T157" s="239"/>
      <c r="AT157" s="240" t="s">
        <v>216</v>
      </c>
      <c r="AU157" s="240" t="s">
        <v>80</v>
      </c>
      <c r="AV157" s="12" t="s">
        <v>80</v>
      </c>
      <c r="AW157" s="12" t="s">
        <v>33</v>
      </c>
      <c r="AX157" s="12" t="s">
        <v>78</v>
      </c>
      <c r="AY157" s="240" t="s">
        <v>207</v>
      </c>
    </row>
    <row r="158" s="1" customFormat="1" ht="16.5" customHeight="1">
      <c r="B158" s="38"/>
      <c r="C158" s="217" t="s">
        <v>368</v>
      </c>
      <c r="D158" s="217" t="s">
        <v>209</v>
      </c>
      <c r="E158" s="218" t="s">
        <v>1548</v>
      </c>
      <c r="F158" s="219" t="s">
        <v>1549</v>
      </c>
      <c r="G158" s="220" t="s">
        <v>418</v>
      </c>
      <c r="H158" s="221">
        <v>4</v>
      </c>
      <c r="I158" s="222"/>
      <c r="J158" s="223">
        <f>ROUND(I158*H158,2)</f>
        <v>0</v>
      </c>
      <c r="K158" s="219" t="s">
        <v>213</v>
      </c>
      <c r="L158" s="43"/>
      <c r="M158" s="224" t="s">
        <v>1</v>
      </c>
      <c r="N158" s="225" t="s">
        <v>42</v>
      </c>
      <c r="O158" s="79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AR158" s="17" t="s">
        <v>303</v>
      </c>
      <c r="AT158" s="17" t="s">
        <v>209</v>
      </c>
      <c r="AU158" s="17" t="s">
        <v>80</v>
      </c>
      <c r="AY158" s="17" t="s">
        <v>207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78</v>
      </c>
      <c r="BK158" s="228">
        <f>ROUND(I158*H158,2)</f>
        <v>0</v>
      </c>
      <c r="BL158" s="17" t="s">
        <v>303</v>
      </c>
      <c r="BM158" s="17" t="s">
        <v>1550</v>
      </c>
    </row>
    <row r="159" s="12" customFormat="1">
      <c r="B159" s="229"/>
      <c r="C159" s="230"/>
      <c r="D159" s="231" t="s">
        <v>216</v>
      </c>
      <c r="E159" s="232" t="s">
        <v>1</v>
      </c>
      <c r="F159" s="233" t="s">
        <v>1551</v>
      </c>
      <c r="G159" s="230"/>
      <c r="H159" s="234">
        <v>4</v>
      </c>
      <c r="I159" s="235"/>
      <c r="J159" s="230"/>
      <c r="K159" s="230"/>
      <c r="L159" s="236"/>
      <c r="M159" s="237"/>
      <c r="N159" s="238"/>
      <c r="O159" s="238"/>
      <c r="P159" s="238"/>
      <c r="Q159" s="238"/>
      <c r="R159" s="238"/>
      <c r="S159" s="238"/>
      <c r="T159" s="239"/>
      <c r="AT159" s="240" t="s">
        <v>216</v>
      </c>
      <c r="AU159" s="240" t="s">
        <v>80</v>
      </c>
      <c r="AV159" s="12" t="s">
        <v>80</v>
      </c>
      <c r="AW159" s="12" t="s">
        <v>33</v>
      </c>
      <c r="AX159" s="12" t="s">
        <v>78</v>
      </c>
      <c r="AY159" s="240" t="s">
        <v>207</v>
      </c>
    </row>
    <row r="160" s="1" customFormat="1" ht="16.5" customHeight="1">
      <c r="B160" s="38"/>
      <c r="C160" s="217" t="s">
        <v>376</v>
      </c>
      <c r="D160" s="217" t="s">
        <v>209</v>
      </c>
      <c r="E160" s="218" t="s">
        <v>1552</v>
      </c>
      <c r="F160" s="219" t="s">
        <v>1553</v>
      </c>
      <c r="G160" s="220" t="s">
        <v>418</v>
      </c>
      <c r="H160" s="221">
        <v>2</v>
      </c>
      <c r="I160" s="222"/>
      <c r="J160" s="223">
        <f>ROUND(I160*H160,2)</f>
        <v>0</v>
      </c>
      <c r="K160" s="219" t="s">
        <v>213</v>
      </c>
      <c r="L160" s="43"/>
      <c r="M160" s="224" t="s">
        <v>1</v>
      </c>
      <c r="N160" s="225" t="s">
        <v>42</v>
      </c>
      <c r="O160" s="79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AR160" s="17" t="s">
        <v>303</v>
      </c>
      <c r="AT160" s="17" t="s">
        <v>209</v>
      </c>
      <c r="AU160" s="17" t="s">
        <v>80</v>
      </c>
      <c r="AY160" s="17" t="s">
        <v>207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78</v>
      </c>
      <c r="BK160" s="228">
        <f>ROUND(I160*H160,2)</f>
        <v>0</v>
      </c>
      <c r="BL160" s="17" t="s">
        <v>303</v>
      </c>
      <c r="BM160" s="17" t="s">
        <v>1554</v>
      </c>
    </row>
    <row r="161" s="12" customFormat="1">
      <c r="B161" s="229"/>
      <c r="C161" s="230"/>
      <c r="D161" s="231" t="s">
        <v>216</v>
      </c>
      <c r="E161" s="232" t="s">
        <v>1</v>
      </c>
      <c r="F161" s="233" t="s">
        <v>1555</v>
      </c>
      <c r="G161" s="230"/>
      <c r="H161" s="234">
        <v>2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216</v>
      </c>
      <c r="AU161" s="240" t="s">
        <v>80</v>
      </c>
      <c r="AV161" s="12" t="s">
        <v>80</v>
      </c>
      <c r="AW161" s="12" t="s">
        <v>33</v>
      </c>
      <c r="AX161" s="12" t="s">
        <v>78</v>
      </c>
      <c r="AY161" s="240" t="s">
        <v>207</v>
      </c>
    </row>
    <row r="162" s="1" customFormat="1" ht="16.5" customHeight="1">
      <c r="B162" s="38"/>
      <c r="C162" s="217" t="s">
        <v>382</v>
      </c>
      <c r="D162" s="217" t="s">
        <v>209</v>
      </c>
      <c r="E162" s="218" t="s">
        <v>1556</v>
      </c>
      <c r="F162" s="219" t="s">
        <v>1557</v>
      </c>
      <c r="G162" s="220" t="s">
        <v>418</v>
      </c>
      <c r="H162" s="221">
        <v>1</v>
      </c>
      <c r="I162" s="222"/>
      <c r="J162" s="223">
        <f>ROUND(I162*H162,2)</f>
        <v>0</v>
      </c>
      <c r="K162" s="219" t="s">
        <v>1247</v>
      </c>
      <c r="L162" s="43"/>
      <c r="M162" s="224" t="s">
        <v>1</v>
      </c>
      <c r="N162" s="225" t="s">
        <v>42</v>
      </c>
      <c r="O162" s="79"/>
      <c r="P162" s="226">
        <f>O162*H162</f>
        <v>0</v>
      </c>
      <c r="Q162" s="226">
        <v>0.00076999999999999996</v>
      </c>
      <c r="R162" s="226">
        <f>Q162*H162</f>
        <v>0.00076999999999999996</v>
      </c>
      <c r="S162" s="226">
        <v>0</v>
      </c>
      <c r="T162" s="227">
        <f>S162*H162</f>
        <v>0</v>
      </c>
      <c r="AR162" s="17" t="s">
        <v>303</v>
      </c>
      <c r="AT162" s="17" t="s">
        <v>209</v>
      </c>
      <c r="AU162" s="17" t="s">
        <v>80</v>
      </c>
      <c r="AY162" s="17" t="s">
        <v>207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78</v>
      </c>
      <c r="BK162" s="228">
        <f>ROUND(I162*H162,2)</f>
        <v>0</v>
      </c>
      <c r="BL162" s="17" t="s">
        <v>303</v>
      </c>
      <c r="BM162" s="17" t="s">
        <v>1558</v>
      </c>
    </row>
    <row r="163" s="12" customFormat="1">
      <c r="B163" s="229"/>
      <c r="C163" s="230"/>
      <c r="D163" s="231" t="s">
        <v>216</v>
      </c>
      <c r="E163" s="232" t="s">
        <v>1</v>
      </c>
      <c r="F163" s="233" t="s">
        <v>1559</v>
      </c>
      <c r="G163" s="230"/>
      <c r="H163" s="234">
        <v>1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216</v>
      </c>
      <c r="AU163" s="240" t="s">
        <v>80</v>
      </c>
      <c r="AV163" s="12" t="s">
        <v>80</v>
      </c>
      <c r="AW163" s="12" t="s">
        <v>33</v>
      </c>
      <c r="AX163" s="12" t="s">
        <v>78</v>
      </c>
      <c r="AY163" s="240" t="s">
        <v>207</v>
      </c>
    </row>
    <row r="164" s="1" customFormat="1" ht="16.5" customHeight="1">
      <c r="B164" s="38"/>
      <c r="C164" s="217" t="s">
        <v>387</v>
      </c>
      <c r="D164" s="217" t="s">
        <v>209</v>
      </c>
      <c r="E164" s="218" t="s">
        <v>1560</v>
      </c>
      <c r="F164" s="219" t="s">
        <v>1561</v>
      </c>
      <c r="G164" s="220" t="s">
        <v>418</v>
      </c>
      <c r="H164" s="221">
        <v>2</v>
      </c>
      <c r="I164" s="222"/>
      <c r="J164" s="223">
        <f>ROUND(I164*H164,2)</f>
        <v>0</v>
      </c>
      <c r="K164" s="219" t="s">
        <v>1247</v>
      </c>
      <c r="L164" s="43"/>
      <c r="M164" s="224" t="s">
        <v>1</v>
      </c>
      <c r="N164" s="225" t="s">
        <v>42</v>
      </c>
      <c r="O164" s="79"/>
      <c r="P164" s="226">
        <f>O164*H164</f>
        <v>0</v>
      </c>
      <c r="Q164" s="226">
        <v>9.0000000000000006E-05</v>
      </c>
      <c r="R164" s="226">
        <f>Q164*H164</f>
        <v>0.00018000000000000001</v>
      </c>
      <c r="S164" s="226">
        <v>0</v>
      </c>
      <c r="T164" s="227">
        <f>S164*H164</f>
        <v>0</v>
      </c>
      <c r="AR164" s="17" t="s">
        <v>303</v>
      </c>
      <c r="AT164" s="17" t="s">
        <v>209</v>
      </c>
      <c r="AU164" s="17" t="s">
        <v>80</v>
      </c>
      <c r="AY164" s="17" t="s">
        <v>207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78</v>
      </c>
      <c r="BK164" s="228">
        <f>ROUND(I164*H164,2)</f>
        <v>0</v>
      </c>
      <c r="BL164" s="17" t="s">
        <v>303</v>
      </c>
      <c r="BM164" s="17" t="s">
        <v>1562</v>
      </c>
    </row>
    <row r="165" s="12" customFormat="1">
      <c r="B165" s="229"/>
      <c r="C165" s="230"/>
      <c r="D165" s="231" t="s">
        <v>216</v>
      </c>
      <c r="E165" s="232" t="s">
        <v>1</v>
      </c>
      <c r="F165" s="233" t="s">
        <v>1563</v>
      </c>
      <c r="G165" s="230"/>
      <c r="H165" s="234">
        <v>2</v>
      </c>
      <c r="I165" s="235"/>
      <c r="J165" s="230"/>
      <c r="K165" s="230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216</v>
      </c>
      <c r="AU165" s="240" t="s">
        <v>80</v>
      </c>
      <c r="AV165" s="12" t="s">
        <v>80</v>
      </c>
      <c r="AW165" s="12" t="s">
        <v>33</v>
      </c>
      <c r="AX165" s="12" t="s">
        <v>78</v>
      </c>
      <c r="AY165" s="240" t="s">
        <v>207</v>
      </c>
    </row>
    <row r="166" s="1" customFormat="1" ht="16.5" customHeight="1">
      <c r="B166" s="38"/>
      <c r="C166" s="217" t="s">
        <v>392</v>
      </c>
      <c r="D166" s="217" t="s">
        <v>209</v>
      </c>
      <c r="E166" s="218" t="s">
        <v>1564</v>
      </c>
      <c r="F166" s="219" t="s">
        <v>1565</v>
      </c>
      <c r="G166" s="220" t="s">
        <v>418</v>
      </c>
      <c r="H166" s="221">
        <v>1</v>
      </c>
      <c r="I166" s="222"/>
      <c r="J166" s="223">
        <f>ROUND(I166*H166,2)</f>
        <v>0</v>
      </c>
      <c r="K166" s="219" t="s">
        <v>1247</v>
      </c>
      <c r="L166" s="43"/>
      <c r="M166" s="224" t="s">
        <v>1</v>
      </c>
      <c r="N166" s="225" t="s">
        <v>42</v>
      </c>
      <c r="O166" s="79"/>
      <c r="P166" s="226">
        <f>O166*H166</f>
        <v>0</v>
      </c>
      <c r="Q166" s="226">
        <v>9.0000000000000006E-05</v>
      </c>
      <c r="R166" s="226">
        <f>Q166*H166</f>
        <v>9.0000000000000006E-05</v>
      </c>
      <c r="S166" s="226">
        <v>0</v>
      </c>
      <c r="T166" s="227">
        <f>S166*H166</f>
        <v>0</v>
      </c>
      <c r="AR166" s="17" t="s">
        <v>303</v>
      </c>
      <c r="AT166" s="17" t="s">
        <v>209</v>
      </c>
      <c r="AU166" s="17" t="s">
        <v>80</v>
      </c>
      <c r="AY166" s="17" t="s">
        <v>207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78</v>
      </c>
      <c r="BK166" s="228">
        <f>ROUND(I166*H166,2)</f>
        <v>0</v>
      </c>
      <c r="BL166" s="17" t="s">
        <v>303</v>
      </c>
      <c r="BM166" s="17" t="s">
        <v>1566</v>
      </c>
    </row>
    <row r="167" s="12" customFormat="1">
      <c r="B167" s="229"/>
      <c r="C167" s="230"/>
      <c r="D167" s="231" t="s">
        <v>216</v>
      </c>
      <c r="E167" s="232" t="s">
        <v>1</v>
      </c>
      <c r="F167" s="233" t="s">
        <v>1567</v>
      </c>
      <c r="G167" s="230"/>
      <c r="H167" s="234">
        <v>1</v>
      </c>
      <c r="I167" s="235"/>
      <c r="J167" s="230"/>
      <c r="K167" s="230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216</v>
      </c>
      <c r="AU167" s="240" t="s">
        <v>80</v>
      </c>
      <c r="AV167" s="12" t="s">
        <v>80</v>
      </c>
      <c r="AW167" s="12" t="s">
        <v>33</v>
      </c>
      <c r="AX167" s="12" t="s">
        <v>78</v>
      </c>
      <c r="AY167" s="240" t="s">
        <v>207</v>
      </c>
    </row>
    <row r="168" s="1" customFormat="1" ht="16.5" customHeight="1">
      <c r="B168" s="38"/>
      <c r="C168" s="217" t="s">
        <v>397</v>
      </c>
      <c r="D168" s="217" t="s">
        <v>209</v>
      </c>
      <c r="E168" s="218" t="s">
        <v>1568</v>
      </c>
      <c r="F168" s="219" t="s">
        <v>1569</v>
      </c>
      <c r="G168" s="220" t="s">
        <v>1570</v>
      </c>
      <c r="H168" s="221">
        <v>2</v>
      </c>
      <c r="I168" s="222"/>
      <c r="J168" s="223">
        <f>ROUND(I168*H168,2)</f>
        <v>0</v>
      </c>
      <c r="K168" s="219" t="s">
        <v>1247</v>
      </c>
      <c r="L168" s="43"/>
      <c r="M168" s="224" t="s">
        <v>1</v>
      </c>
      <c r="N168" s="225" t="s">
        <v>42</v>
      </c>
      <c r="O168" s="79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AR168" s="17" t="s">
        <v>214</v>
      </c>
      <c r="AT168" s="17" t="s">
        <v>209</v>
      </c>
      <c r="AU168" s="17" t="s">
        <v>80</v>
      </c>
      <c r="AY168" s="17" t="s">
        <v>207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78</v>
      </c>
      <c r="BK168" s="228">
        <f>ROUND(I168*H168,2)</f>
        <v>0</v>
      </c>
      <c r="BL168" s="17" t="s">
        <v>214</v>
      </c>
      <c r="BM168" s="17" t="s">
        <v>1571</v>
      </c>
    </row>
    <row r="169" s="12" customFormat="1">
      <c r="B169" s="229"/>
      <c r="C169" s="230"/>
      <c r="D169" s="231" t="s">
        <v>216</v>
      </c>
      <c r="E169" s="232" t="s">
        <v>1</v>
      </c>
      <c r="F169" s="233" t="s">
        <v>1563</v>
      </c>
      <c r="G169" s="230"/>
      <c r="H169" s="234">
        <v>2</v>
      </c>
      <c r="I169" s="235"/>
      <c r="J169" s="230"/>
      <c r="K169" s="230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216</v>
      </c>
      <c r="AU169" s="240" t="s">
        <v>80</v>
      </c>
      <c r="AV169" s="12" t="s">
        <v>80</v>
      </c>
      <c r="AW169" s="12" t="s">
        <v>33</v>
      </c>
      <c r="AX169" s="12" t="s">
        <v>78</v>
      </c>
      <c r="AY169" s="240" t="s">
        <v>207</v>
      </c>
    </row>
    <row r="170" s="1" customFormat="1" ht="16.5" customHeight="1">
      <c r="B170" s="38"/>
      <c r="C170" s="217" t="s">
        <v>402</v>
      </c>
      <c r="D170" s="217" t="s">
        <v>209</v>
      </c>
      <c r="E170" s="218" t="s">
        <v>1572</v>
      </c>
      <c r="F170" s="219" t="s">
        <v>1573</v>
      </c>
      <c r="G170" s="220" t="s">
        <v>418</v>
      </c>
      <c r="H170" s="221">
        <v>2</v>
      </c>
      <c r="I170" s="222"/>
      <c r="J170" s="223">
        <f>ROUND(I170*H170,2)</f>
        <v>0</v>
      </c>
      <c r="K170" s="219" t="s">
        <v>213</v>
      </c>
      <c r="L170" s="43"/>
      <c r="M170" s="224" t="s">
        <v>1</v>
      </c>
      <c r="N170" s="225" t="s">
        <v>42</v>
      </c>
      <c r="O170" s="79"/>
      <c r="P170" s="226">
        <f>O170*H170</f>
        <v>0</v>
      </c>
      <c r="Q170" s="226">
        <v>0.00029</v>
      </c>
      <c r="R170" s="226">
        <f>Q170*H170</f>
        <v>0.00058</v>
      </c>
      <c r="S170" s="226">
        <v>0</v>
      </c>
      <c r="T170" s="227">
        <f>S170*H170</f>
        <v>0</v>
      </c>
      <c r="AR170" s="17" t="s">
        <v>303</v>
      </c>
      <c r="AT170" s="17" t="s">
        <v>209</v>
      </c>
      <c r="AU170" s="17" t="s">
        <v>80</v>
      </c>
      <c r="AY170" s="17" t="s">
        <v>207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78</v>
      </c>
      <c r="BK170" s="228">
        <f>ROUND(I170*H170,2)</f>
        <v>0</v>
      </c>
      <c r="BL170" s="17" t="s">
        <v>303</v>
      </c>
      <c r="BM170" s="17" t="s">
        <v>1574</v>
      </c>
    </row>
    <row r="171" s="12" customFormat="1">
      <c r="B171" s="229"/>
      <c r="C171" s="230"/>
      <c r="D171" s="231" t="s">
        <v>216</v>
      </c>
      <c r="E171" s="232" t="s">
        <v>1</v>
      </c>
      <c r="F171" s="233" t="s">
        <v>1575</v>
      </c>
      <c r="G171" s="230"/>
      <c r="H171" s="234">
        <v>2</v>
      </c>
      <c r="I171" s="235"/>
      <c r="J171" s="230"/>
      <c r="K171" s="230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216</v>
      </c>
      <c r="AU171" s="240" t="s">
        <v>80</v>
      </c>
      <c r="AV171" s="12" t="s">
        <v>80</v>
      </c>
      <c r="AW171" s="12" t="s">
        <v>33</v>
      </c>
      <c r="AX171" s="12" t="s">
        <v>78</v>
      </c>
      <c r="AY171" s="240" t="s">
        <v>207</v>
      </c>
    </row>
    <row r="172" s="1" customFormat="1" ht="16.5" customHeight="1">
      <c r="B172" s="38"/>
      <c r="C172" s="217" t="s">
        <v>406</v>
      </c>
      <c r="D172" s="217" t="s">
        <v>209</v>
      </c>
      <c r="E172" s="218" t="s">
        <v>1576</v>
      </c>
      <c r="F172" s="219" t="s">
        <v>1577</v>
      </c>
      <c r="G172" s="220" t="s">
        <v>418</v>
      </c>
      <c r="H172" s="221">
        <v>1</v>
      </c>
      <c r="I172" s="222"/>
      <c r="J172" s="223">
        <f>ROUND(I172*H172,2)</f>
        <v>0</v>
      </c>
      <c r="K172" s="219" t="s">
        <v>213</v>
      </c>
      <c r="L172" s="43"/>
      <c r="M172" s="224" t="s">
        <v>1</v>
      </c>
      <c r="N172" s="225" t="s">
        <v>42</v>
      </c>
      <c r="O172" s="79"/>
      <c r="P172" s="226">
        <f>O172*H172</f>
        <v>0</v>
      </c>
      <c r="Q172" s="226">
        <v>0.00017000000000000001</v>
      </c>
      <c r="R172" s="226">
        <f>Q172*H172</f>
        <v>0.00017000000000000001</v>
      </c>
      <c r="S172" s="226">
        <v>0</v>
      </c>
      <c r="T172" s="227">
        <f>S172*H172</f>
        <v>0</v>
      </c>
      <c r="AR172" s="17" t="s">
        <v>303</v>
      </c>
      <c r="AT172" s="17" t="s">
        <v>209</v>
      </c>
      <c r="AU172" s="17" t="s">
        <v>80</v>
      </c>
      <c r="AY172" s="17" t="s">
        <v>207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78</v>
      </c>
      <c r="BK172" s="228">
        <f>ROUND(I172*H172,2)</f>
        <v>0</v>
      </c>
      <c r="BL172" s="17" t="s">
        <v>303</v>
      </c>
      <c r="BM172" s="17" t="s">
        <v>1578</v>
      </c>
    </row>
    <row r="173" s="12" customFormat="1">
      <c r="B173" s="229"/>
      <c r="C173" s="230"/>
      <c r="D173" s="231" t="s">
        <v>216</v>
      </c>
      <c r="E173" s="232" t="s">
        <v>1</v>
      </c>
      <c r="F173" s="233" t="s">
        <v>1579</v>
      </c>
      <c r="G173" s="230"/>
      <c r="H173" s="234">
        <v>1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216</v>
      </c>
      <c r="AU173" s="240" t="s">
        <v>80</v>
      </c>
      <c r="AV173" s="12" t="s">
        <v>80</v>
      </c>
      <c r="AW173" s="12" t="s">
        <v>33</v>
      </c>
      <c r="AX173" s="12" t="s">
        <v>78</v>
      </c>
      <c r="AY173" s="240" t="s">
        <v>207</v>
      </c>
    </row>
    <row r="174" s="1" customFormat="1" ht="16.5" customHeight="1">
      <c r="B174" s="38"/>
      <c r="C174" s="217" t="s">
        <v>410</v>
      </c>
      <c r="D174" s="217" t="s">
        <v>209</v>
      </c>
      <c r="E174" s="218" t="s">
        <v>1580</v>
      </c>
      <c r="F174" s="219" t="s">
        <v>1581</v>
      </c>
      <c r="G174" s="220" t="s">
        <v>1570</v>
      </c>
      <c r="H174" s="221">
        <v>1</v>
      </c>
      <c r="I174" s="222"/>
      <c r="J174" s="223">
        <f>ROUND(I174*H174,2)</f>
        <v>0</v>
      </c>
      <c r="K174" s="219" t="s">
        <v>1247</v>
      </c>
      <c r="L174" s="43"/>
      <c r="M174" s="224" t="s">
        <v>1</v>
      </c>
      <c r="N174" s="225" t="s">
        <v>42</v>
      </c>
      <c r="O174" s="79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AR174" s="17" t="s">
        <v>214</v>
      </c>
      <c r="AT174" s="17" t="s">
        <v>209</v>
      </c>
      <c r="AU174" s="17" t="s">
        <v>80</v>
      </c>
      <c r="AY174" s="17" t="s">
        <v>207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78</v>
      </c>
      <c r="BK174" s="228">
        <f>ROUND(I174*H174,2)</f>
        <v>0</v>
      </c>
      <c r="BL174" s="17" t="s">
        <v>214</v>
      </c>
      <c r="BM174" s="17" t="s">
        <v>1582</v>
      </c>
    </row>
    <row r="175" s="12" customFormat="1">
      <c r="B175" s="229"/>
      <c r="C175" s="230"/>
      <c r="D175" s="231" t="s">
        <v>216</v>
      </c>
      <c r="E175" s="232" t="s">
        <v>1</v>
      </c>
      <c r="F175" s="233" t="s">
        <v>1583</v>
      </c>
      <c r="G175" s="230"/>
      <c r="H175" s="234">
        <v>1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216</v>
      </c>
      <c r="AU175" s="240" t="s">
        <v>80</v>
      </c>
      <c r="AV175" s="12" t="s">
        <v>80</v>
      </c>
      <c r="AW175" s="12" t="s">
        <v>33</v>
      </c>
      <c r="AX175" s="12" t="s">
        <v>78</v>
      </c>
      <c r="AY175" s="240" t="s">
        <v>207</v>
      </c>
    </row>
    <row r="176" s="1" customFormat="1" ht="16.5" customHeight="1">
      <c r="B176" s="38"/>
      <c r="C176" s="217" t="s">
        <v>415</v>
      </c>
      <c r="D176" s="217" t="s">
        <v>209</v>
      </c>
      <c r="E176" s="218" t="s">
        <v>1584</v>
      </c>
      <c r="F176" s="219" t="s">
        <v>1585</v>
      </c>
      <c r="G176" s="220" t="s">
        <v>290</v>
      </c>
      <c r="H176" s="221">
        <v>80</v>
      </c>
      <c r="I176" s="222"/>
      <c r="J176" s="223">
        <f>ROUND(I176*H176,2)</f>
        <v>0</v>
      </c>
      <c r="K176" s="219" t="s">
        <v>213</v>
      </c>
      <c r="L176" s="43"/>
      <c r="M176" s="224" t="s">
        <v>1</v>
      </c>
      <c r="N176" s="225" t="s">
        <v>42</v>
      </c>
      <c r="O176" s="79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17" t="s">
        <v>303</v>
      </c>
      <c r="AT176" s="17" t="s">
        <v>209</v>
      </c>
      <c r="AU176" s="17" t="s">
        <v>80</v>
      </c>
      <c r="AY176" s="17" t="s">
        <v>207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78</v>
      </c>
      <c r="BK176" s="228">
        <f>ROUND(I176*H176,2)</f>
        <v>0</v>
      </c>
      <c r="BL176" s="17" t="s">
        <v>303</v>
      </c>
      <c r="BM176" s="17" t="s">
        <v>1586</v>
      </c>
    </row>
    <row r="177" s="12" customFormat="1">
      <c r="B177" s="229"/>
      <c r="C177" s="230"/>
      <c r="D177" s="231" t="s">
        <v>216</v>
      </c>
      <c r="E177" s="232" t="s">
        <v>1</v>
      </c>
      <c r="F177" s="233" t="s">
        <v>1587</v>
      </c>
      <c r="G177" s="230"/>
      <c r="H177" s="234">
        <v>80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216</v>
      </c>
      <c r="AU177" s="240" t="s">
        <v>80</v>
      </c>
      <c r="AV177" s="12" t="s">
        <v>80</v>
      </c>
      <c r="AW177" s="12" t="s">
        <v>33</v>
      </c>
      <c r="AX177" s="12" t="s">
        <v>78</v>
      </c>
      <c r="AY177" s="240" t="s">
        <v>207</v>
      </c>
    </row>
    <row r="178" s="1" customFormat="1" ht="16.5" customHeight="1">
      <c r="B178" s="38"/>
      <c r="C178" s="217" t="s">
        <v>420</v>
      </c>
      <c r="D178" s="217" t="s">
        <v>209</v>
      </c>
      <c r="E178" s="218" t="s">
        <v>1588</v>
      </c>
      <c r="F178" s="219" t="s">
        <v>1589</v>
      </c>
      <c r="G178" s="220" t="s">
        <v>290</v>
      </c>
      <c r="H178" s="221">
        <v>8</v>
      </c>
      <c r="I178" s="222"/>
      <c r="J178" s="223">
        <f>ROUND(I178*H178,2)</f>
        <v>0</v>
      </c>
      <c r="K178" s="219" t="s">
        <v>213</v>
      </c>
      <c r="L178" s="43"/>
      <c r="M178" s="224" t="s">
        <v>1</v>
      </c>
      <c r="N178" s="225" t="s">
        <v>42</v>
      </c>
      <c r="O178" s="79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AR178" s="17" t="s">
        <v>303</v>
      </c>
      <c r="AT178" s="17" t="s">
        <v>209</v>
      </c>
      <c r="AU178" s="17" t="s">
        <v>80</v>
      </c>
      <c r="AY178" s="17" t="s">
        <v>207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78</v>
      </c>
      <c r="BK178" s="228">
        <f>ROUND(I178*H178,2)</f>
        <v>0</v>
      </c>
      <c r="BL178" s="17" t="s">
        <v>303</v>
      </c>
      <c r="BM178" s="17" t="s">
        <v>1590</v>
      </c>
    </row>
    <row r="179" s="12" customFormat="1">
      <c r="B179" s="229"/>
      <c r="C179" s="230"/>
      <c r="D179" s="231" t="s">
        <v>216</v>
      </c>
      <c r="E179" s="232" t="s">
        <v>1</v>
      </c>
      <c r="F179" s="233" t="s">
        <v>1515</v>
      </c>
      <c r="G179" s="230"/>
      <c r="H179" s="234">
        <v>8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AT179" s="240" t="s">
        <v>216</v>
      </c>
      <c r="AU179" s="240" t="s">
        <v>80</v>
      </c>
      <c r="AV179" s="12" t="s">
        <v>80</v>
      </c>
      <c r="AW179" s="12" t="s">
        <v>33</v>
      </c>
      <c r="AX179" s="12" t="s">
        <v>78</v>
      </c>
      <c r="AY179" s="240" t="s">
        <v>207</v>
      </c>
    </row>
    <row r="180" s="1" customFormat="1" ht="22.5" customHeight="1">
      <c r="B180" s="38"/>
      <c r="C180" s="217" t="s">
        <v>425</v>
      </c>
      <c r="D180" s="217" t="s">
        <v>209</v>
      </c>
      <c r="E180" s="218" t="s">
        <v>1591</v>
      </c>
      <c r="F180" s="219" t="s">
        <v>1592</v>
      </c>
      <c r="G180" s="220" t="s">
        <v>266</v>
      </c>
      <c r="H180" s="221">
        <v>0.11799999999999999</v>
      </c>
      <c r="I180" s="222"/>
      <c r="J180" s="223">
        <f>ROUND(I180*H180,2)</f>
        <v>0</v>
      </c>
      <c r="K180" s="219" t="s">
        <v>213</v>
      </c>
      <c r="L180" s="43"/>
      <c r="M180" s="224" t="s">
        <v>1</v>
      </c>
      <c r="N180" s="225" t="s">
        <v>42</v>
      </c>
      <c r="O180" s="79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AR180" s="17" t="s">
        <v>303</v>
      </c>
      <c r="AT180" s="17" t="s">
        <v>209</v>
      </c>
      <c r="AU180" s="17" t="s">
        <v>80</v>
      </c>
      <c r="AY180" s="17" t="s">
        <v>207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78</v>
      </c>
      <c r="BK180" s="228">
        <f>ROUND(I180*H180,2)</f>
        <v>0</v>
      </c>
      <c r="BL180" s="17" t="s">
        <v>303</v>
      </c>
      <c r="BM180" s="17" t="s">
        <v>1593</v>
      </c>
    </row>
    <row r="181" s="11" customFormat="1" ht="22.8" customHeight="1">
      <c r="B181" s="201"/>
      <c r="C181" s="202"/>
      <c r="D181" s="203" t="s">
        <v>70</v>
      </c>
      <c r="E181" s="215" t="s">
        <v>1594</v>
      </c>
      <c r="F181" s="215" t="s">
        <v>1595</v>
      </c>
      <c r="G181" s="202"/>
      <c r="H181" s="202"/>
      <c r="I181" s="205"/>
      <c r="J181" s="216">
        <f>BK181</f>
        <v>0</v>
      </c>
      <c r="K181" s="202"/>
      <c r="L181" s="207"/>
      <c r="M181" s="208"/>
      <c r="N181" s="209"/>
      <c r="O181" s="209"/>
      <c r="P181" s="210">
        <f>SUM(P182:P255)</f>
        <v>0</v>
      </c>
      <c r="Q181" s="209"/>
      <c r="R181" s="210">
        <f>SUM(R182:R255)</f>
        <v>0.31256970000000017</v>
      </c>
      <c r="S181" s="209"/>
      <c r="T181" s="211">
        <f>SUM(T182:T255)</f>
        <v>0</v>
      </c>
      <c r="AR181" s="212" t="s">
        <v>80</v>
      </c>
      <c r="AT181" s="213" t="s">
        <v>70</v>
      </c>
      <c r="AU181" s="213" t="s">
        <v>78</v>
      </c>
      <c r="AY181" s="212" t="s">
        <v>207</v>
      </c>
      <c r="BK181" s="214">
        <f>SUM(BK182:BK255)</f>
        <v>0</v>
      </c>
    </row>
    <row r="182" s="1" customFormat="1" ht="16.5" customHeight="1">
      <c r="B182" s="38"/>
      <c r="C182" s="217" t="s">
        <v>430</v>
      </c>
      <c r="D182" s="217" t="s">
        <v>209</v>
      </c>
      <c r="E182" s="218" t="s">
        <v>1596</v>
      </c>
      <c r="F182" s="219" t="s">
        <v>1597</v>
      </c>
      <c r="G182" s="220" t="s">
        <v>418</v>
      </c>
      <c r="H182" s="221">
        <v>1</v>
      </c>
      <c r="I182" s="222"/>
      <c r="J182" s="223">
        <f>ROUND(I182*H182,2)</f>
        <v>0</v>
      </c>
      <c r="K182" s="219" t="s">
        <v>1247</v>
      </c>
      <c r="L182" s="43"/>
      <c r="M182" s="224" t="s">
        <v>1</v>
      </c>
      <c r="N182" s="225" t="s">
        <v>42</v>
      </c>
      <c r="O182" s="79"/>
      <c r="P182" s="226">
        <f>O182*H182</f>
        <v>0</v>
      </c>
      <c r="Q182" s="226">
        <v>5.0000000000000002E-05</v>
      </c>
      <c r="R182" s="226">
        <f>Q182*H182</f>
        <v>5.0000000000000002E-05</v>
      </c>
      <c r="S182" s="226">
        <v>0</v>
      </c>
      <c r="T182" s="227">
        <f>S182*H182</f>
        <v>0</v>
      </c>
      <c r="AR182" s="17" t="s">
        <v>303</v>
      </c>
      <c r="AT182" s="17" t="s">
        <v>209</v>
      </c>
      <c r="AU182" s="17" t="s">
        <v>80</v>
      </c>
      <c r="AY182" s="17" t="s">
        <v>207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78</v>
      </c>
      <c r="BK182" s="228">
        <f>ROUND(I182*H182,2)</f>
        <v>0</v>
      </c>
      <c r="BL182" s="17" t="s">
        <v>303</v>
      </c>
      <c r="BM182" s="17" t="s">
        <v>1598</v>
      </c>
    </row>
    <row r="183" s="12" customFormat="1">
      <c r="B183" s="229"/>
      <c r="C183" s="230"/>
      <c r="D183" s="231" t="s">
        <v>216</v>
      </c>
      <c r="E183" s="232" t="s">
        <v>1</v>
      </c>
      <c r="F183" s="233" t="s">
        <v>1599</v>
      </c>
      <c r="G183" s="230"/>
      <c r="H183" s="234">
        <v>1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AT183" s="240" t="s">
        <v>216</v>
      </c>
      <c r="AU183" s="240" t="s">
        <v>80</v>
      </c>
      <c r="AV183" s="12" t="s">
        <v>80</v>
      </c>
      <c r="AW183" s="12" t="s">
        <v>33</v>
      </c>
      <c r="AX183" s="12" t="s">
        <v>78</v>
      </c>
      <c r="AY183" s="240" t="s">
        <v>207</v>
      </c>
    </row>
    <row r="184" s="1" customFormat="1" ht="16.5" customHeight="1">
      <c r="B184" s="38"/>
      <c r="C184" s="217" t="s">
        <v>435</v>
      </c>
      <c r="D184" s="217" t="s">
        <v>209</v>
      </c>
      <c r="E184" s="218" t="s">
        <v>1600</v>
      </c>
      <c r="F184" s="219" t="s">
        <v>1601</v>
      </c>
      <c r="G184" s="220" t="s">
        <v>290</v>
      </c>
      <c r="H184" s="221">
        <v>23</v>
      </c>
      <c r="I184" s="222"/>
      <c r="J184" s="223">
        <f>ROUND(I184*H184,2)</f>
        <v>0</v>
      </c>
      <c r="K184" s="219" t="s">
        <v>1247</v>
      </c>
      <c r="L184" s="43"/>
      <c r="M184" s="224" t="s">
        <v>1</v>
      </c>
      <c r="N184" s="225" t="s">
        <v>42</v>
      </c>
      <c r="O184" s="79"/>
      <c r="P184" s="226">
        <f>O184*H184</f>
        <v>0</v>
      </c>
      <c r="Q184" s="226">
        <v>0.00077999999999999999</v>
      </c>
      <c r="R184" s="226">
        <f>Q184*H184</f>
        <v>0.017940000000000001</v>
      </c>
      <c r="S184" s="226">
        <v>0</v>
      </c>
      <c r="T184" s="227">
        <f>S184*H184</f>
        <v>0</v>
      </c>
      <c r="AR184" s="17" t="s">
        <v>303</v>
      </c>
      <c r="AT184" s="17" t="s">
        <v>209</v>
      </c>
      <c r="AU184" s="17" t="s">
        <v>80</v>
      </c>
      <c r="AY184" s="17" t="s">
        <v>207</v>
      </c>
      <c r="BE184" s="228">
        <f>IF(N184="základní",J184,0)</f>
        <v>0</v>
      </c>
      <c r="BF184" s="228">
        <f>IF(N184="snížená",J184,0)</f>
        <v>0</v>
      </c>
      <c r="BG184" s="228">
        <f>IF(N184="zákl. přenesená",J184,0)</f>
        <v>0</v>
      </c>
      <c r="BH184" s="228">
        <f>IF(N184="sníž. přenesená",J184,0)</f>
        <v>0</v>
      </c>
      <c r="BI184" s="228">
        <f>IF(N184="nulová",J184,0)</f>
        <v>0</v>
      </c>
      <c r="BJ184" s="17" t="s">
        <v>78</v>
      </c>
      <c r="BK184" s="228">
        <f>ROUND(I184*H184,2)</f>
        <v>0</v>
      </c>
      <c r="BL184" s="17" t="s">
        <v>303</v>
      </c>
      <c r="BM184" s="17" t="s">
        <v>1602</v>
      </c>
    </row>
    <row r="185" s="12" customFormat="1">
      <c r="B185" s="229"/>
      <c r="C185" s="230"/>
      <c r="D185" s="231" t="s">
        <v>216</v>
      </c>
      <c r="E185" s="232" t="s">
        <v>1</v>
      </c>
      <c r="F185" s="233" t="s">
        <v>1603</v>
      </c>
      <c r="G185" s="230"/>
      <c r="H185" s="234">
        <v>23</v>
      </c>
      <c r="I185" s="235"/>
      <c r="J185" s="230"/>
      <c r="K185" s="230"/>
      <c r="L185" s="236"/>
      <c r="M185" s="237"/>
      <c r="N185" s="238"/>
      <c r="O185" s="238"/>
      <c r="P185" s="238"/>
      <c r="Q185" s="238"/>
      <c r="R185" s="238"/>
      <c r="S185" s="238"/>
      <c r="T185" s="239"/>
      <c r="AT185" s="240" t="s">
        <v>216</v>
      </c>
      <c r="AU185" s="240" t="s">
        <v>80</v>
      </c>
      <c r="AV185" s="12" t="s">
        <v>80</v>
      </c>
      <c r="AW185" s="12" t="s">
        <v>33</v>
      </c>
      <c r="AX185" s="12" t="s">
        <v>71</v>
      </c>
      <c r="AY185" s="240" t="s">
        <v>207</v>
      </c>
    </row>
    <row r="186" s="13" customFormat="1">
      <c r="B186" s="241"/>
      <c r="C186" s="242"/>
      <c r="D186" s="231" t="s">
        <v>216</v>
      </c>
      <c r="E186" s="243" t="s">
        <v>1</v>
      </c>
      <c r="F186" s="244" t="s">
        <v>223</v>
      </c>
      <c r="G186" s="242"/>
      <c r="H186" s="245">
        <v>23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AT186" s="251" t="s">
        <v>216</v>
      </c>
      <c r="AU186" s="251" t="s">
        <v>80</v>
      </c>
      <c r="AV186" s="13" t="s">
        <v>214</v>
      </c>
      <c r="AW186" s="13" t="s">
        <v>33</v>
      </c>
      <c r="AX186" s="13" t="s">
        <v>78</v>
      </c>
      <c r="AY186" s="251" t="s">
        <v>207</v>
      </c>
    </row>
    <row r="187" s="1" customFormat="1" ht="16.5" customHeight="1">
      <c r="B187" s="38"/>
      <c r="C187" s="217" t="s">
        <v>439</v>
      </c>
      <c r="D187" s="217" t="s">
        <v>209</v>
      </c>
      <c r="E187" s="218" t="s">
        <v>1604</v>
      </c>
      <c r="F187" s="219" t="s">
        <v>1605</v>
      </c>
      <c r="G187" s="220" t="s">
        <v>290</v>
      </c>
      <c r="H187" s="221">
        <v>74</v>
      </c>
      <c r="I187" s="222"/>
      <c r="J187" s="223">
        <f>ROUND(I187*H187,2)</f>
        <v>0</v>
      </c>
      <c r="K187" s="219" t="s">
        <v>1247</v>
      </c>
      <c r="L187" s="43"/>
      <c r="M187" s="224" t="s">
        <v>1</v>
      </c>
      <c r="N187" s="225" t="s">
        <v>42</v>
      </c>
      <c r="O187" s="79"/>
      <c r="P187" s="226">
        <f>O187*H187</f>
        <v>0</v>
      </c>
      <c r="Q187" s="226">
        <v>0.00096000000000000002</v>
      </c>
      <c r="R187" s="226">
        <f>Q187*H187</f>
        <v>0.071040000000000006</v>
      </c>
      <c r="S187" s="226">
        <v>0</v>
      </c>
      <c r="T187" s="227">
        <f>S187*H187</f>
        <v>0</v>
      </c>
      <c r="AR187" s="17" t="s">
        <v>303</v>
      </c>
      <c r="AT187" s="17" t="s">
        <v>209</v>
      </c>
      <c r="AU187" s="17" t="s">
        <v>80</v>
      </c>
      <c r="AY187" s="17" t="s">
        <v>207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78</v>
      </c>
      <c r="BK187" s="228">
        <f>ROUND(I187*H187,2)</f>
        <v>0</v>
      </c>
      <c r="BL187" s="17" t="s">
        <v>303</v>
      </c>
      <c r="BM187" s="17" t="s">
        <v>1606</v>
      </c>
    </row>
    <row r="188" s="12" customFormat="1">
      <c r="B188" s="229"/>
      <c r="C188" s="230"/>
      <c r="D188" s="231" t="s">
        <v>216</v>
      </c>
      <c r="E188" s="232" t="s">
        <v>1</v>
      </c>
      <c r="F188" s="233" t="s">
        <v>1607</v>
      </c>
      <c r="G188" s="230"/>
      <c r="H188" s="234">
        <v>22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216</v>
      </c>
      <c r="AU188" s="240" t="s">
        <v>80</v>
      </c>
      <c r="AV188" s="12" t="s">
        <v>80</v>
      </c>
      <c r="AW188" s="12" t="s">
        <v>33</v>
      </c>
      <c r="AX188" s="12" t="s">
        <v>71</v>
      </c>
      <c r="AY188" s="240" t="s">
        <v>207</v>
      </c>
    </row>
    <row r="189" s="12" customFormat="1">
      <c r="B189" s="229"/>
      <c r="C189" s="230"/>
      <c r="D189" s="231" t="s">
        <v>216</v>
      </c>
      <c r="E189" s="232" t="s">
        <v>1</v>
      </c>
      <c r="F189" s="233" t="s">
        <v>1608</v>
      </c>
      <c r="G189" s="230"/>
      <c r="H189" s="234">
        <v>52</v>
      </c>
      <c r="I189" s="235"/>
      <c r="J189" s="230"/>
      <c r="K189" s="230"/>
      <c r="L189" s="236"/>
      <c r="M189" s="237"/>
      <c r="N189" s="238"/>
      <c r="O189" s="238"/>
      <c r="P189" s="238"/>
      <c r="Q189" s="238"/>
      <c r="R189" s="238"/>
      <c r="S189" s="238"/>
      <c r="T189" s="239"/>
      <c r="AT189" s="240" t="s">
        <v>216</v>
      </c>
      <c r="AU189" s="240" t="s">
        <v>80</v>
      </c>
      <c r="AV189" s="12" t="s">
        <v>80</v>
      </c>
      <c r="AW189" s="12" t="s">
        <v>33</v>
      </c>
      <c r="AX189" s="12" t="s">
        <v>71</v>
      </c>
      <c r="AY189" s="240" t="s">
        <v>207</v>
      </c>
    </row>
    <row r="190" s="13" customFormat="1">
      <c r="B190" s="241"/>
      <c r="C190" s="242"/>
      <c r="D190" s="231" t="s">
        <v>216</v>
      </c>
      <c r="E190" s="243" t="s">
        <v>1</v>
      </c>
      <c r="F190" s="244" t="s">
        <v>223</v>
      </c>
      <c r="G190" s="242"/>
      <c r="H190" s="245">
        <v>74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AT190" s="251" t="s">
        <v>216</v>
      </c>
      <c r="AU190" s="251" t="s">
        <v>80</v>
      </c>
      <c r="AV190" s="13" t="s">
        <v>214</v>
      </c>
      <c r="AW190" s="13" t="s">
        <v>33</v>
      </c>
      <c r="AX190" s="13" t="s">
        <v>78</v>
      </c>
      <c r="AY190" s="251" t="s">
        <v>207</v>
      </c>
    </row>
    <row r="191" s="1" customFormat="1" ht="16.5" customHeight="1">
      <c r="B191" s="38"/>
      <c r="C191" s="273" t="s">
        <v>444</v>
      </c>
      <c r="D191" s="273" t="s">
        <v>281</v>
      </c>
      <c r="E191" s="274" t="s">
        <v>1609</v>
      </c>
      <c r="F191" s="275" t="s">
        <v>1610</v>
      </c>
      <c r="G191" s="276" t="s">
        <v>418</v>
      </c>
      <c r="H191" s="277">
        <v>26.780000000000001</v>
      </c>
      <c r="I191" s="278"/>
      <c r="J191" s="279">
        <f>ROUND(I191*H191,2)</f>
        <v>0</v>
      </c>
      <c r="K191" s="275" t="s">
        <v>1247</v>
      </c>
      <c r="L191" s="280"/>
      <c r="M191" s="281" t="s">
        <v>1</v>
      </c>
      <c r="N191" s="282" t="s">
        <v>42</v>
      </c>
      <c r="O191" s="79"/>
      <c r="P191" s="226">
        <f>O191*H191</f>
        <v>0</v>
      </c>
      <c r="Q191" s="226">
        <v>0.00046000000000000001</v>
      </c>
      <c r="R191" s="226">
        <f>Q191*H191</f>
        <v>0.012318800000000001</v>
      </c>
      <c r="S191" s="226">
        <v>0</v>
      </c>
      <c r="T191" s="227">
        <f>S191*H191</f>
        <v>0</v>
      </c>
      <c r="AR191" s="17" t="s">
        <v>397</v>
      </c>
      <c r="AT191" s="17" t="s">
        <v>281</v>
      </c>
      <c r="AU191" s="17" t="s">
        <v>80</v>
      </c>
      <c r="AY191" s="17" t="s">
        <v>207</v>
      </c>
      <c r="BE191" s="228">
        <f>IF(N191="základní",J191,0)</f>
        <v>0</v>
      </c>
      <c r="BF191" s="228">
        <f>IF(N191="snížená",J191,0)</f>
        <v>0</v>
      </c>
      <c r="BG191" s="228">
        <f>IF(N191="zákl. přenesená",J191,0)</f>
        <v>0</v>
      </c>
      <c r="BH191" s="228">
        <f>IF(N191="sníž. přenesená",J191,0)</f>
        <v>0</v>
      </c>
      <c r="BI191" s="228">
        <f>IF(N191="nulová",J191,0)</f>
        <v>0</v>
      </c>
      <c r="BJ191" s="17" t="s">
        <v>78</v>
      </c>
      <c r="BK191" s="228">
        <f>ROUND(I191*H191,2)</f>
        <v>0</v>
      </c>
      <c r="BL191" s="17" t="s">
        <v>303</v>
      </c>
      <c r="BM191" s="17" t="s">
        <v>1611</v>
      </c>
    </row>
    <row r="192" s="12" customFormat="1">
      <c r="B192" s="229"/>
      <c r="C192" s="230"/>
      <c r="D192" s="231" t="s">
        <v>216</v>
      </c>
      <c r="E192" s="232" t="s">
        <v>1</v>
      </c>
      <c r="F192" s="233" t="s">
        <v>1612</v>
      </c>
      <c r="G192" s="230"/>
      <c r="H192" s="234">
        <v>26.780000000000001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AT192" s="240" t="s">
        <v>216</v>
      </c>
      <c r="AU192" s="240" t="s">
        <v>80</v>
      </c>
      <c r="AV192" s="12" t="s">
        <v>80</v>
      </c>
      <c r="AW192" s="12" t="s">
        <v>33</v>
      </c>
      <c r="AX192" s="12" t="s">
        <v>78</v>
      </c>
      <c r="AY192" s="240" t="s">
        <v>207</v>
      </c>
    </row>
    <row r="193" s="1" customFormat="1" ht="16.5" customHeight="1">
      <c r="B193" s="38"/>
      <c r="C193" s="217" t="s">
        <v>449</v>
      </c>
      <c r="D193" s="217" t="s">
        <v>209</v>
      </c>
      <c r="E193" s="218" t="s">
        <v>1613</v>
      </c>
      <c r="F193" s="219" t="s">
        <v>1614</v>
      </c>
      <c r="G193" s="220" t="s">
        <v>290</v>
      </c>
      <c r="H193" s="221">
        <v>34</v>
      </c>
      <c r="I193" s="222"/>
      <c r="J193" s="223">
        <f>ROUND(I193*H193,2)</f>
        <v>0</v>
      </c>
      <c r="K193" s="219" t="s">
        <v>1247</v>
      </c>
      <c r="L193" s="43"/>
      <c r="M193" s="224" t="s">
        <v>1</v>
      </c>
      <c r="N193" s="225" t="s">
        <v>42</v>
      </c>
      <c r="O193" s="79"/>
      <c r="P193" s="226">
        <f>O193*H193</f>
        <v>0</v>
      </c>
      <c r="Q193" s="226">
        <v>0.00125</v>
      </c>
      <c r="R193" s="226">
        <f>Q193*H193</f>
        <v>0.042500000000000003</v>
      </c>
      <c r="S193" s="226">
        <v>0</v>
      </c>
      <c r="T193" s="227">
        <f>S193*H193</f>
        <v>0</v>
      </c>
      <c r="AR193" s="17" t="s">
        <v>303</v>
      </c>
      <c r="AT193" s="17" t="s">
        <v>209</v>
      </c>
      <c r="AU193" s="17" t="s">
        <v>80</v>
      </c>
      <c r="AY193" s="17" t="s">
        <v>207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78</v>
      </c>
      <c r="BK193" s="228">
        <f>ROUND(I193*H193,2)</f>
        <v>0</v>
      </c>
      <c r="BL193" s="17" t="s">
        <v>303</v>
      </c>
      <c r="BM193" s="17" t="s">
        <v>1615</v>
      </c>
    </row>
    <row r="194" s="12" customFormat="1">
      <c r="B194" s="229"/>
      <c r="C194" s="230"/>
      <c r="D194" s="231" t="s">
        <v>216</v>
      </c>
      <c r="E194" s="232" t="s">
        <v>1</v>
      </c>
      <c r="F194" s="233" t="s">
        <v>1616</v>
      </c>
      <c r="G194" s="230"/>
      <c r="H194" s="234">
        <v>34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216</v>
      </c>
      <c r="AU194" s="240" t="s">
        <v>80</v>
      </c>
      <c r="AV194" s="12" t="s">
        <v>80</v>
      </c>
      <c r="AW194" s="12" t="s">
        <v>33</v>
      </c>
      <c r="AX194" s="12" t="s">
        <v>71</v>
      </c>
      <c r="AY194" s="240" t="s">
        <v>207</v>
      </c>
    </row>
    <row r="195" s="13" customFormat="1">
      <c r="B195" s="241"/>
      <c r="C195" s="242"/>
      <c r="D195" s="231" t="s">
        <v>216</v>
      </c>
      <c r="E195" s="243" t="s">
        <v>1</v>
      </c>
      <c r="F195" s="244" t="s">
        <v>223</v>
      </c>
      <c r="G195" s="242"/>
      <c r="H195" s="245">
        <v>34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AT195" s="251" t="s">
        <v>216</v>
      </c>
      <c r="AU195" s="251" t="s">
        <v>80</v>
      </c>
      <c r="AV195" s="13" t="s">
        <v>214</v>
      </c>
      <c r="AW195" s="13" t="s">
        <v>33</v>
      </c>
      <c r="AX195" s="13" t="s">
        <v>78</v>
      </c>
      <c r="AY195" s="251" t="s">
        <v>207</v>
      </c>
    </row>
    <row r="196" s="1" customFormat="1" ht="16.5" customHeight="1">
      <c r="B196" s="38"/>
      <c r="C196" s="273" t="s">
        <v>454</v>
      </c>
      <c r="D196" s="273" t="s">
        <v>281</v>
      </c>
      <c r="E196" s="274" t="s">
        <v>1617</v>
      </c>
      <c r="F196" s="275" t="s">
        <v>1618</v>
      </c>
      <c r="G196" s="276" t="s">
        <v>418</v>
      </c>
      <c r="H196" s="277">
        <v>17.510000000000002</v>
      </c>
      <c r="I196" s="278"/>
      <c r="J196" s="279">
        <f>ROUND(I196*H196,2)</f>
        <v>0</v>
      </c>
      <c r="K196" s="275" t="s">
        <v>1247</v>
      </c>
      <c r="L196" s="280"/>
      <c r="M196" s="281" t="s">
        <v>1</v>
      </c>
      <c r="N196" s="282" t="s">
        <v>42</v>
      </c>
      <c r="O196" s="79"/>
      <c r="P196" s="226">
        <f>O196*H196</f>
        <v>0</v>
      </c>
      <c r="Q196" s="226">
        <v>0.00060999999999999997</v>
      </c>
      <c r="R196" s="226">
        <f>Q196*H196</f>
        <v>0.010681100000000001</v>
      </c>
      <c r="S196" s="226">
        <v>0</v>
      </c>
      <c r="T196" s="227">
        <f>S196*H196</f>
        <v>0</v>
      </c>
      <c r="AR196" s="17" t="s">
        <v>397</v>
      </c>
      <c r="AT196" s="17" t="s">
        <v>281</v>
      </c>
      <c r="AU196" s="17" t="s">
        <v>80</v>
      </c>
      <c r="AY196" s="17" t="s">
        <v>207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78</v>
      </c>
      <c r="BK196" s="228">
        <f>ROUND(I196*H196,2)</f>
        <v>0</v>
      </c>
      <c r="BL196" s="17" t="s">
        <v>303</v>
      </c>
      <c r="BM196" s="17" t="s">
        <v>1619</v>
      </c>
    </row>
    <row r="197" s="12" customFormat="1">
      <c r="B197" s="229"/>
      <c r="C197" s="230"/>
      <c r="D197" s="231" t="s">
        <v>216</v>
      </c>
      <c r="E197" s="232" t="s">
        <v>1</v>
      </c>
      <c r="F197" s="233" t="s">
        <v>1620</v>
      </c>
      <c r="G197" s="230"/>
      <c r="H197" s="234">
        <v>17.510000000000002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AT197" s="240" t="s">
        <v>216</v>
      </c>
      <c r="AU197" s="240" t="s">
        <v>80</v>
      </c>
      <c r="AV197" s="12" t="s">
        <v>80</v>
      </c>
      <c r="AW197" s="12" t="s">
        <v>33</v>
      </c>
      <c r="AX197" s="12" t="s">
        <v>78</v>
      </c>
      <c r="AY197" s="240" t="s">
        <v>207</v>
      </c>
    </row>
    <row r="198" s="1" customFormat="1" ht="16.5" customHeight="1">
      <c r="B198" s="38"/>
      <c r="C198" s="217" t="s">
        <v>467</v>
      </c>
      <c r="D198" s="217" t="s">
        <v>209</v>
      </c>
      <c r="E198" s="218" t="s">
        <v>1621</v>
      </c>
      <c r="F198" s="219" t="s">
        <v>1622</v>
      </c>
      <c r="G198" s="220" t="s">
        <v>290</v>
      </c>
      <c r="H198" s="221">
        <v>28</v>
      </c>
      <c r="I198" s="222"/>
      <c r="J198" s="223">
        <f>ROUND(I198*H198,2)</f>
        <v>0</v>
      </c>
      <c r="K198" s="219" t="s">
        <v>1247</v>
      </c>
      <c r="L198" s="43"/>
      <c r="M198" s="224" t="s">
        <v>1</v>
      </c>
      <c r="N198" s="225" t="s">
        <v>42</v>
      </c>
      <c r="O198" s="79"/>
      <c r="P198" s="226">
        <f>O198*H198</f>
        <v>0</v>
      </c>
      <c r="Q198" s="226">
        <v>0.0025600000000000002</v>
      </c>
      <c r="R198" s="226">
        <f>Q198*H198</f>
        <v>0.071680000000000008</v>
      </c>
      <c r="S198" s="226">
        <v>0</v>
      </c>
      <c r="T198" s="227">
        <f>S198*H198</f>
        <v>0</v>
      </c>
      <c r="AR198" s="17" t="s">
        <v>303</v>
      </c>
      <c r="AT198" s="17" t="s">
        <v>209</v>
      </c>
      <c r="AU198" s="17" t="s">
        <v>80</v>
      </c>
      <c r="AY198" s="17" t="s">
        <v>207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78</v>
      </c>
      <c r="BK198" s="228">
        <f>ROUND(I198*H198,2)</f>
        <v>0</v>
      </c>
      <c r="BL198" s="17" t="s">
        <v>303</v>
      </c>
      <c r="BM198" s="17" t="s">
        <v>1623</v>
      </c>
    </row>
    <row r="199" s="12" customFormat="1">
      <c r="B199" s="229"/>
      <c r="C199" s="230"/>
      <c r="D199" s="231" t="s">
        <v>216</v>
      </c>
      <c r="E199" s="232" t="s">
        <v>1</v>
      </c>
      <c r="F199" s="233" t="s">
        <v>1624</v>
      </c>
      <c r="G199" s="230"/>
      <c r="H199" s="234">
        <v>28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AT199" s="240" t="s">
        <v>216</v>
      </c>
      <c r="AU199" s="240" t="s">
        <v>80</v>
      </c>
      <c r="AV199" s="12" t="s">
        <v>80</v>
      </c>
      <c r="AW199" s="12" t="s">
        <v>33</v>
      </c>
      <c r="AX199" s="12" t="s">
        <v>71</v>
      </c>
      <c r="AY199" s="240" t="s">
        <v>207</v>
      </c>
    </row>
    <row r="200" s="13" customFormat="1">
      <c r="B200" s="241"/>
      <c r="C200" s="242"/>
      <c r="D200" s="231" t="s">
        <v>216</v>
      </c>
      <c r="E200" s="243" t="s">
        <v>1</v>
      </c>
      <c r="F200" s="244" t="s">
        <v>223</v>
      </c>
      <c r="G200" s="242"/>
      <c r="H200" s="245">
        <v>28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AT200" s="251" t="s">
        <v>216</v>
      </c>
      <c r="AU200" s="251" t="s">
        <v>80</v>
      </c>
      <c r="AV200" s="13" t="s">
        <v>214</v>
      </c>
      <c r="AW200" s="13" t="s">
        <v>33</v>
      </c>
      <c r="AX200" s="13" t="s">
        <v>78</v>
      </c>
      <c r="AY200" s="251" t="s">
        <v>207</v>
      </c>
    </row>
    <row r="201" s="1" customFormat="1" ht="16.5" customHeight="1">
      <c r="B201" s="38"/>
      <c r="C201" s="273" t="s">
        <v>481</v>
      </c>
      <c r="D201" s="273" t="s">
        <v>281</v>
      </c>
      <c r="E201" s="274" t="s">
        <v>1625</v>
      </c>
      <c r="F201" s="275" t="s">
        <v>1626</v>
      </c>
      <c r="G201" s="276" t="s">
        <v>418</v>
      </c>
      <c r="H201" s="277">
        <v>14.42</v>
      </c>
      <c r="I201" s="278"/>
      <c r="J201" s="279">
        <f>ROUND(I201*H201,2)</f>
        <v>0</v>
      </c>
      <c r="K201" s="275" t="s">
        <v>1247</v>
      </c>
      <c r="L201" s="280"/>
      <c r="M201" s="281" t="s">
        <v>1</v>
      </c>
      <c r="N201" s="282" t="s">
        <v>42</v>
      </c>
      <c r="O201" s="79"/>
      <c r="P201" s="226">
        <f>O201*H201</f>
        <v>0</v>
      </c>
      <c r="Q201" s="226">
        <v>0.00068999999999999997</v>
      </c>
      <c r="R201" s="226">
        <f>Q201*H201</f>
        <v>0.0099498</v>
      </c>
      <c r="S201" s="226">
        <v>0</v>
      </c>
      <c r="T201" s="227">
        <f>S201*H201</f>
        <v>0</v>
      </c>
      <c r="AR201" s="17" t="s">
        <v>397</v>
      </c>
      <c r="AT201" s="17" t="s">
        <v>281</v>
      </c>
      <c r="AU201" s="17" t="s">
        <v>80</v>
      </c>
      <c r="AY201" s="17" t="s">
        <v>207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78</v>
      </c>
      <c r="BK201" s="228">
        <f>ROUND(I201*H201,2)</f>
        <v>0</v>
      </c>
      <c r="BL201" s="17" t="s">
        <v>303</v>
      </c>
      <c r="BM201" s="17" t="s">
        <v>1627</v>
      </c>
    </row>
    <row r="202" s="12" customFormat="1">
      <c r="B202" s="229"/>
      <c r="C202" s="230"/>
      <c r="D202" s="231" t="s">
        <v>216</v>
      </c>
      <c r="E202" s="232" t="s">
        <v>1</v>
      </c>
      <c r="F202" s="233" t="s">
        <v>1628</v>
      </c>
      <c r="G202" s="230"/>
      <c r="H202" s="234">
        <v>14.42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AT202" s="240" t="s">
        <v>216</v>
      </c>
      <c r="AU202" s="240" t="s">
        <v>80</v>
      </c>
      <c r="AV202" s="12" t="s">
        <v>80</v>
      </c>
      <c r="AW202" s="12" t="s">
        <v>33</v>
      </c>
      <c r="AX202" s="12" t="s">
        <v>78</v>
      </c>
      <c r="AY202" s="240" t="s">
        <v>207</v>
      </c>
    </row>
    <row r="203" s="1" customFormat="1" ht="16.5" customHeight="1">
      <c r="B203" s="38"/>
      <c r="C203" s="273" t="s">
        <v>487</v>
      </c>
      <c r="D203" s="273" t="s">
        <v>281</v>
      </c>
      <c r="E203" s="274" t="s">
        <v>1629</v>
      </c>
      <c r="F203" s="275" t="s">
        <v>1630</v>
      </c>
      <c r="G203" s="276" t="s">
        <v>418</v>
      </c>
      <c r="H203" s="277">
        <v>42</v>
      </c>
      <c r="I203" s="278"/>
      <c r="J203" s="279">
        <f>ROUND(I203*H203,2)</f>
        <v>0</v>
      </c>
      <c r="K203" s="275" t="s">
        <v>1247</v>
      </c>
      <c r="L203" s="280"/>
      <c r="M203" s="281" t="s">
        <v>1</v>
      </c>
      <c r="N203" s="282" t="s">
        <v>42</v>
      </c>
      <c r="O203" s="79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AR203" s="17" t="s">
        <v>397</v>
      </c>
      <c r="AT203" s="17" t="s">
        <v>281</v>
      </c>
      <c r="AU203" s="17" t="s">
        <v>80</v>
      </c>
      <c r="AY203" s="17" t="s">
        <v>207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78</v>
      </c>
      <c r="BK203" s="228">
        <f>ROUND(I203*H203,2)</f>
        <v>0</v>
      </c>
      <c r="BL203" s="17" t="s">
        <v>303</v>
      </c>
      <c r="BM203" s="17" t="s">
        <v>1631</v>
      </c>
    </row>
    <row r="204" s="12" customFormat="1">
      <c r="B204" s="229"/>
      <c r="C204" s="230"/>
      <c r="D204" s="231" t="s">
        <v>216</v>
      </c>
      <c r="E204" s="232" t="s">
        <v>1</v>
      </c>
      <c r="F204" s="233" t="s">
        <v>1632</v>
      </c>
      <c r="G204" s="230"/>
      <c r="H204" s="234">
        <v>42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AT204" s="240" t="s">
        <v>216</v>
      </c>
      <c r="AU204" s="240" t="s">
        <v>80</v>
      </c>
      <c r="AV204" s="12" t="s">
        <v>80</v>
      </c>
      <c r="AW204" s="12" t="s">
        <v>33</v>
      </c>
      <c r="AX204" s="12" t="s">
        <v>78</v>
      </c>
      <c r="AY204" s="240" t="s">
        <v>207</v>
      </c>
    </row>
    <row r="205" s="1" customFormat="1" ht="22.5" customHeight="1">
      <c r="B205" s="38"/>
      <c r="C205" s="217" t="s">
        <v>494</v>
      </c>
      <c r="D205" s="217" t="s">
        <v>209</v>
      </c>
      <c r="E205" s="218" t="s">
        <v>1633</v>
      </c>
      <c r="F205" s="219" t="s">
        <v>1634</v>
      </c>
      <c r="G205" s="220" t="s">
        <v>290</v>
      </c>
      <c r="H205" s="221">
        <v>23</v>
      </c>
      <c r="I205" s="222"/>
      <c r="J205" s="223">
        <f>ROUND(I205*H205,2)</f>
        <v>0</v>
      </c>
      <c r="K205" s="219" t="s">
        <v>213</v>
      </c>
      <c r="L205" s="43"/>
      <c r="M205" s="224" t="s">
        <v>1</v>
      </c>
      <c r="N205" s="225" t="s">
        <v>42</v>
      </c>
      <c r="O205" s="79"/>
      <c r="P205" s="226">
        <f>O205*H205</f>
        <v>0</v>
      </c>
      <c r="Q205" s="226">
        <v>5.0000000000000002E-05</v>
      </c>
      <c r="R205" s="226">
        <f>Q205*H205</f>
        <v>0.00115</v>
      </c>
      <c r="S205" s="226">
        <v>0</v>
      </c>
      <c r="T205" s="227">
        <f>S205*H205</f>
        <v>0</v>
      </c>
      <c r="AR205" s="17" t="s">
        <v>303</v>
      </c>
      <c r="AT205" s="17" t="s">
        <v>209</v>
      </c>
      <c r="AU205" s="17" t="s">
        <v>80</v>
      </c>
      <c r="AY205" s="17" t="s">
        <v>207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78</v>
      </c>
      <c r="BK205" s="228">
        <f>ROUND(I205*H205,2)</f>
        <v>0</v>
      </c>
      <c r="BL205" s="17" t="s">
        <v>303</v>
      </c>
      <c r="BM205" s="17" t="s">
        <v>1635</v>
      </c>
    </row>
    <row r="206" s="12" customFormat="1">
      <c r="B206" s="229"/>
      <c r="C206" s="230"/>
      <c r="D206" s="231" t="s">
        <v>216</v>
      </c>
      <c r="E206" s="232" t="s">
        <v>1</v>
      </c>
      <c r="F206" s="233" t="s">
        <v>1636</v>
      </c>
      <c r="G206" s="230"/>
      <c r="H206" s="234">
        <v>23</v>
      </c>
      <c r="I206" s="235"/>
      <c r="J206" s="230"/>
      <c r="K206" s="230"/>
      <c r="L206" s="236"/>
      <c r="M206" s="237"/>
      <c r="N206" s="238"/>
      <c r="O206" s="238"/>
      <c r="P206" s="238"/>
      <c r="Q206" s="238"/>
      <c r="R206" s="238"/>
      <c r="S206" s="238"/>
      <c r="T206" s="239"/>
      <c r="AT206" s="240" t="s">
        <v>216</v>
      </c>
      <c r="AU206" s="240" t="s">
        <v>80</v>
      </c>
      <c r="AV206" s="12" t="s">
        <v>80</v>
      </c>
      <c r="AW206" s="12" t="s">
        <v>33</v>
      </c>
      <c r="AX206" s="12" t="s">
        <v>71</v>
      </c>
      <c r="AY206" s="240" t="s">
        <v>207</v>
      </c>
    </row>
    <row r="207" s="13" customFormat="1">
      <c r="B207" s="241"/>
      <c r="C207" s="242"/>
      <c r="D207" s="231" t="s">
        <v>216</v>
      </c>
      <c r="E207" s="243" t="s">
        <v>1</v>
      </c>
      <c r="F207" s="244" t="s">
        <v>223</v>
      </c>
      <c r="G207" s="242"/>
      <c r="H207" s="245">
        <v>23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AT207" s="251" t="s">
        <v>216</v>
      </c>
      <c r="AU207" s="251" t="s">
        <v>80</v>
      </c>
      <c r="AV207" s="13" t="s">
        <v>214</v>
      </c>
      <c r="AW207" s="13" t="s">
        <v>33</v>
      </c>
      <c r="AX207" s="13" t="s">
        <v>78</v>
      </c>
      <c r="AY207" s="251" t="s">
        <v>207</v>
      </c>
    </row>
    <row r="208" s="1" customFormat="1" ht="22.5" customHeight="1">
      <c r="B208" s="38"/>
      <c r="C208" s="217" t="s">
        <v>499</v>
      </c>
      <c r="D208" s="217" t="s">
        <v>209</v>
      </c>
      <c r="E208" s="218" t="s">
        <v>1637</v>
      </c>
      <c r="F208" s="219" t="s">
        <v>1638</v>
      </c>
      <c r="G208" s="220" t="s">
        <v>290</v>
      </c>
      <c r="H208" s="221">
        <v>66</v>
      </c>
      <c r="I208" s="222"/>
      <c r="J208" s="223">
        <f>ROUND(I208*H208,2)</f>
        <v>0</v>
      </c>
      <c r="K208" s="219" t="s">
        <v>213</v>
      </c>
      <c r="L208" s="43"/>
      <c r="M208" s="224" t="s">
        <v>1</v>
      </c>
      <c r="N208" s="225" t="s">
        <v>42</v>
      </c>
      <c r="O208" s="79"/>
      <c r="P208" s="226">
        <f>O208*H208</f>
        <v>0</v>
      </c>
      <c r="Q208" s="226">
        <v>6.9999999999999994E-05</v>
      </c>
      <c r="R208" s="226">
        <f>Q208*H208</f>
        <v>0.00462</v>
      </c>
      <c r="S208" s="226">
        <v>0</v>
      </c>
      <c r="T208" s="227">
        <f>S208*H208</f>
        <v>0</v>
      </c>
      <c r="AR208" s="17" t="s">
        <v>303</v>
      </c>
      <c r="AT208" s="17" t="s">
        <v>209</v>
      </c>
      <c r="AU208" s="17" t="s">
        <v>80</v>
      </c>
      <c r="AY208" s="17" t="s">
        <v>207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78</v>
      </c>
      <c r="BK208" s="228">
        <f>ROUND(I208*H208,2)</f>
        <v>0</v>
      </c>
      <c r="BL208" s="17" t="s">
        <v>303</v>
      </c>
      <c r="BM208" s="17" t="s">
        <v>1639</v>
      </c>
    </row>
    <row r="209" s="12" customFormat="1">
      <c r="B209" s="229"/>
      <c r="C209" s="230"/>
      <c r="D209" s="231" t="s">
        <v>216</v>
      </c>
      <c r="E209" s="232" t="s">
        <v>1</v>
      </c>
      <c r="F209" s="233" t="s">
        <v>1640</v>
      </c>
      <c r="G209" s="230"/>
      <c r="H209" s="234">
        <v>22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AT209" s="240" t="s">
        <v>216</v>
      </c>
      <c r="AU209" s="240" t="s">
        <v>80</v>
      </c>
      <c r="AV209" s="12" t="s">
        <v>80</v>
      </c>
      <c r="AW209" s="12" t="s">
        <v>33</v>
      </c>
      <c r="AX209" s="12" t="s">
        <v>71</v>
      </c>
      <c r="AY209" s="240" t="s">
        <v>207</v>
      </c>
    </row>
    <row r="210" s="12" customFormat="1">
      <c r="B210" s="229"/>
      <c r="C210" s="230"/>
      <c r="D210" s="231" t="s">
        <v>216</v>
      </c>
      <c r="E210" s="232" t="s">
        <v>1</v>
      </c>
      <c r="F210" s="233" t="s">
        <v>1641</v>
      </c>
      <c r="G210" s="230"/>
      <c r="H210" s="234">
        <v>44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AT210" s="240" t="s">
        <v>216</v>
      </c>
      <c r="AU210" s="240" t="s">
        <v>80</v>
      </c>
      <c r="AV210" s="12" t="s">
        <v>80</v>
      </c>
      <c r="AW210" s="12" t="s">
        <v>33</v>
      </c>
      <c r="AX210" s="12" t="s">
        <v>71</v>
      </c>
      <c r="AY210" s="240" t="s">
        <v>207</v>
      </c>
    </row>
    <row r="211" s="13" customFormat="1">
      <c r="B211" s="241"/>
      <c r="C211" s="242"/>
      <c r="D211" s="231" t="s">
        <v>216</v>
      </c>
      <c r="E211" s="243" t="s">
        <v>1</v>
      </c>
      <c r="F211" s="244" t="s">
        <v>223</v>
      </c>
      <c r="G211" s="242"/>
      <c r="H211" s="245">
        <v>66</v>
      </c>
      <c r="I211" s="246"/>
      <c r="J211" s="242"/>
      <c r="K211" s="242"/>
      <c r="L211" s="247"/>
      <c r="M211" s="248"/>
      <c r="N211" s="249"/>
      <c r="O211" s="249"/>
      <c r="P211" s="249"/>
      <c r="Q211" s="249"/>
      <c r="R211" s="249"/>
      <c r="S211" s="249"/>
      <c r="T211" s="250"/>
      <c r="AT211" s="251" t="s">
        <v>216</v>
      </c>
      <c r="AU211" s="251" t="s">
        <v>80</v>
      </c>
      <c r="AV211" s="13" t="s">
        <v>214</v>
      </c>
      <c r="AW211" s="13" t="s">
        <v>33</v>
      </c>
      <c r="AX211" s="13" t="s">
        <v>78</v>
      </c>
      <c r="AY211" s="251" t="s">
        <v>207</v>
      </c>
    </row>
    <row r="212" s="1" customFormat="1" ht="22.5" customHeight="1">
      <c r="B212" s="38"/>
      <c r="C212" s="217" t="s">
        <v>504</v>
      </c>
      <c r="D212" s="217" t="s">
        <v>209</v>
      </c>
      <c r="E212" s="218" t="s">
        <v>1642</v>
      </c>
      <c r="F212" s="219" t="s">
        <v>1643</v>
      </c>
      <c r="G212" s="220" t="s">
        <v>290</v>
      </c>
      <c r="H212" s="221">
        <v>70</v>
      </c>
      <c r="I212" s="222"/>
      <c r="J212" s="223">
        <f>ROUND(I212*H212,2)</f>
        <v>0</v>
      </c>
      <c r="K212" s="219" t="s">
        <v>213</v>
      </c>
      <c r="L212" s="43"/>
      <c r="M212" s="224" t="s">
        <v>1</v>
      </c>
      <c r="N212" s="225" t="s">
        <v>42</v>
      </c>
      <c r="O212" s="79"/>
      <c r="P212" s="226">
        <f>O212*H212</f>
        <v>0</v>
      </c>
      <c r="Q212" s="226">
        <v>0.00024000000000000001</v>
      </c>
      <c r="R212" s="226">
        <f>Q212*H212</f>
        <v>0.016799999999999999</v>
      </c>
      <c r="S212" s="226">
        <v>0</v>
      </c>
      <c r="T212" s="227">
        <f>S212*H212</f>
        <v>0</v>
      </c>
      <c r="AR212" s="17" t="s">
        <v>303</v>
      </c>
      <c r="AT212" s="17" t="s">
        <v>209</v>
      </c>
      <c r="AU212" s="17" t="s">
        <v>80</v>
      </c>
      <c r="AY212" s="17" t="s">
        <v>207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78</v>
      </c>
      <c r="BK212" s="228">
        <f>ROUND(I212*H212,2)</f>
        <v>0</v>
      </c>
      <c r="BL212" s="17" t="s">
        <v>303</v>
      </c>
      <c r="BM212" s="17" t="s">
        <v>1644</v>
      </c>
    </row>
    <row r="213" s="12" customFormat="1">
      <c r="B213" s="229"/>
      <c r="C213" s="230"/>
      <c r="D213" s="231" t="s">
        <v>216</v>
      </c>
      <c r="E213" s="232" t="s">
        <v>1</v>
      </c>
      <c r="F213" s="233" t="s">
        <v>1645</v>
      </c>
      <c r="G213" s="230"/>
      <c r="H213" s="234">
        <v>70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216</v>
      </c>
      <c r="AU213" s="240" t="s">
        <v>80</v>
      </c>
      <c r="AV213" s="12" t="s">
        <v>80</v>
      </c>
      <c r="AW213" s="12" t="s">
        <v>33</v>
      </c>
      <c r="AX213" s="12" t="s">
        <v>71</v>
      </c>
      <c r="AY213" s="240" t="s">
        <v>207</v>
      </c>
    </row>
    <row r="214" s="13" customFormat="1">
      <c r="B214" s="241"/>
      <c r="C214" s="242"/>
      <c r="D214" s="231" t="s">
        <v>216</v>
      </c>
      <c r="E214" s="243" t="s">
        <v>1</v>
      </c>
      <c r="F214" s="244" t="s">
        <v>223</v>
      </c>
      <c r="G214" s="242"/>
      <c r="H214" s="245">
        <v>70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AT214" s="251" t="s">
        <v>216</v>
      </c>
      <c r="AU214" s="251" t="s">
        <v>80</v>
      </c>
      <c r="AV214" s="13" t="s">
        <v>214</v>
      </c>
      <c r="AW214" s="13" t="s">
        <v>33</v>
      </c>
      <c r="AX214" s="13" t="s">
        <v>78</v>
      </c>
      <c r="AY214" s="251" t="s">
        <v>207</v>
      </c>
    </row>
    <row r="215" s="1" customFormat="1" ht="22.5" customHeight="1">
      <c r="B215" s="38"/>
      <c r="C215" s="217" t="s">
        <v>509</v>
      </c>
      <c r="D215" s="217" t="s">
        <v>209</v>
      </c>
      <c r="E215" s="218" t="s">
        <v>1646</v>
      </c>
      <c r="F215" s="219" t="s">
        <v>1647</v>
      </c>
      <c r="G215" s="220" t="s">
        <v>290</v>
      </c>
      <c r="H215" s="221">
        <v>28</v>
      </c>
      <c r="I215" s="222"/>
      <c r="J215" s="223">
        <f>ROUND(I215*H215,2)</f>
        <v>0</v>
      </c>
      <c r="K215" s="219" t="s">
        <v>213</v>
      </c>
      <c r="L215" s="43"/>
      <c r="M215" s="224" t="s">
        <v>1</v>
      </c>
      <c r="N215" s="225" t="s">
        <v>42</v>
      </c>
      <c r="O215" s="79"/>
      <c r="P215" s="226">
        <f>O215*H215</f>
        <v>0</v>
      </c>
      <c r="Q215" s="226">
        <v>0.00027</v>
      </c>
      <c r="R215" s="226">
        <f>Q215*H215</f>
        <v>0.0075599999999999999</v>
      </c>
      <c r="S215" s="226">
        <v>0</v>
      </c>
      <c r="T215" s="227">
        <f>S215*H215</f>
        <v>0</v>
      </c>
      <c r="AR215" s="17" t="s">
        <v>303</v>
      </c>
      <c r="AT215" s="17" t="s">
        <v>209</v>
      </c>
      <c r="AU215" s="17" t="s">
        <v>80</v>
      </c>
      <c r="AY215" s="17" t="s">
        <v>207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78</v>
      </c>
      <c r="BK215" s="228">
        <f>ROUND(I215*H215,2)</f>
        <v>0</v>
      </c>
      <c r="BL215" s="17" t="s">
        <v>303</v>
      </c>
      <c r="BM215" s="17" t="s">
        <v>1648</v>
      </c>
    </row>
    <row r="216" s="12" customFormat="1">
      <c r="B216" s="229"/>
      <c r="C216" s="230"/>
      <c r="D216" s="231" t="s">
        <v>216</v>
      </c>
      <c r="E216" s="232" t="s">
        <v>1</v>
      </c>
      <c r="F216" s="233" t="s">
        <v>1649</v>
      </c>
      <c r="G216" s="230"/>
      <c r="H216" s="234">
        <v>28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AT216" s="240" t="s">
        <v>216</v>
      </c>
      <c r="AU216" s="240" t="s">
        <v>80</v>
      </c>
      <c r="AV216" s="12" t="s">
        <v>80</v>
      </c>
      <c r="AW216" s="12" t="s">
        <v>33</v>
      </c>
      <c r="AX216" s="12" t="s">
        <v>71</v>
      </c>
      <c r="AY216" s="240" t="s">
        <v>207</v>
      </c>
    </row>
    <row r="217" s="13" customFormat="1">
      <c r="B217" s="241"/>
      <c r="C217" s="242"/>
      <c r="D217" s="231" t="s">
        <v>216</v>
      </c>
      <c r="E217" s="243" t="s">
        <v>1</v>
      </c>
      <c r="F217" s="244" t="s">
        <v>223</v>
      </c>
      <c r="G217" s="242"/>
      <c r="H217" s="245">
        <v>28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AT217" s="251" t="s">
        <v>216</v>
      </c>
      <c r="AU217" s="251" t="s">
        <v>80</v>
      </c>
      <c r="AV217" s="13" t="s">
        <v>214</v>
      </c>
      <c r="AW217" s="13" t="s">
        <v>33</v>
      </c>
      <c r="AX217" s="13" t="s">
        <v>78</v>
      </c>
      <c r="AY217" s="251" t="s">
        <v>207</v>
      </c>
    </row>
    <row r="218" s="1" customFormat="1" ht="16.5" customHeight="1">
      <c r="B218" s="38"/>
      <c r="C218" s="217" t="s">
        <v>514</v>
      </c>
      <c r="D218" s="217" t="s">
        <v>209</v>
      </c>
      <c r="E218" s="218" t="s">
        <v>1650</v>
      </c>
      <c r="F218" s="219" t="s">
        <v>1651</v>
      </c>
      <c r="G218" s="220" t="s">
        <v>418</v>
      </c>
      <c r="H218" s="221">
        <v>7</v>
      </c>
      <c r="I218" s="222"/>
      <c r="J218" s="223">
        <f>ROUND(I218*H218,2)</f>
        <v>0</v>
      </c>
      <c r="K218" s="219" t="s">
        <v>213</v>
      </c>
      <c r="L218" s="43"/>
      <c r="M218" s="224" t="s">
        <v>1</v>
      </c>
      <c r="N218" s="225" t="s">
        <v>42</v>
      </c>
      <c r="O218" s="79"/>
      <c r="P218" s="226">
        <f>O218*H218</f>
        <v>0</v>
      </c>
      <c r="Q218" s="226">
        <v>0.00017000000000000001</v>
      </c>
      <c r="R218" s="226">
        <f>Q218*H218</f>
        <v>0.0011900000000000001</v>
      </c>
      <c r="S218" s="226">
        <v>0</v>
      </c>
      <c r="T218" s="227">
        <f>S218*H218</f>
        <v>0</v>
      </c>
      <c r="AR218" s="17" t="s">
        <v>303</v>
      </c>
      <c r="AT218" s="17" t="s">
        <v>209</v>
      </c>
      <c r="AU218" s="17" t="s">
        <v>80</v>
      </c>
      <c r="AY218" s="17" t="s">
        <v>207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78</v>
      </c>
      <c r="BK218" s="228">
        <f>ROUND(I218*H218,2)</f>
        <v>0</v>
      </c>
      <c r="BL218" s="17" t="s">
        <v>303</v>
      </c>
      <c r="BM218" s="17" t="s">
        <v>1652</v>
      </c>
    </row>
    <row r="219" s="12" customFormat="1">
      <c r="B219" s="229"/>
      <c r="C219" s="230"/>
      <c r="D219" s="231" t="s">
        <v>216</v>
      </c>
      <c r="E219" s="232" t="s">
        <v>1</v>
      </c>
      <c r="F219" s="233" t="s">
        <v>1653</v>
      </c>
      <c r="G219" s="230"/>
      <c r="H219" s="234">
        <v>7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216</v>
      </c>
      <c r="AU219" s="240" t="s">
        <v>80</v>
      </c>
      <c r="AV219" s="12" t="s">
        <v>80</v>
      </c>
      <c r="AW219" s="12" t="s">
        <v>33</v>
      </c>
      <c r="AX219" s="12" t="s">
        <v>78</v>
      </c>
      <c r="AY219" s="240" t="s">
        <v>207</v>
      </c>
    </row>
    <row r="220" s="1" customFormat="1" ht="16.5" customHeight="1">
      <c r="B220" s="38"/>
      <c r="C220" s="217" t="s">
        <v>520</v>
      </c>
      <c r="D220" s="217" t="s">
        <v>209</v>
      </c>
      <c r="E220" s="218" t="s">
        <v>1654</v>
      </c>
      <c r="F220" s="219" t="s">
        <v>1655</v>
      </c>
      <c r="G220" s="220" t="s">
        <v>1570</v>
      </c>
      <c r="H220" s="221">
        <v>4</v>
      </c>
      <c r="I220" s="222"/>
      <c r="J220" s="223">
        <f>ROUND(I220*H220,2)</f>
        <v>0</v>
      </c>
      <c r="K220" s="219" t="s">
        <v>213</v>
      </c>
      <c r="L220" s="43"/>
      <c r="M220" s="224" t="s">
        <v>1</v>
      </c>
      <c r="N220" s="225" t="s">
        <v>42</v>
      </c>
      <c r="O220" s="79"/>
      <c r="P220" s="226">
        <f>O220*H220</f>
        <v>0</v>
      </c>
      <c r="Q220" s="226">
        <v>0.00021000000000000001</v>
      </c>
      <c r="R220" s="226">
        <f>Q220*H220</f>
        <v>0.00084000000000000003</v>
      </c>
      <c r="S220" s="226">
        <v>0</v>
      </c>
      <c r="T220" s="227">
        <f>S220*H220</f>
        <v>0</v>
      </c>
      <c r="AR220" s="17" t="s">
        <v>303</v>
      </c>
      <c r="AT220" s="17" t="s">
        <v>209</v>
      </c>
      <c r="AU220" s="17" t="s">
        <v>80</v>
      </c>
      <c r="AY220" s="17" t="s">
        <v>207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78</v>
      </c>
      <c r="BK220" s="228">
        <f>ROUND(I220*H220,2)</f>
        <v>0</v>
      </c>
      <c r="BL220" s="17" t="s">
        <v>303</v>
      </c>
      <c r="BM220" s="17" t="s">
        <v>1656</v>
      </c>
    </row>
    <row r="221" s="12" customFormat="1">
      <c r="B221" s="229"/>
      <c r="C221" s="230"/>
      <c r="D221" s="231" t="s">
        <v>216</v>
      </c>
      <c r="E221" s="232" t="s">
        <v>1</v>
      </c>
      <c r="F221" s="233" t="s">
        <v>1657</v>
      </c>
      <c r="G221" s="230"/>
      <c r="H221" s="234">
        <v>4</v>
      </c>
      <c r="I221" s="235"/>
      <c r="J221" s="230"/>
      <c r="K221" s="230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216</v>
      </c>
      <c r="AU221" s="240" t="s">
        <v>80</v>
      </c>
      <c r="AV221" s="12" t="s">
        <v>80</v>
      </c>
      <c r="AW221" s="12" t="s">
        <v>33</v>
      </c>
      <c r="AX221" s="12" t="s">
        <v>78</v>
      </c>
      <c r="AY221" s="240" t="s">
        <v>207</v>
      </c>
    </row>
    <row r="222" s="1" customFormat="1" ht="16.5" customHeight="1">
      <c r="B222" s="38"/>
      <c r="C222" s="217" t="s">
        <v>525</v>
      </c>
      <c r="D222" s="217" t="s">
        <v>209</v>
      </c>
      <c r="E222" s="218" t="s">
        <v>1658</v>
      </c>
      <c r="F222" s="219" t="s">
        <v>1659</v>
      </c>
      <c r="G222" s="220" t="s">
        <v>418</v>
      </c>
      <c r="H222" s="221">
        <v>6</v>
      </c>
      <c r="I222" s="222"/>
      <c r="J222" s="223">
        <f>ROUND(I222*H222,2)</f>
        <v>0</v>
      </c>
      <c r="K222" s="219" t="s">
        <v>213</v>
      </c>
      <c r="L222" s="43"/>
      <c r="M222" s="224" t="s">
        <v>1</v>
      </c>
      <c r="N222" s="225" t="s">
        <v>42</v>
      </c>
      <c r="O222" s="79"/>
      <c r="P222" s="226">
        <f>O222*H222</f>
        <v>0</v>
      </c>
      <c r="Q222" s="226">
        <v>0.00022000000000000001</v>
      </c>
      <c r="R222" s="226">
        <f>Q222*H222</f>
        <v>0.00132</v>
      </c>
      <c r="S222" s="226">
        <v>0</v>
      </c>
      <c r="T222" s="227">
        <f>S222*H222</f>
        <v>0</v>
      </c>
      <c r="AR222" s="17" t="s">
        <v>303</v>
      </c>
      <c r="AT222" s="17" t="s">
        <v>209</v>
      </c>
      <c r="AU222" s="17" t="s">
        <v>80</v>
      </c>
      <c r="AY222" s="17" t="s">
        <v>207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78</v>
      </c>
      <c r="BK222" s="228">
        <f>ROUND(I222*H222,2)</f>
        <v>0</v>
      </c>
      <c r="BL222" s="17" t="s">
        <v>303</v>
      </c>
      <c r="BM222" s="17" t="s">
        <v>1660</v>
      </c>
    </row>
    <row r="223" s="12" customFormat="1">
      <c r="B223" s="229"/>
      <c r="C223" s="230"/>
      <c r="D223" s="231" t="s">
        <v>216</v>
      </c>
      <c r="E223" s="232" t="s">
        <v>1</v>
      </c>
      <c r="F223" s="233" t="s">
        <v>1661</v>
      </c>
      <c r="G223" s="230"/>
      <c r="H223" s="234">
        <v>6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216</v>
      </c>
      <c r="AU223" s="240" t="s">
        <v>80</v>
      </c>
      <c r="AV223" s="12" t="s">
        <v>80</v>
      </c>
      <c r="AW223" s="12" t="s">
        <v>33</v>
      </c>
      <c r="AX223" s="12" t="s">
        <v>78</v>
      </c>
      <c r="AY223" s="240" t="s">
        <v>207</v>
      </c>
    </row>
    <row r="224" s="1" customFormat="1" ht="16.5" customHeight="1">
      <c r="B224" s="38"/>
      <c r="C224" s="217" t="s">
        <v>533</v>
      </c>
      <c r="D224" s="217" t="s">
        <v>209</v>
      </c>
      <c r="E224" s="218" t="s">
        <v>1662</v>
      </c>
      <c r="F224" s="219" t="s">
        <v>1663</v>
      </c>
      <c r="G224" s="220" t="s">
        <v>1570</v>
      </c>
      <c r="H224" s="221">
        <v>3</v>
      </c>
      <c r="I224" s="222"/>
      <c r="J224" s="223">
        <f>ROUND(I224*H224,2)</f>
        <v>0</v>
      </c>
      <c r="K224" s="219" t="s">
        <v>213</v>
      </c>
      <c r="L224" s="43"/>
      <c r="M224" s="224" t="s">
        <v>1</v>
      </c>
      <c r="N224" s="225" t="s">
        <v>42</v>
      </c>
      <c r="O224" s="79"/>
      <c r="P224" s="226">
        <f>O224*H224</f>
        <v>0</v>
      </c>
      <c r="Q224" s="226">
        <v>2.0000000000000002E-05</v>
      </c>
      <c r="R224" s="226">
        <f>Q224*H224</f>
        <v>6.0000000000000008E-05</v>
      </c>
      <c r="S224" s="226">
        <v>0</v>
      </c>
      <c r="T224" s="227">
        <f>S224*H224</f>
        <v>0</v>
      </c>
      <c r="AR224" s="17" t="s">
        <v>303</v>
      </c>
      <c r="AT224" s="17" t="s">
        <v>209</v>
      </c>
      <c r="AU224" s="17" t="s">
        <v>80</v>
      </c>
      <c r="AY224" s="17" t="s">
        <v>207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78</v>
      </c>
      <c r="BK224" s="228">
        <f>ROUND(I224*H224,2)</f>
        <v>0</v>
      </c>
      <c r="BL224" s="17" t="s">
        <v>303</v>
      </c>
      <c r="BM224" s="17" t="s">
        <v>1664</v>
      </c>
    </row>
    <row r="225" s="12" customFormat="1">
      <c r="B225" s="229"/>
      <c r="C225" s="230"/>
      <c r="D225" s="231" t="s">
        <v>216</v>
      </c>
      <c r="E225" s="232" t="s">
        <v>1</v>
      </c>
      <c r="F225" s="233" t="s">
        <v>1665</v>
      </c>
      <c r="G225" s="230"/>
      <c r="H225" s="234">
        <v>3</v>
      </c>
      <c r="I225" s="235"/>
      <c r="J225" s="230"/>
      <c r="K225" s="230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216</v>
      </c>
      <c r="AU225" s="240" t="s">
        <v>80</v>
      </c>
      <c r="AV225" s="12" t="s">
        <v>80</v>
      </c>
      <c r="AW225" s="12" t="s">
        <v>33</v>
      </c>
      <c r="AX225" s="12" t="s">
        <v>78</v>
      </c>
      <c r="AY225" s="240" t="s">
        <v>207</v>
      </c>
    </row>
    <row r="226" s="1" customFormat="1" ht="16.5" customHeight="1">
      <c r="B226" s="38"/>
      <c r="C226" s="273" t="s">
        <v>538</v>
      </c>
      <c r="D226" s="273" t="s">
        <v>281</v>
      </c>
      <c r="E226" s="274" t="s">
        <v>1666</v>
      </c>
      <c r="F226" s="275" t="s">
        <v>1667</v>
      </c>
      <c r="G226" s="276" t="s">
        <v>418</v>
      </c>
      <c r="H226" s="277">
        <v>1</v>
      </c>
      <c r="I226" s="278"/>
      <c r="J226" s="279">
        <f>ROUND(I226*H226,2)</f>
        <v>0</v>
      </c>
      <c r="K226" s="275" t="s">
        <v>213</v>
      </c>
      <c r="L226" s="280"/>
      <c r="M226" s="281" t="s">
        <v>1</v>
      </c>
      <c r="N226" s="282" t="s">
        <v>42</v>
      </c>
      <c r="O226" s="79"/>
      <c r="P226" s="226">
        <f>O226*H226</f>
        <v>0</v>
      </c>
      <c r="Q226" s="226">
        <v>0.001</v>
      </c>
      <c r="R226" s="226">
        <f>Q226*H226</f>
        <v>0.001</v>
      </c>
      <c r="S226" s="226">
        <v>0</v>
      </c>
      <c r="T226" s="227">
        <f>S226*H226</f>
        <v>0</v>
      </c>
      <c r="AR226" s="17" t="s">
        <v>397</v>
      </c>
      <c r="AT226" s="17" t="s">
        <v>281</v>
      </c>
      <c r="AU226" s="17" t="s">
        <v>80</v>
      </c>
      <c r="AY226" s="17" t="s">
        <v>207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78</v>
      </c>
      <c r="BK226" s="228">
        <f>ROUND(I226*H226,2)</f>
        <v>0</v>
      </c>
      <c r="BL226" s="17" t="s">
        <v>303</v>
      </c>
      <c r="BM226" s="17" t="s">
        <v>1668</v>
      </c>
    </row>
    <row r="227" s="12" customFormat="1">
      <c r="B227" s="229"/>
      <c r="C227" s="230"/>
      <c r="D227" s="231" t="s">
        <v>216</v>
      </c>
      <c r="E227" s="232" t="s">
        <v>1</v>
      </c>
      <c r="F227" s="233" t="s">
        <v>78</v>
      </c>
      <c r="G227" s="230"/>
      <c r="H227" s="234">
        <v>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216</v>
      </c>
      <c r="AU227" s="240" t="s">
        <v>80</v>
      </c>
      <c r="AV227" s="12" t="s">
        <v>80</v>
      </c>
      <c r="AW227" s="12" t="s">
        <v>33</v>
      </c>
      <c r="AX227" s="12" t="s">
        <v>78</v>
      </c>
      <c r="AY227" s="240" t="s">
        <v>207</v>
      </c>
    </row>
    <row r="228" s="1" customFormat="1" ht="16.5" customHeight="1">
      <c r="B228" s="38"/>
      <c r="C228" s="273" t="s">
        <v>543</v>
      </c>
      <c r="D228" s="273" t="s">
        <v>281</v>
      </c>
      <c r="E228" s="274" t="s">
        <v>1669</v>
      </c>
      <c r="F228" s="275" t="s">
        <v>1670</v>
      </c>
      <c r="G228" s="276" t="s">
        <v>418</v>
      </c>
      <c r="H228" s="277">
        <v>1</v>
      </c>
      <c r="I228" s="278"/>
      <c r="J228" s="279">
        <f>ROUND(I228*H228,2)</f>
        <v>0</v>
      </c>
      <c r="K228" s="275" t="s">
        <v>213</v>
      </c>
      <c r="L228" s="280"/>
      <c r="M228" s="281" t="s">
        <v>1</v>
      </c>
      <c r="N228" s="282" t="s">
        <v>42</v>
      </c>
      <c r="O228" s="79"/>
      <c r="P228" s="226">
        <f>O228*H228</f>
        <v>0</v>
      </c>
      <c r="Q228" s="226">
        <v>0.00050000000000000001</v>
      </c>
      <c r="R228" s="226">
        <f>Q228*H228</f>
        <v>0.00050000000000000001</v>
      </c>
      <c r="S228" s="226">
        <v>0</v>
      </c>
      <c r="T228" s="227">
        <f>S228*H228</f>
        <v>0</v>
      </c>
      <c r="AR228" s="17" t="s">
        <v>397</v>
      </c>
      <c r="AT228" s="17" t="s">
        <v>281</v>
      </c>
      <c r="AU228" s="17" t="s">
        <v>80</v>
      </c>
      <c r="AY228" s="17" t="s">
        <v>207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78</v>
      </c>
      <c r="BK228" s="228">
        <f>ROUND(I228*H228,2)</f>
        <v>0</v>
      </c>
      <c r="BL228" s="17" t="s">
        <v>303</v>
      </c>
      <c r="BM228" s="17" t="s">
        <v>1671</v>
      </c>
    </row>
    <row r="229" s="12" customFormat="1">
      <c r="B229" s="229"/>
      <c r="C229" s="230"/>
      <c r="D229" s="231" t="s">
        <v>216</v>
      </c>
      <c r="E229" s="232" t="s">
        <v>1</v>
      </c>
      <c r="F229" s="233" t="s">
        <v>1672</v>
      </c>
      <c r="G229" s="230"/>
      <c r="H229" s="234">
        <v>1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216</v>
      </c>
      <c r="AU229" s="240" t="s">
        <v>80</v>
      </c>
      <c r="AV229" s="12" t="s">
        <v>80</v>
      </c>
      <c r="AW229" s="12" t="s">
        <v>33</v>
      </c>
      <c r="AX229" s="12" t="s">
        <v>78</v>
      </c>
      <c r="AY229" s="240" t="s">
        <v>207</v>
      </c>
    </row>
    <row r="230" s="1" customFormat="1" ht="16.5" customHeight="1">
      <c r="B230" s="38"/>
      <c r="C230" s="273" t="s">
        <v>549</v>
      </c>
      <c r="D230" s="273" t="s">
        <v>281</v>
      </c>
      <c r="E230" s="274" t="s">
        <v>1673</v>
      </c>
      <c r="F230" s="275" t="s">
        <v>1674</v>
      </c>
      <c r="G230" s="276" t="s">
        <v>418</v>
      </c>
      <c r="H230" s="277">
        <v>1</v>
      </c>
      <c r="I230" s="278"/>
      <c r="J230" s="279">
        <f>ROUND(I230*H230,2)</f>
        <v>0</v>
      </c>
      <c r="K230" s="275" t="s">
        <v>1247</v>
      </c>
      <c r="L230" s="280"/>
      <c r="M230" s="281" t="s">
        <v>1</v>
      </c>
      <c r="N230" s="282" t="s">
        <v>42</v>
      </c>
      <c r="O230" s="79"/>
      <c r="P230" s="226">
        <f>O230*H230</f>
        <v>0</v>
      </c>
      <c r="Q230" s="226">
        <v>0.00080000000000000004</v>
      </c>
      <c r="R230" s="226">
        <f>Q230*H230</f>
        <v>0.00080000000000000004</v>
      </c>
      <c r="S230" s="226">
        <v>0</v>
      </c>
      <c r="T230" s="227">
        <f>S230*H230</f>
        <v>0</v>
      </c>
      <c r="AR230" s="17" t="s">
        <v>397</v>
      </c>
      <c r="AT230" s="17" t="s">
        <v>281</v>
      </c>
      <c r="AU230" s="17" t="s">
        <v>80</v>
      </c>
      <c r="AY230" s="17" t="s">
        <v>207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78</v>
      </c>
      <c r="BK230" s="228">
        <f>ROUND(I230*H230,2)</f>
        <v>0</v>
      </c>
      <c r="BL230" s="17" t="s">
        <v>303</v>
      </c>
      <c r="BM230" s="17" t="s">
        <v>1675</v>
      </c>
    </row>
    <row r="231" s="12" customFormat="1">
      <c r="B231" s="229"/>
      <c r="C231" s="230"/>
      <c r="D231" s="231" t="s">
        <v>216</v>
      </c>
      <c r="E231" s="232" t="s">
        <v>1</v>
      </c>
      <c r="F231" s="233" t="s">
        <v>1676</v>
      </c>
      <c r="G231" s="230"/>
      <c r="H231" s="234">
        <v>1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216</v>
      </c>
      <c r="AU231" s="240" t="s">
        <v>80</v>
      </c>
      <c r="AV231" s="12" t="s">
        <v>80</v>
      </c>
      <c r="AW231" s="12" t="s">
        <v>33</v>
      </c>
      <c r="AX231" s="12" t="s">
        <v>78</v>
      </c>
      <c r="AY231" s="240" t="s">
        <v>207</v>
      </c>
    </row>
    <row r="232" s="1" customFormat="1" ht="16.5" customHeight="1">
      <c r="B232" s="38"/>
      <c r="C232" s="217" t="s">
        <v>554</v>
      </c>
      <c r="D232" s="217" t="s">
        <v>209</v>
      </c>
      <c r="E232" s="218" t="s">
        <v>1677</v>
      </c>
      <c r="F232" s="219" t="s">
        <v>1678</v>
      </c>
      <c r="G232" s="220" t="s">
        <v>418</v>
      </c>
      <c r="H232" s="221">
        <v>1</v>
      </c>
      <c r="I232" s="222"/>
      <c r="J232" s="223">
        <f>ROUND(I232*H232,2)</f>
        <v>0</v>
      </c>
      <c r="K232" s="219" t="s">
        <v>213</v>
      </c>
      <c r="L232" s="43"/>
      <c r="M232" s="224" t="s">
        <v>1</v>
      </c>
      <c r="N232" s="225" t="s">
        <v>42</v>
      </c>
      <c r="O232" s="79"/>
      <c r="P232" s="226">
        <f>O232*H232</f>
        <v>0</v>
      </c>
      <c r="Q232" s="226">
        <v>0.00012</v>
      </c>
      <c r="R232" s="226">
        <f>Q232*H232</f>
        <v>0.00012</v>
      </c>
      <c r="S232" s="226">
        <v>0</v>
      </c>
      <c r="T232" s="227">
        <f>S232*H232</f>
        <v>0</v>
      </c>
      <c r="AR232" s="17" t="s">
        <v>303</v>
      </c>
      <c r="AT232" s="17" t="s">
        <v>209</v>
      </c>
      <c r="AU232" s="17" t="s">
        <v>80</v>
      </c>
      <c r="AY232" s="17" t="s">
        <v>207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78</v>
      </c>
      <c r="BK232" s="228">
        <f>ROUND(I232*H232,2)</f>
        <v>0</v>
      </c>
      <c r="BL232" s="17" t="s">
        <v>303</v>
      </c>
      <c r="BM232" s="17" t="s">
        <v>1679</v>
      </c>
    </row>
    <row r="233" s="12" customFormat="1">
      <c r="B233" s="229"/>
      <c r="C233" s="230"/>
      <c r="D233" s="231" t="s">
        <v>216</v>
      </c>
      <c r="E233" s="232" t="s">
        <v>1</v>
      </c>
      <c r="F233" s="233" t="s">
        <v>1680</v>
      </c>
      <c r="G233" s="230"/>
      <c r="H233" s="234">
        <v>1</v>
      </c>
      <c r="I233" s="235"/>
      <c r="J233" s="230"/>
      <c r="K233" s="230"/>
      <c r="L233" s="236"/>
      <c r="M233" s="237"/>
      <c r="N233" s="238"/>
      <c r="O233" s="238"/>
      <c r="P233" s="238"/>
      <c r="Q233" s="238"/>
      <c r="R233" s="238"/>
      <c r="S233" s="238"/>
      <c r="T233" s="239"/>
      <c r="AT233" s="240" t="s">
        <v>216</v>
      </c>
      <c r="AU233" s="240" t="s">
        <v>80</v>
      </c>
      <c r="AV233" s="12" t="s">
        <v>80</v>
      </c>
      <c r="AW233" s="12" t="s">
        <v>33</v>
      </c>
      <c r="AX233" s="12" t="s">
        <v>78</v>
      </c>
      <c r="AY233" s="240" t="s">
        <v>207</v>
      </c>
    </row>
    <row r="234" s="1" customFormat="1" ht="16.5" customHeight="1">
      <c r="B234" s="38"/>
      <c r="C234" s="217" t="s">
        <v>558</v>
      </c>
      <c r="D234" s="217" t="s">
        <v>209</v>
      </c>
      <c r="E234" s="218" t="s">
        <v>1681</v>
      </c>
      <c r="F234" s="219" t="s">
        <v>1682</v>
      </c>
      <c r="G234" s="220" t="s">
        <v>418</v>
      </c>
      <c r="H234" s="221">
        <v>1</v>
      </c>
      <c r="I234" s="222"/>
      <c r="J234" s="223">
        <f>ROUND(I234*H234,2)</f>
        <v>0</v>
      </c>
      <c r="K234" s="219" t="s">
        <v>213</v>
      </c>
      <c r="L234" s="43"/>
      <c r="M234" s="224" t="s">
        <v>1</v>
      </c>
      <c r="N234" s="225" t="s">
        <v>42</v>
      </c>
      <c r="O234" s="79"/>
      <c r="P234" s="226">
        <f>O234*H234</f>
        <v>0</v>
      </c>
      <c r="Q234" s="226">
        <v>0.00024000000000000001</v>
      </c>
      <c r="R234" s="226">
        <f>Q234*H234</f>
        <v>0.00024000000000000001</v>
      </c>
      <c r="S234" s="226">
        <v>0</v>
      </c>
      <c r="T234" s="227">
        <f>S234*H234</f>
        <v>0</v>
      </c>
      <c r="AR234" s="17" t="s">
        <v>303</v>
      </c>
      <c r="AT234" s="17" t="s">
        <v>209</v>
      </c>
      <c r="AU234" s="17" t="s">
        <v>80</v>
      </c>
      <c r="AY234" s="17" t="s">
        <v>207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78</v>
      </c>
      <c r="BK234" s="228">
        <f>ROUND(I234*H234,2)</f>
        <v>0</v>
      </c>
      <c r="BL234" s="17" t="s">
        <v>303</v>
      </c>
      <c r="BM234" s="17" t="s">
        <v>1683</v>
      </c>
    </row>
    <row r="235" s="12" customFormat="1">
      <c r="B235" s="229"/>
      <c r="C235" s="230"/>
      <c r="D235" s="231" t="s">
        <v>216</v>
      </c>
      <c r="E235" s="232" t="s">
        <v>1</v>
      </c>
      <c r="F235" s="233" t="s">
        <v>1680</v>
      </c>
      <c r="G235" s="230"/>
      <c r="H235" s="234">
        <v>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AT235" s="240" t="s">
        <v>216</v>
      </c>
      <c r="AU235" s="240" t="s">
        <v>80</v>
      </c>
      <c r="AV235" s="12" t="s">
        <v>80</v>
      </c>
      <c r="AW235" s="12" t="s">
        <v>33</v>
      </c>
      <c r="AX235" s="12" t="s">
        <v>78</v>
      </c>
      <c r="AY235" s="240" t="s">
        <v>207</v>
      </c>
    </row>
    <row r="236" s="1" customFormat="1" ht="16.5" customHeight="1">
      <c r="B236" s="38"/>
      <c r="C236" s="217" t="s">
        <v>563</v>
      </c>
      <c r="D236" s="217" t="s">
        <v>209</v>
      </c>
      <c r="E236" s="218" t="s">
        <v>1684</v>
      </c>
      <c r="F236" s="219" t="s">
        <v>1685</v>
      </c>
      <c r="G236" s="220" t="s">
        <v>418</v>
      </c>
      <c r="H236" s="221">
        <v>1</v>
      </c>
      <c r="I236" s="222"/>
      <c r="J236" s="223">
        <f>ROUND(I236*H236,2)</f>
        <v>0</v>
      </c>
      <c r="K236" s="219" t="s">
        <v>213</v>
      </c>
      <c r="L236" s="43"/>
      <c r="M236" s="224" t="s">
        <v>1</v>
      </c>
      <c r="N236" s="225" t="s">
        <v>42</v>
      </c>
      <c r="O236" s="79"/>
      <c r="P236" s="226">
        <f>O236*H236</f>
        <v>0</v>
      </c>
      <c r="Q236" s="226">
        <v>0.00076999999999999996</v>
      </c>
      <c r="R236" s="226">
        <f>Q236*H236</f>
        <v>0.00076999999999999996</v>
      </c>
      <c r="S236" s="226">
        <v>0</v>
      </c>
      <c r="T236" s="227">
        <f>S236*H236</f>
        <v>0</v>
      </c>
      <c r="AR236" s="17" t="s">
        <v>303</v>
      </c>
      <c r="AT236" s="17" t="s">
        <v>209</v>
      </c>
      <c r="AU236" s="17" t="s">
        <v>80</v>
      </c>
      <c r="AY236" s="17" t="s">
        <v>207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78</v>
      </c>
      <c r="BK236" s="228">
        <f>ROUND(I236*H236,2)</f>
        <v>0</v>
      </c>
      <c r="BL236" s="17" t="s">
        <v>303</v>
      </c>
      <c r="BM236" s="17" t="s">
        <v>1686</v>
      </c>
    </row>
    <row r="237" s="12" customFormat="1">
      <c r="B237" s="229"/>
      <c r="C237" s="230"/>
      <c r="D237" s="231" t="s">
        <v>216</v>
      </c>
      <c r="E237" s="232" t="s">
        <v>1</v>
      </c>
      <c r="F237" s="233" t="s">
        <v>1680</v>
      </c>
      <c r="G237" s="230"/>
      <c r="H237" s="234">
        <v>1</v>
      </c>
      <c r="I237" s="235"/>
      <c r="J237" s="230"/>
      <c r="K237" s="230"/>
      <c r="L237" s="236"/>
      <c r="M237" s="237"/>
      <c r="N237" s="238"/>
      <c r="O237" s="238"/>
      <c r="P237" s="238"/>
      <c r="Q237" s="238"/>
      <c r="R237" s="238"/>
      <c r="S237" s="238"/>
      <c r="T237" s="239"/>
      <c r="AT237" s="240" t="s">
        <v>216</v>
      </c>
      <c r="AU237" s="240" t="s">
        <v>80</v>
      </c>
      <c r="AV237" s="12" t="s">
        <v>80</v>
      </c>
      <c r="AW237" s="12" t="s">
        <v>33</v>
      </c>
      <c r="AX237" s="12" t="s">
        <v>78</v>
      </c>
      <c r="AY237" s="240" t="s">
        <v>207</v>
      </c>
    </row>
    <row r="238" s="1" customFormat="1" ht="16.5" customHeight="1">
      <c r="B238" s="38"/>
      <c r="C238" s="217" t="s">
        <v>568</v>
      </c>
      <c r="D238" s="217" t="s">
        <v>209</v>
      </c>
      <c r="E238" s="218" t="s">
        <v>1687</v>
      </c>
      <c r="F238" s="219" t="s">
        <v>1688</v>
      </c>
      <c r="G238" s="220" t="s">
        <v>418</v>
      </c>
      <c r="H238" s="221">
        <v>7</v>
      </c>
      <c r="I238" s="222"/>
      <c r="J238" s="223">
        <f>ROUND(I238*H238,2)</f>
        <v>0</v>
      </c>
      <c r="K238" s="219" t="s">
        <v>213</v>
      </c>
      <c r="L238" s="43"/>
      <c r="M238" s="224" t="s">
        <v>1</v>
      </c>
      <c r="N238" s="225" t="s">
        <v>42</v>
      </c>
      <c r="O238" s="79"/>
      <c r="P238" s="226">
        <f>O238*H238</f>
        <v>0</v>
      </c>
      <c r="Q238" s="226">
        <v>0.00040000000000000002</v>
      </c>
      <c r="R238" s="226">
        <f>Q238*H238</f>
        <v>0.0028</v>
      </c>
      <c r="S238" s="226">
        <v>0</v>
      </c>
      <c r="T238" s="227">
        <f>S238*H238</f>
        <v>0</v>
      </c>
      <c r="AR238" s="17" t="s">
        <v>303</v>
      </c>
      <c r="AT238" s="17" t="s">
        <v>209</v>
      </c>
      <c r="AU238" s="17" t="s">
        <v>80</v>
      </c>
      <c r="AY238" s="17" t="s">
        <v>207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78</v>
      </c>
      <c r="BK238" s="228">
        <f>ROUND(I238*H238,2)</f>
        <v>0</v>
      </c>
      <c r="BL238" s="17" t="s">
        <v>303</v>
      </c>
      <c r="BM238" s="17" t="s">
        <v>1689</v>
      </c>
    </row>
    <row r="239" s="12" customFormat="1">
      <c r="B239" s="229"/>
      <c r="C239" s="230"/>
      <c r="D239" s="231" t="s">
        <v>216</v>
      </c>
      <c r="E239" s="232" t="s">
        <v>1</v>
      </c>
      <c r="F239" s="233" t="s">
        <v>1690</v>
      </c>
      <c r="G239" s="230"/>
      <c r="H239" s="234">
        <v>7</v>
      </c>
      <c r="I239" s="235"/>
      <c r="J239" s="230"/>
      <c r="K239" s="230"/>
      <c r="L239" s="236"/>
      <c r="M239" s="237"/>
      <c r="N239" s="238"/>
      <c r="O239" s="238"/>
      <c r="P239" s="238"/>
      <c r="Q239" s="238"/>
      <c r="R239" s="238"/>
      <c r="S239" s="238"/>
      <c r="T239" s="239"/>
      <c r="AT239" s="240" t="s">
        <v>216</v>
      </c>
      <c r="AU239" s="240" t="s">
        <v>80</v>
      </c>
      <c r="AV239" s="12" t="s">
        <v>80</v>
      </c>
      <c r="AW239" s="12" t="s">
        <v>33</v>
      </c>
      <c r="AX239" s="12" t="s">
        <v>78</v>
      </c>
      <c r="AY239" s="240" t="s">
        <v>207</v>
      </c>
    </row>
    <row r="240" s="1" customFormat="1" ht="16.5" customHeight="1">
      <c r="B240" s="38"/>
      <c r="C240" s="217" t="s">
        <v>573</v>
      </c>
      <c r="D240" s="217" t="s">
        <v>209</v>
      </c>
      <c r="E240" s="218" t="s">
        <v>1691</v>
      </c>
      <c r="F240" s="219" t="s">
        <v>1692</v>
      </c>
      <c r="G240" s="220" t="s">
        <v>418</v>
      </c>
      <c r="H240" s="221">
        <v>4</v>
      </c>
      <c r="I240" s="222"/>
      <c r="J240" s="223">
        <f>ROUND(I240*H240,2)</f>
        <v>0</v>
      </c>
      <c r="K240" s="219" t="s">
        <v>213</v>
      </c>
      <c r="L240" s="43"/>
      <c r="M240" s="224" t="s">
        <v>1</v>
      </c>
      <c r="N240" s="225" t="s">
        <v>42</v>
      </c>
      <c r="O240" s="79"/>
      <c r="P240" s="226">
        <f>O240*H240</f>
        <v>0</v>
      </c>
      <c r="Q240" s="226">
        <v>0.00056999999999999998</v>
      </c>
      <c r="R240" s="226">
        <f>Q240*H240</f>
        <v>0.0022799999999999999</v>
      </c>
      <c r="S240" s="226">
        <v>0</v>
      </c>
      <c r="T240" s="227">
        <f>S240*H240</f>
        <v>0</v>
      </c>
      <c r="AR240" s="17" t="s">
        <v>303</v>
      </c>
      <c r="AT240" s="17" t="s">
        <v>209</v>
      </c>
      <c r="AU240" s="17" t="s">
        <v>80</v>
      </c>
      <c r="AY240" s="17" t="s">
        <v>207</v>
      </c>
      <c r="BE240" s="228">
        <f>IF(N240="základní",J240,0)</f>
        <v>0</v>
      </c>
      <c r="BF240" s="228">
        <f>IF(N240="snížená",J240,0)</f>
        <v>0</v>
      </c>
      <c r="BG240" s="228">
        <f>IF(N240="zákl. přenesená",J240,0)</f>
        <v>0</v>
      </c>
      <c r="BH240" s="228">
        <f>IF(N240="sníž. přenesená",J240,0)</f>
        <v>0</v>
      </c>
      <c r="BI240" s="228">
        <f>IF(N240="nulová",J240,0)</f>
        <v>0</v>
      </c>
      <c r="BJ240" s="17" t="s">
        <v>78</v>
      </c>
      <c r="BK240" s="228">
        <f>ROUND(I240*H240,2)</f>
        <v>0</v>
      </c>
      <c r="BL240" s="17" t="s">
        <v>303</v>
      </c>
      <c r="BM240" s="17" t="s">
        <v>1693</v>
      </c>
    </row>
    <row r="241" s="12" customFormat="1">
      <c r="B241" s="229"/>
      <c r="C241" s="230"/>
      <c r="D241" s="231" t="s">
        <v>216</v>
      </c>
      <c r="E241" s="232" t="s">
        <v>1</v>
      </c>
      <c r="F241" s="233" t="s">
        <v>1694</v>
      </c>
      <c r="G241" s="230"/>
      <c r="H241" s="234">
        <v>4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AT241" s="240" t="s">
        <v>216</v>
      </c>
      <c r="AU241" s="240" t="s">
        <v>80</v>
      </c>
      <c r="AV241" s="12" t="s">
        <v>80</v>
      </c>
      <c r="AW241" s="12" t="s">
        <v>33</v>
      </c>
      <c r="AX241" s="12" t="s">
        <v>78</v>
      </c>
      <c r="AY241" s="240" t="s">
        <v>207</v>
      </c>
    </row>
    <row r="242" s="1" customFormat="1" ht="16.5" customHeight="1">
      <c r="B242" s="38"/>
      <c r="C242" s="217" t="s">
        <v>579</v>
      </c>
      <c r="D242" s="217" t="s">
        <v>209</v>
      </c>
      <c r="E242" s="218" t="s">
        <v>1695</v>
      </c>
      <c r="F242" s="219" t="s">
        <v>1696</v>
      </c>
      <c r="G242" s="220" t="s">
        <v>418</v>
      </c>
      <c r="H242" s="221">
        <v>1</v>
      </c>
      <c r="I242" s="222"/>
      <c r="J242" s="223">
        <f>ROUND(I242*H242,2)</f>
        <v>0</v>
      </c>
      <c r="K242" s="219" t="s">
        <v>213</v>
      </c>
      <c r="L242" s="43"/>
      <c r="M242" s="224" t="s">
        <v>1</v>
      </c>
      <c r="N242" s="225" t="s">
        <v>42</v>
      </c>
      <c r="O242" s="79"/>
      <c r="P242" s="226">
        <f>O242*H242</f>
        <v>0</v>
      </c>
      <c r="Q242" s="226">
        <v>0.00080000000000000004</v>
      </c>
      <c r="R242" s="226">
        <f>Q242*H242</f>
        <v>0.00080000000000000004</v>
      </c>
      <c r="S242" s="226">
        <v>0</v>
      </c>
      <c r="T242" s="227">
        <f>S242*H242</f>
        <v>0</v>
      </c>
      <c r="AR242" s="17" t="s">
        <v>303</v>
      </c>
      <c r="AT242" s="17" t="s">
        <v>209</v>
      </c>
      <c r="AU242" s="17" t="s">
        <v>80</v>
      </c>
      <c r="AY242" s="17" t="s">
        <v>207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78</v>
      </c>
      <c r="BK242" s="228">
        <f>ROUND(I242*H242,2)</f>
        <v>0</v>
      </c>
      <c r="BL242" s="17" t="s">
        <v>303</v>
      </c>
      <c r="BM242" s="17" t="s">
        <v>1697</v>
      </c>
    </row>
    <row r="243" s="12" customFormat="1">
      <c r="B243" s="229"/>
      <c r="C243" s="230"/>
      <c r="D243" s="231" t="s">
        <v>216</v>
      </c>
      <c r="E243" s="232" t="s">
        <v>1</v>
      </c>
      <c r="F243" s="233" t="s">
        <v>1698</v>
      </c>
      <c r="G243" s="230"/>
      <c r="H243" s="234">
        <v>1</v>
      </c>
      <c r="I243" s="235"/>
      <c r="J243" s="230"/>
      <c r="K243" s="230"/>
      <c r="L243" s="236"/>
      <c r="M243" s="237"/>
      <c r="N243" s="238"/>
      <c r="O243" s="238"/>
      <c r="P243" s="238"/>
      <c r="Q243" s="238"/>
      <c r="R243" s="238"/>
      <c r="S243" s="238"/>
      <c r="T243" s="239"/>
      <c r="AT243" s="240" t="s">
        <v>216</v>
      </c>
      <c r="AU243" s="240" t="s">
        <v>80</v>
      </c>
      <c r="AV243" s="12" t="s">
        <v>80</v>
      </c>
      <c r="AW243" s="12" t="s">
        <v>33</v>
      </c>
      <c r="AX243" s="12" t="s">
        <v>78</v>
      </c>
      <c r="AY243" s="240" t="s">
        <v>207</v>
      </c>
    </row>
    <row r="244" s="1" customFormat="1" ht="16.5" customHeight="1">
      <c r="B244" s="38"/>
      <c r="C244" s="217" t="s">
        <v>585</v>
      </c>
      <c r="D244" s="217" t="s">
        <v>209</v>
      </c>
      <c r="E244" s="218" t="s">
        <v>1699</v>
      </c>
      <c r="F244" s="219" t="s">
        <v>1700</v>
      </c>
      <c r="G244" s="220" t="s">
        <v>418</v>
      </c>
      <c r="H244" s="221">
        <v>1</v>
      </c>
      <c r="I244" s="222"/>
      <c r="J244" s="223">
        <f>ROUND(I244*H244,2)</f>
        <v>0</v>
      </c>
      <c r="K244" s="219" t="s">
        <v>213</v>
      </c>
      <c r="L244" s="43"/>
      <c r="M244" s="224" t="s">
        <v>1</v>
      </c>
      <c r="N244" s="225" t="s">
        <v>42</v>
      </c>
      <c r="O244" s="79"/>
      <c r="P244" s="226">
        <f>O244*H244</f>
        <v>0</v>
      </c>
      <c r="Q244" s="226">
        <v>0.00016000000000000001</v>
      </c>
      <c r="R244" s="226">
        <f>Q244*H244</f>
        <v>0.00016000000000000001</v>
      </c>
      <c r="S244" s="226">
        <v>0</v>
      </c>
      <c r="T244" s="227">
        <f>S244*H244</f>
        <v>0</v>
      </c>
      <c r="AR244" s="17" t="s">
        <v>303</v>
      </c>
      <c r="AT244" s="17" t="s">
        <v>209</v>
      </c>
      <c r="AU244" s="17" t="s">
        <v>80</v>
      </c>
      <c r="AY244" s="17" t="s">
        <v>207</v>
      </c>
      <c r="BE244" s="228">
        <f>IF(N244="základní",J244,0)</f>
        <v>0</v>
      </c>
      <c r="BF244" s="228">
        <f>IF(N244="snížená",J244,0)</f>
        <v>0</v>
      </c>
      <c r="BG244" s="228">
        <f>IF(N244="zákl. přenesená",J244,0)</f>
        <v>0</v>
      </c>
      <c r="BH244" s="228">
        <f>IF(N244="sníž. přenesená",J244,0)</f>
        <v>0</v>
      </c>
      <c r="BI244" s="228">
        <f>IF(N244="nulová",J244,0)</f>
        <v>0</v>
      </c>
      <c r="BJ244" s="17" t="s">
        <v>78</v>
      </c>
      <c r="BK244" s="228">
        <f>ROUND(I244*H244,2)</f>
        <v>0</v>
      </c>
      <c r="BL244" s="17" t="s">
        <v>303</v>
      </c>
      <c r="BM244" s="17" t="s">
        <v>1701</v>
      </c>
    </row>
    <row r="245" s="12" customFormat="1">
      <c r="B245" s="229"/>
      <c r="C245" s="230"/>
      <c r="D245" s="231" t="s">
        <v>216</v>
      </c>
      <c r="E245" s="232" t="s">
        <v>1</v>
      </c>
      <c r="F245" s="233" t="s">
        <v>1680</v>
      </c>
      <c r="G245" s="230"/>
      <c r="H245" s="234">
        <v>1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216</v>
      </c>
      <c r="AU245" s="240" t="s">
        <v>80</v>
      </c>
      <c r="AV245" s="12" t="s">
        <v>80</v>
      </c>
      <c r="AW245" s="12" t="s">
        <v>33</v>
      </c>
      <c r="AX245" s="12" t="s">
        <v>78</v>
      </c>
      <c r="AY245" s="240" t="s">
        <v>207</v>
      </c>
    </row>
    <row r="246" s="1" customFormat="1" ht="16.5" customHeight="1">
      <c r="B246" s="38"/>
      <c r="C246" s="217" t="s">
        <v>589</v>
      </c>
      <c r="D246" s="217" t="s">
        <v>209</v>
      </c>
      <c r="E246" s="218" t="s">
        <v>1702</v>
      </c>
      <c r="F246" s="219" t="s">
        <v>1703</v>
      </c>
      <c r="G246" s="220" t="s">
        <v>418</v>
      </c>
      <c r="H246" s="221">
        <v>5</v>
      </c>
      <c r="I246" s="222"/>
      <c r="J246" s="223">
        <f>ROUND(I246*H246,2)</f>
        <v>0</v>
      </c>
      <c r="K246" s="219" t="s">
        <v>213</v>
      </c>
      <c r="L246" s="43"/>
      <c r="M246" s="224" t="s">
        <v>1</v>
      </c>
      <c r="N246" s="225" t="s">
        <v>42</v>
      </c>
      <c r="O246" s="79"/>
      <c r="P246" s="226">
        <f>O246*H246</f>
        <v>0</v>
      </c>
      <c r="Q246" s="226">
        <v>2.0000000000000002E-05</v>
      </c>
      <c r="R246" s="226">
        <f>Q246*H246</f>
        <v>0.00010000000000000001</v>
      </c>
      <c r="S246" s="226">
        <v>0</v>
      </c>
      <c r="T246" s="227">
        <f>S246*H246</f>
        <v>0</v>
      </c>
      <c r="AR246" s="17" t="s">
        <v>303</v>
      </c>
      <c r="AT246" s="17" t="s">
        <v>209</v>
      </c>
      <c r="AU246" s="17" t="s">
        <v>80</v>
      </c>
      <c r="AY246" s="17" t="s">
        <v>207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78</v>
      </c>
      <c r="BK246" s="228">
        <f>ROUND(I246*H246,2)</f>
        <v>0</v>
      </c>
      <c r="BL246" s="17" t="s">
        <v>303</v>
      </c>
      <c r="BM246" s="17" t="s">
        <v>1704</v>
      </c>
    </row>
    <row r="247" s="12" customFormat="1">
      <c r="B247" s="229"/>
      <c r="C247" s="230"/>
      <c r="D247" s="231" t="s">
        <v>216</v>
      </c>
      <c r="E247" s="232" t="s">
        <v>1</v>
      </c>
      <c r="F247" s="233" t="s">
        <v>1705</v>
      </c>
      <c r="G247" s="230"/>
      <c r="H247" s="234">
        <v>5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AT247" s="240" t="s">
        <v>216</v>
      </c>
      <c r="AU247" s="240" t="s">
        <v>80</v>
      </c>
      <c r="AV247" s="12" t="s">
        <v>80</v>
      </c>
      <c r="AW247" s="12" t="s">
        <v>33</v>
      </c>
      <c r="AX247" s="12" t="s">
        <v>78</v>
      </c>
      <c r="AY247" s="240" t="s">
        <v>207</v>
      </c>
    </row>
    <row r="248" s="1" customFormat="1" ht="16.5" customHeight="1">
      <c r="B248" s="38"/>
      <c r="C248" s="273" t="s">
        <v>593</v>
      </c>
      <c r="D248" s="273" t="s">
        <v>281</v>
      </c>
      <c r="E248" s="274" t="s">
        <v>1706</v>
      </c>
      <c r="F248" s="275" t="s">
        <v>1707</v>
      </c>
      <c r="G248" s="276" t="s">
        <v>418</v>
      </c>
      <c r="H248" s="277">
        <v>5</v>
      </c>
      <c r="I248" s="278"/>
      <c r="J248" s="279">
        <f>ROUND(I248*H248,2)</f>
        <v>0</v>
      </c>
      <c r="K248" s="275" t="s">
        <v>1247</v>
      </c>
      <c r="L248" s="280"/>
      <c r="M248" s="281" t="s">
        <v>1</v>
      </c>
      <c r="N248" s="282" t="s">
        <v>42</v>
      </c>
      <c r="O248" s="79"/>
      <c r="P248" s="226">
        <f>O248*H248</f>
        <v>0</v>
      </c>
      <c r="Q248" s="226">
        <v>0.00029999999999999997</v>
      </c>
      <c r="R248" s="226">
        <f>Q248*H248</f>
        <v>0.0014999999999999998</v>
      </c>
      <c r="S248" s="226">
        <v>0</v>
      </c>
      <c r="T248" s="227">
        <f>S248*H248</f>
        <v>0</v>
      </c>
      <c r="AR248" s="17" t="s">
        <v>397</v>
      </c>
      <c r="AT248" s="17" t="s">
        <v>281</v>
      </c>
      <c r="AU248" s="17" t="s">
        <v>80</v>
      </c>
      <c r="AY248" s="17" t="s">
        <v>207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78</v>
      </c>
      <c r="BK248" s="228">
        <f>ROUND(I248*H248,2)</f>
        <v>0</v>
      </c>
      <c r="BL248" s="17" t="s">
        <v>303</v>
      </c>
      <c r="BM248" s="17" t="s">
        <v>1708</v>
      </c>
    </row>
    <row r="249" s="12" customFormat="1">
      <c r="B249" s="229"/>
      <c r="C249" s="230"/>
      <c r="D249" s="231" t="s">
        <v>216</v>
      </c>
      <c r="E249" s="232" t="s">
        <v>1</v>
      </c>
      <c r="F249" s="233" t="s">
        <v>1705</v>
      </c>
      <c r="G249" s="230"/>
      <c r="H249" s="234">
        <v>5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AT249" s="240" t="s">
        <v>216</v>
      </c>
      <c r="AU249" s="240" t="s">
        <v>80</v>
      </c>
      <c r="AV249" s="12" t="s">
        <v>80</v>
      </c>
      <c r="AW249" s="12" t="s">
        <v>33</v>
      </c>
      <c r="AX249" s="12" t="s">
        <v>78</v>
      </c>
      <c r="AY249" s="240" t="s">
        <v>207</v>
      </c>
    </row>
    <row r="250" s="1" customFormat="1" ht="16.5" customHeight="1">
      <c r="B250" s="38"/>
      <c r="C250" s="217" t="s">
        <v>598</v>
      </c>
      <c r="D250" s="217" t="s">
        <v>209</v>
      </c>
      <c r="E250" s="218" t="s">
        <v>1709</v>
      </c>
      <c r="F250" s="219" t="s">
        <v>1710</v>
      </c>
      <c r="G250" s="220" t="s">
        <v>1570</v>
      </c>
      <c r="H250" s="221">
        <v>1</v>
      </c>
      <c r="I250" s="222"/>
      <c r="J250" s="223">
        <f>ROUND(I250*H250,2)</f>
        <v>0</v>
      </c>
      <c r="K250" s="219" t="s">
        <v>1247</v>
      </c>
      <c r="L250" s="43"/>
      <c r="M250" s="224" t="s">
        <v>1</v>
      </c>
      <c r="N250" s="225" t="s">
        <v>42</v>
      </c>
      <c r="O250" s="79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AR250" s="17" t="s">
        <v>78</v>
      </c>
      <c r="AT250" s="17" t="s">
        <v>209</v>
      </c>
      <c r="AU250" s="17" t="s">
        <v>80</v>
      </c>
      <c r="AY250" s="17" t="s">
        <v>207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78</v>
      </c>
      <c r="BK250" s="228">
        <f>ROUND(I250*H250,2)</f>
        <v>0</v>
      </c>
      <c r="BL250" s="17" t="s">
        <v>78</v>
      </c>
      <c r="BM250" s="17" t="s">
        <v>1711</v>
      </c>
    </row>
    <row r="251" s="12" customFormat="1">
      <c r="B251" s="229"/>
      <c r="C251" s="230"/>
      <c r="D251" s="231" t="s">
        <v>216</v>
      </c>
      <c r="E251" s="232" t="s">
        <v>1</v>
      </c>
      <c r="F251" s="233" t="s">
        <v>1672</v>
      </c>
      <c r="G251" s="230"/>
      <c r="H251" s="234">
        <v>1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AT251" s="240" t="s">
        <v>216</v>
      </c>
      <c r="AU251" s="240" t="s">
        <v>80</v>
      </c>
      <c r="AV251" s="12" t="s">
        <v>80</v>
      </c>
      <c r="AW251" s="12" t="s">
        <v>33</v>
      </c>
      <c r="AX251" s="12" t="s">
        <v>78</v>
      </c>
      <c r="AY251" s="240" t="s">
        <v>207</v>
      </c>
    </row>
    <row r="252" s="1" customFormat="1" ht="16.5" customHeight="1">
      <c r="B252" s="38"/>
      <c r="C252" s="217" t="s">
        <v>604</v>
      </c>
      <c r="D252" s="217" t="s">
        <v>209</v>
      </c>
      <c r="E252" s="218" t="s">
        <v>1712</v>
      </c>
      <c r="F252" s="219" t="s">
        <v>1713</v>
      </c>
      <c r="G252" s="220" t="s">
        <v>290</v>
      </c>
      <c r="H252" s="221">
        <v>159</v>
      </c>
      <c r="I252" s="222"/>
      <c r="J252" s="223">
        <f>ROUND(I252*H252,2)</f>
        <v>0</v>
      </c>
      <c r="K252" s="219" t="s">
        <v>213</v>
      </c>
      <c r="L252" s="43"/>
      <c r="M252" s="224" t="s">
        <v>1</v>
      </c>
      <c r="N252" s="225" t="s">
        <v>42</v>
      </c>
      <c r="O252" s="79"/>
      <c r="P252" s="226">
        <f>O252*H252</f>
        <v>0</v>
      </c>
      <c r="Q252" s="226">
        <v>0.00019000000000000001</v>
      </c>
      <c r="R252" s="226">
        <f>Q252*H252</f>
        <v>0.030210000000000001</v>
      </c>
      <c r="S252" s="226">
        <v>0</v>
      </c>
      <c r="T252" s="227">
        <f>S252*H252</f>
        <v>0</v>
      </c>
      <c r="AR252" s="17" t="s">
        <v>303</v>
      </c>
      <c r="AT252" s="17" t="s">
        <v>209</v>
      </c>
      <c r="AU252" s="17" t="s">
        <v>80</v>
      </c>
      <c r="AY252" s="17" t="s">
        <v>207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78</v>
      </c>
      <c r="BK252" s="228">
        <f>ROUND(I252*H252,2)</f>
        <v>0</v>
      </c>
      <c r="BL252" s="17" t="s">
        <v>303</v>
      </c>
      <c r="BM252" s="17" t="s">
        <v>1714</v>
      </c>
    </row>
    <row r="253" s="12" customFormat="1">
      <c r="B253" s="229"/>
      <c r="C253" s="230"/>
      <c r="D253" s="231" t="s">
        <v>216</v>
      </c>
      <c r="E253" s="232" t="s">
        <v>1</v>
      </c>
      <c r="F253" s="233" t="s">
        <v>1715</v>
      </c>
      <c r="G253" s="230"/>
      <c r="H253" s="234">
        <v>159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AT253" s="240" t="s">
        <v>216</v>
      </c>
      <c r="AU253" s="240" t="s">
        <v>80</v>
      </c>
      <c r="AV253" s="12" t="s">
        <v>80</v>
      </c>
      <c r="AW253" s="12" t="s">
        <v>33</v>
      </c>
      <c r="AX253" s="12" t="s">
        <v>78</v>
      </c>
      <c r="AY253" s="240" t="s">
        <v>207</v>
      </c>
    </row>
    <row r="254" s="1" customFormat="1" ht="16.5" customHeight="1">
      <c r="B254" s="38"/>
      <c r="C254" s="217" t="s">
        <v>608</v>
      </c>
      <c r="D254" s="217" t="s">
        <v>209</v>
      </c>
      <c r="E254" s="218" t="s">
        <v>1716</v>
      </c>
      <c r="F254" s="219" t="s">
        <v>1717</v>
      </c>
      <c r="G254" s="220" t="s">
        <v>290</v>
      </c>
      <c r="H254" s="221">
        <v>159</v>
      </c>
      <c r="I254" s="222"/>
      <c r="J254" s="223">
        <f>ROUND(I254*H254,2)</f>
        <v>0</v>
      </c>
      <c r="K254" s="219" t="s">
        <v>213</v>
      </c>
      <c r="L254" s="43"/>
      <c r="M254" s="224" t="s">
        <v>1</v>
      </c>
      <c r="N254" s="225" t="s">
        <v>42</v>
      </c>
      <c r="O254" s="79"/>
      <c r="P254" s="226">
        <f>O254*H254</f>
        <v>0</v>
      </c>
      <c r="Q254" s="226">
        <v>1.0000000000000001E-05</v>
      </c>
      <c r="R254" s="226">
        <f>Q254*H254</f>
        <v>0.0015900000000000001</v>
      </c>
      <c r="S254" s="226">
        <v>0</v>
      </c>
      <c r="T254" s="227">
        <f>S254*H254</f>
        <v>0</v>
      </c>
      <c r="AR254" s="17" t="s">
        <v>303</v>
      </c>
      <c r="AT254" s="17" t="s">
        <v>209</v>
      </c>
      <c r="AU254" s="17" t="s">
        <v>80</v>
      </c>
      <c r="AY254" s="17" t="s">
        <v>207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78</v>
      </c>
      <c r="BK254" s="228">
        <f>ROUND(I254*H254,2)</f>
        <v>0</v>
      </c>
      <c r="BL254" s="17" t="s">
        <v>303</v>
      </c>
      <c r="BM254" s="17" t="s">
        <v>1718</v>
      </c>
    </row>
    <row r="255" s="1" customFormat="1" ht="22.5" customHeight="1">
      <c r="B255" s="38"/>
      <c r="C255" s="217" t="s">
        <v>613</v>
      </c>
      <c r="D255" s="217" t="s">
        <v>209</v>
      </c>
      <c r="E255" s="218" t="s">
        <v>1719</v>
      </c>
      <c r="F255" s="219" t="s">
        <v>1720</v>
      </c>
      <c r="G255" s="220" t="s">
        <v>266</v>
      </c>
      <c r="H255" s="221">
        <v>0.313</v>
      </c>
      <c r="I255" s="222"/>
      <c r="J255" s="223">
        <f>ROUND(I255*H255,2)</f>
        <v>0</v>
      </c>
      <c r="K255" s="219" t="s">
        <v>213</v>
      </c>
      <c r="L255" s="43"/>
      <c r="M255" s="224" t="s">
        <v>1</v>
      </c>
      <c r="N255" s="225" t="s">
        <v>42</v>
      </c>
      <c r="O255" s="79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AR255" s="17" t="s">
        <v>303</v>
      </c>
      <c r="AT255" s="17" t="s">
        <v>209</v>
      </c>
      <c r="AU255" s="17" t="s">
        <v>80</v>
      </c>
      <c r="AY255" s="17" t="s">
        <v>207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78</v>
      </c>
      <c r="BK255" s="228">
        <f>ROUND(I255*H255,2)</f>
        <v>0</v>
      </c>
      <c r="BL255" s="17" t="s">
        <v>303</v>
      </c>
      <c r="BM255" s="17" t="s">
        <v>1721</v>
      </c>
    </row>
    <row r="256" s="11" customFormat="1" ht="22.8" customHeight="1">
      <c r="B256" s="201"/>
      <c r="C256" s="202"/>
      <c r="D256" s="203" t="s">
        <v>70</v>
      </c>
      <c r="E256" s="215" t="s">
        <v>1722</v>
      </c>
      <c r="F256" s="215" t="s">
        <v>1723</v>
      </c>
      <c r="G256" s="202"/>
      <c r="H256" s="202"/>
      <c r="I256" s="205"/>
      <c r="J256" s="216">
        <f>BK256</f>
        <v>0</v>
      </c>
      <c r="K256" s="202"/>
      <c r="L256" s="207"/>
      <c r="M256" s="208"/>
      <c r="N256" s="209"/>
      <c r="O256" s="209"/>
      <c r="P256" s="210">
        <f>SUM(P257:P294)</f>
        <v>0</v>
      </c>
      <c r="Q256" s="209"/>
      <c r="R256" s="210">
        <f>SUM(R257:R294)</f>
        <v>0.13109000000000001</v>
      </c>
      <c r="S256" s="209"/>
      <c r="T256" s="211">
        <f>SUM(T257:T294)</f>
        <v>0</v>
      </c>
      <c r="AR256" s="212" t="s">
        <v>80</v>
      </c>
      <c r="AT256" s="213" t="s">
        <v>70</v>
      </c>
      <c r="AU256" s="213" t="s">
        <v>78</v>
      </c>
      <c r="AY256" s="212" t="s">
        <v>207</v>
      </c>
      <c r="BK256" s="214">
        <f>SUM(BK257:BK294)</f>
        <v>0</v>
      </c>
    </row>
    <row r="257" s="1" customFormat="1" ht="16.5" customHeight="1">
      <c r="B257" s="38"/>
      <c r="C257" s="217" t="s">
        <v>618</v>
      </c>
      <c r="D257" s="217" t="s">
        <v>209</v>
      </c>
      <c r="E257" s="218" t="s">
        <v>1724</v>
      </c>
      <c r="F257" s="219" t="s">
        <v>1725</v>
      </c>
      <c r="G257" s="220" t="s">
        <v>418</v>
      </c>
      <c r="H257" s="221">
        <v>2</v>
      </c>
      <c r="I257" s="222"/>
      <c r="J257" s="223">
        <f>ROUND(I257*H257,2)</f>
        <v>0</v>
      </c>
      <c r="K257" s="219" t="s">
        <v>213</v>
      </c>
      <c r="L257" s="43"/>
      <c r="M257" s="224" t="s">
        <v>1</v>
      </c>
      <c r="N257" s="225" t="s">
        <v>42</v>
      </c>
      <c r="O257" s="79"/>
      <c r="P257" s="226">
        <f>O257*H257</f>
        <v>0</v>
      </c>
      <c r="Q257" s="226">
        <v>0.0082500000000000004</v>
      </c>
      <c r="R257" s="226">
        <f>Q257*H257</f>
        <v>0.016500000000000001</v>
      </c>
      <c r="S257" s="226">
        <v>0</v>
      </c>
      <c r="T257" s="227">
        <f>S257*H257</f>
        <v>0</v>
      </c>
      <c r="AR257" s="17" t="s">
        <v>303</v>
      </c>
      <c r="AT257" s="17" t="s">
        <v>209</v>
      </c>
      <c r="AU257" s="17" t="s">
        <v>80</v>
      </c>
      <c r="AY257" s="17" t="s">
        <v>207</v>
      </c>
      <c r="BE257" s="228">
        <f>IF(N257="základní",J257,0)</f>
        <v>0</v>
      </c>
      <c r="BF257" s="228">
        <f>IF(N257="snížená",J257,0)</f>
        <v>0</v>
      </c>
      <c r="BG257" s="228">
        <f>IF(N257="zákl. přenesená",J257,0)</f>
        <v>0</v>
      </c>
      <c r="BH257" s="228">
        <f>IF(N257="sníž. přenesená",J257,0)</f>
        <v>0</v>
      </c>
      <c r="BI257" s="228">
        <f>IF(N257="nulová",J257,0)</f>
        <v>0</v>
      </c>
      <c r="BJ257" s="17" t="s">
        <v>78</v>
      </c>
      <c r="BK257" s="228">
        <f>ROUND(I257*H257,2)</f>
        <v>0</v>
      </c>
      <c r="BL257" s="17" t="s">
        <v>303</v>
      </c>
      <c r="BM257" s="17" t="s">
        <v>1726</v>
      </c>
    </row>
    <row r="258" s="12" customFormat="1">
      <c r="B258" s="229"/>
      <c r="C258" s="230"/>
      <c r="D258" s="231" t="s">
        <v>216</v>
      </c>
      <c r="E258" s="232" t="s">
        <v>1</v>
      </c>
      <c r="F258" s="233" t="s">
        <v>80</v>
      </c>
      <c r="G258" s="230"/>
      <c r="H258" s="234">
        <v>2</v>
      </c>
      <c r="I258" s="235"/>
      <c r="J258" s="230"/>
      <c r="K258" s="230"/>
      <c r="L258" s="236"/>
      <c r="M258" s="237"/>
      <c r="N258" s="238"/>
      <c r="O258" s="238"/>
      <c r="P258" s="238"/>
      <c r="Q258" s="238"/>
      <c r="R258" s="238"/>
      <c r="S258" s="238"/>
      <c r="T258" s="239"/>
      <c r="AT258" s="240" t="s">
        <v>216</v>
      </c>
      <c r="AU258" s="240" t="s">
        <v>80</v>
      </c>
      <c r="AV258" s="12" t="s">
        <v>80</v>
      </c>
      <c r="AW258" s="12" t="s">
        <v>33</v>
      </c>
      <c r="AX258" s="12" t="s">
        <v>78</v>
      </c>
      <c r="AY258" s="240" t="s">
        <v>207</v>
      </c>
    </row>
    <row r="259" s="1" customFormat="1" ht="16.5" customHeight="1">
      <c r="B259" s="38"/>
      <c r="C259" s="273" t="s">
        <v>622</v>
      </c>
      <c r="D259" s="273" t="s">
        <v>281</v>
      </c>
      <c r="E259" s="274" t="s">
        <v>1727</v>
      </c>
      <c r="F259" s="275" t="s">
        <v>1728</v>
      </c>
      <c r="G259" s="276" t="s">
        <v>418</v>
      </c>
      <c r="H259" s="277">
        <v>2</v>
      </c>
      <c r="I259" s="278"/>
      <c r="J259" s="279">
        <f>ROUND(I259*H259,2)</f>
        <v>0</v>
      </c>
      <c r="K259" s="275" t="s">
        <v>213</v>
      </c>
      <c r="L259" s="280"/>
      <c r="M259" s="281" t="s">
        <v>1</v>
      </c>
      <c r="N259" s="282" t="s">
        <v>42</v>
      </c>
      <c r="O259" s="79"/>
      <c r="P259" s="226">
        <f>O259*H259</f>
        <v>0</v>
      </c>
      <c r="Q259" s="226">
        <v>0.014500000000000001</v>
      </c>
      <c r="R259" s="226">
        <f>Q259*H259</f>
        <v>0.029000000000000001</v>
      </c>
      <c r="S259" s="226">
        <v>0</v>
      </c>
      <c r="T259" s="227">
        <f>S259*H259</f>
        <v>0</v>
      </c>
      <c r="AR259" s="17" t="s">
        <v>397</v>
      </c>
      <c r="AT259" s="17" t="s">
        <v>281</v>
      </c>
      <c r="AU259" s="17" t="s">
        <v>80</v>
      </c>
      <c r="AY259" s="17" t="s">
        <v>207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78</v>
      </c>
      <c r="BK259" s="228">
        <f>ROUND(I259*H259,2)</f>
        <v>0</v>
      </c>
      <c r="BL259" s="17" t="s">
        <v>303</v>
      </c>
      <c r="BM259" s="17" t="s">
        <v>1729</v>
      </c>
    </row>
    <row r="260" s="12" customFormat="1">
      <c r="B260" s="229"/>
      <c r="C260" s="230"/>
      <c r="D260" s="231" t="s">
        <v>216</v>
      </c>
      <c r="E260" s="232" t="s">
        <v>1</v>
      </c>
      <c r="F260" s="233" t="s">
        <v>80</v>
      </c>
      <c r="G260" s="230"/>
      <c r="H260" s="234">
        <v>2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AT260" s="240" t="s">
        <v>216</v>
      </c>
      <c r="AU260" s="240" t="s">
        <v>80</v>
      </c>
      <c r="AV260" s="12" t="s">
        <v>80</v>
      </c>
      <c r="AW260" s="12" t="s">
        <v>33</v>
      </c>
      <c r="AX260" s="12" t="s">
        <v>78</v>
      </c>
      <c r="AY260" s="240" t="s">
        <v>207</v>
      </c>
    </row>
    <row r="261" s="1" customFormat="1" ht="16.5" customHeight="1">
      <c r="B261" s="38"/>
      <c r="C261" s="273" t="s">
        <v>627</v>
      </c>
      <c r="D261" s="273" t="s">
        <v>281</v>
      </c>
      <c r="E261" s="274" t="s">
        <v>1730</v>
      </c>
      <c r="F261" s="275" t="s">
        <v>1731</v>
      </c>
      <c r="G261" s="276" t="s">
        <v>418</v>
      </c>
      <c r="H261" s="277">
        <v>2</v>
      </c>
      <c r="I261" s="278"/>
      <c r="J261" s="279">
        <f>ROUND(I261*H261,2)</f>
        <v>0</v>
      </c>
      <c r="K261" s="275" t="s">
        <v>1247</v>
      </c>
      <c r="L261" s="280"/>
      <c r="M261" s="281" t="s">
        <v>1</v>
      </c>
      <c r="N261" s="282" t="s">
        <v>42</v>
      </c>
      <c r="O261" s="79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AR261" s="17" t="s">
        <v>397</v>
      </c>
      <c r="AT261" s="17" t="s">
        <v>281</v>
      </c>
      <c r="AU261" s="17" t="s">
        <v>80</v>
      </c>
      <c r="AY261" s="17" t="s">
        <v>207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78</v>
      </c>
      <c r="BK261" s="228">
        <f>ROUND(I261*H261,2)</f>
        <v>0</v>
      </c>
      <c r="BL261" s="17" t="s">
        <v>303</v>
      </c>
      <c r="BM261" s="17" t="s">
        <v>1732</v>
      </c>
    </row>
    <row r="262" s="12" customFormat="1">
      <c r="B262" s="229"/>
      <c r="C262" s="230"/>
      <c r="D262" s="231" t="s">
        <v>216</v>
      </c>
      <c r="E262" s="232" t="s">
        <v>1</v>
      </c>
      <c r="F262" s="233" t="s">
        <v>80</v>
      </c>
      <c r="G262" s="230"/>
      <c r="H262" s="234">
        <v>2</v>
      </c>
      <c r="I262" s="235"/>
      <c r="J262" s="230"/>
      <c r="K262" s="230"/>
      <c r="L262" s="236"/>
      <c r="M262" s="237"/>
      <c r="N262" s="238"/>
      <c r="O262" s="238"/>
      <c r="P262" s="238"/>
      <c r="Q262" s="238"/>
      <c r="R262" s="238"/>
      <c r="S262" s="238"/>
      <c r="T262" s="239"/>
      <c r="AT262" s="240" t="s">
        <v>216</v>
      </c>
      <c r="AU262" s="240" t="s">
        <v>80</v>
      </c>
      <c r="AV262" s="12" t="s">
        <v>80</v>
      </c>
      <c r="AW262" s="12" t="s">
        <v>33</v>
      </c>
      <c r="AX262" s="12" t="s">
        <v>78</v>
      </c>
      <c r="AY262" s="240" t="s">
        <v>207</v>
      </c>
    </row>
    <row r="263" s="1" customFormat="1" ht="16.5" customHeight="1">
      <c r="B263" s="38"/>
      <c r="C263" s="217" t="s">
        <v>634</v>
      </c>
      <c r="D263" s="217" t="s">
        <v>209</v>
      </c>
      <c r="E263" s="218" t="s">
        <v>1733</v>
      </c>
      <c r="F263" s="219" t="s">
        <v>1734</v>
      </c>
      <c r="G263" s="220" t="s">
        <v>1570</v>
      </c>
      <c r="H263" s="221">
        <v>1</v>
      </c>
      <c r="I263" s="222"/>
      <c r="J263" s="223">
        <f>ROUND(I263*H263,2)</f>
        <v>0</v>
      </c>
      <c r="K263" s="219" t="s">
        <v>213</v>
      </c>
      <c r="L263" s="43"/>
      <c r="M263" s="224" t="s">
        <v>1</v>
      </c>
      <c r="N263" s="225" t="s">
        <v>42</v>
      </c>
      <c r="O263" s="79"/>
      <c r="P263" s="226">
        <f>O263*H263</f>
        <v>0</v>
      </c>
      <c r="Q263" s="226">
        <v>0.01908</v>
      </c>
      <c r="R263" s="226">
        <f>Q263*H263</f>
        <v>0.01908</v>
      </c>
      <c r="S263" s="226">
        <v>0</v>
      </c>
      <c r="T263" s="227">
        <f>S263*H263</f>
        <v>0</v>
      </c>
      <c r="AR263" s="17" t="s">
        <v>303</v>
      </c>
      <c r="AT263" s="17" t="s">
        <v>209</v>
      </c>
      <c r="AU263" s="17" t="s">
        <v>80</v>
      </c>
      <c r="AY263" s="17" t="s">
        <v>207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78</v>
      </c>
      <c r="BK263" s="228">
        <f>ROUND(I263*H263,2)</f>
        <v>0</v>
      </c>
      <c r="BL263" s="17" t="s">
        <v>303</v>
      </c>
      <c r="BM263" s="17" t="s">
        <v>1735</v>
      </c>
    </row>
    <row r="264" s="12" customFormat="1">
      <c r="B264" s="229"/>
      <c r="C264" s="230"/>
      <c r="D264" s="231" t="s">
        <v>216</v>
      </c>
      <c r="E264" s="232" t="s">
        <v>1</v>
      </c>
      <c r="F264" s="233" t="s">
        <v>78</v>
      </c>
      <c r="G264" s="230"/>
      <c r="H264" s="234">
        <v>1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AT264" s="240" t="s">
        <v>216</v>
      </c>
      <c r="AU264" s="240" t="s">
        <v>80</v>
      </c>
      <c r="AV264" s="12" t="s">
        <v>80</v>
      </c>
      <c r="AW264" s="12" t="s">
        <v>33</v>
      </c>
      <c r="AX264" s="12" t="s">
        <v>78</v>
      </c>
      <c r="AY264" s="240" t="s">
        <v>207</v>
      </c>
    </row>
    <row r="265" s="1" customFormat="1" ht="22.5" customHeight="1">
      <c r="B265" s="38"/>
      <c r="C265" s="217" t="s">
        <v>639</v>
      </c>
      <c r="D265" s="217" t="s">
        <v>209</v>
      </c>
      <c r="E265" s="218" t="s">
        <v>1736</v>
      </c>
      <c r="F265" s="219" t="s">
        <v>1737</v>
      </c>
      <c r="G265" s="220" t="s">
        <v>1570</v>
      </c>
      <c r="H265" s="221">
        <v>1</v>
      </c>
      <c r="I265" s="222"/>
      <c r="J265" s="223">
        <f>ROUND(I265*H265,2)</f>
        <v>0</v>
      </c>
      <c r="K265" s="219" t="s">
        <v>213</v>
      </c>
      <c r="L265" s="43"/>
      <c r="M265" s="224" t="s">
        <v>1</v>
      </c>
      <c r="N265" s="225" t="s">
        <v>42</v>
      </c>
      <c r="O265" s="79"/>
      <c r="P265" s="226">
        <f>O265*H265</f>
        <v>0</v>
      </c>
      <c r="Q265" s="226">
        <v>0.01376</v>
      </c>
      <c r="R265" s="226">
        <f>Q265*H265</f>
        <v>0.01376</v>
      </c>
      <c r="S265" s="226">
        <v>0</v>
      </c>
      <c r="T265" s="227">
        <f>S265*H265</f>
        <v>0</v>
      </c>
      <c r="AR265" s="17" t="s">
        <v>303</v>
      </c>
      <c r="AT265" s="17" t="s">
        <v>209</v>
      </c>
      <c r="AU265" s="17" t="s">
        <v>80</v>
      </c>
      <c r="AY265" s="17" t="s">
        <v>207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78</v>
      </c>
      <c r="BK265" s="228">
        <f>ROUND(I265*H265,2)</f>
        <v>0</v>
      </c>
      <c r="BL265" s="17" t="s">
        <v>303</v>
      </c>
      <c r="BM265" s="17" t="s">
        <v>1738</v>
      </c>
    </row>
    <row r="266" s="12" customFormat="1">
      <c r="B266" s="229"/>
      <c r="C266" s="230"/>
      <c r="D266" s="231" t="s">
        <v>216</v>
      </c>
      <c r="E266" s="232" t="s">
        <v>1</v>
      </c>
      <c r="F266" s="233" t="s">
        <v>78</v>
      </c>
      <c r="G266" s="230"/>
      <c r="H266" s="234">
        <v>1</v>
      </c>
      <c r="I266" s="235"/>
      <c r="J266" s="230"/>
      <c r="K266" s="230"/>
      <c r="L266" s="236"/>
      <c r="M266" s="237"/>
      <c r="N266" s="238"/>
      <c r="O266" s="238"/>
      <c r="P266" s="238"/>
      <c r="Q266" s="238"/>
      <c r="R266" s="238"/>
      <c r="S266" s="238"/>
      <c r="T266" s="239"/>
      <c r="AT266" s="240" t="s">
        <v>216</v>
      </c>
      <c r="AU266" s="240" t="s">
        <v>80</v>
      </c>
      <c r="AV266" s="12" t="s">
        <v>80</v>
      </c>
      <c r="AW266" s="12" t="s">
        <v>33</v>
      </c>
      <c r="AX266" s="12" t="s">
        <v>78</v>
      </c>
      <c r="AY266" s="240" t="s">
        <v>207</v>
      </c>
    </row>
    <row r="267" s="1" customFormat="1" ht="16.5" customHeight="1">
      <c r="B267" s="38"/>
      <c r="C267" s="217" t="s">
        <v>645</v>
      </c>
      <c r="D267" s="217" t="s">
        <v>209</v>
      </c>
      <c r="E267" s="218" t="s">
        <v>1739</v>
      </c>
      <c r="F267" s="219" t="s">
        <v>1740</v>
      </c>
      <c r="G267" s="220" t="s">
        <v>1570</v>
      </c>
      <c r="H267" s="221">
        <v>1</v>
      </c>
      <c r="I267" s="222"/>
      <c r="J267" s="223">
        <f>ROUND(I267*H267,2)</f>
        <v>0</v>
      </c>
      <c r="K267" s="219" t="s">
        <v>213</v>
      </c>
      <c r="L267" s="43"/>
      <c r="M267" s="224" t="s">
        <v>1</v>
      </c>
      <c r="N267" s="225" t="s">
        <v>42</v>
      </c>
      <c r="O267" s="79"/>
      <c r="P267" s="226">
        <f>O267*H267</f>
        <v>0</v>
      </c>
      <c r="Q267" s="226">
        <v>0.0097599999999999996</v>
      </c>
      <c r="R267" s="226">
        <f>Q267*H267</f>
        <v>0.0097599999999999996</v>
      </c>
      <c r="S267" s="226">
        <v>0</v>
      </c>
      <c r="T267" s="227">
        <f>S267*H267</f>
        <v>0</v>
      </c>
      <c r="AR267" s="17" t="s">
        <v>303</v>
      </c>
      <c r="AT267" s="17" t="s">
        <v>209</v>
      </c>
      <c r="AU267" s="17" t="s">
        <v>80</v>
      </c>
      <c r="AY267" s="17" t="s">
        <v>207</v>
      </c>
      <c r="BE267" s="228">
        <f>IF(N267="základní",J267,0)</f>
        <v>0</v>
      </c>
      <c r="BF267" s="228">
        <f>IF(N267="snížená",J267,0)</f>
        <v>0</v>
      </c>
      <c r="BG267" s="228">
        <f>IF(N267="zákl. přenesená",J267,0)</f>
        <v>0</v>
      </c>
      <c r="BH267" s="228">
        <f>IF(N267="sníž. přenesená",J267,0)</f>
        <v>0</v>
      </c>
      <c r="BI267" s="228">
        <f>IF(N267="nulová",J267,0)</f>
        <v>0</v>
      </c>
      <c r="BJ267" s="17" t="s">
        <v>78</v>
      </c>
      <c r="BK267" s="228">
        <f>ROUND(I267*H267,2)</f>
        <v>0</v>
      </c>
      <c r="BL267" s="17" t="s">
        <v>303</v>
      </c>
      <c r="BM267" s="17" t="s">
        <v>1741</v>
      </c>
    </row>
    <row r="268" s="12" customFormat="1">
      <c r="B268" s="229"/>
      <c r="C268" s="230"/>
      <c r="D268" s="231" t="s">
        <v>216</v>
      </c>
      <c r="E268" s="232" t="s">
        <v>1</v>
      </c>
      <c r="F268" s="233" t="s">
        <v>78</v>
      </c>
      <c r="G268" s="230"/>
      <c r="H268" s="234">
        <v>1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AT268" s="240" t="s">
        <v>216</v>
      </c>
      <c r="AU268" s="240" t="s">
        <v>80</v>
      </c>
      <c r="AV268" s="12" t="s">
        <v>80</v>
      </c>
      <c r="AW268" s="12" t="s">
        <v>33</v>
      </c>
      <c r="AX268" s="12" t="s">
        <v>78</v>
      </c>
      <c r="AY268" s="240" t="s">
        <v>207</v>
      </c>
    </row>
    <row r="269" s="1" customFormat="1" ht="16.5" customHeight="1">
      <c r="B269" s="38"/>
      <c r="C269" s="217" t="s">
        <v>651</v>
      </c>
      <c r="D269" s="217" t="s">
        <v>209</v>
      </c>
      <c r="E269" s="218" t="s">
        <v>1742</v>
      </c>
      <c r="F269" s="219" t="s">
        <v>1743</v>
      </c>
      <c r="G269" s="220" t="s">
        <v>1570</v>
      </c>
      <c r="H269" s="221">
        <v>1</v>
      </c>
      <c r="I269" s="222"/>
      <c r="J269" s="223">
        <f>ROUND(I269*H269,2)</f>
        <v>0</v>
      </c>
      <c r="K269" s="219" t="s">
        <v>1247</v>
      </c>
      <c r="L269" s="43"/>
      <c r="M269" s="224" t="s">
        <v>1</v>
      </c>
      <c r="N269" s="225" t="s">
        <v>42</v>
      </c>
      <c r="O269" s="79"/>
      <c r="P269" s="226">
        <f>O269*H269</f>
        <v>0</v>
      </c>
      <c r="Q269" s="226">
        <v>0.0098399999999999998</v>
      </c>
      <c r="R269" s="226">
        <f>Q269*H269</f>
        <v>0.0098399999999999998</v>
      </c>
      <c r="S269" s="226">
        <v>0</v>
      </c>
      <c r="T269" s="227">
        <f>S269*H269</f>
        <v>0</v>
      </c>
      <c r="AR269" s="17" t="s">
        <v>303</v>
      </c>
      <c r="AT269" s="17" t="s">
        <v>209</v>
      </c>
      <c r="AU269" s="17" t="s">
        <v>80</v>
      </c>
      <c r="AY269" s="17" t="s">
        <v>207</v>
      </c>
      <c r="BE269" s="228">
        <f>IF(N269="základní",J269,0)</f>
        <v>0</v>
      </c>
      <c r="BF269" s="228">
        <f>IF(N269="snížená",J269,0)</f>
        <v>0</v>
      </c>
      <c r="BG269" s="228">
        <f>IF(N269="zákl. přenesená",J269,0)</f>
        <v>0</v>
      </c>
      <c r="BH269" s="228">
        <f>IF(N269="sníž. přenesená",J269,0)</f>
        <v>0</v>
      </c>
      <c r="BI269" s="228">
        <f>IF(N269="nulová",J269,0)</f>
        <v>0</v>
      </c>
      <c r="BJ269" s="17" t="s">
        <v>78</v>
      </c>
      <c r="BK269" s="228">
        <f>ROUND(I269*H269,2)</f>
        <v>0</v>
      </c>
      <c r="BL269" s="17" t="s">
        <v>303</v>
      </c>
      <c r="BM269" s="17" t="s">
        <v>1744</v>
      </c>
    </row>
    <row r="270" s="12" customFormat="1">
      <c r="B270" s="229"/>
      <c r="C270" s="230"/>
      <c r="D270" s="231" t="s">
        <v>216</v>
      </c>
      <c r="E270" s="232" t="s">
        <v>1</v>
      </c>
      <c r="F270" s="233" t="s">
        <v>78</v>
      </c>
      <c r="G270" s="230"/>
      <c r="H270" s="234">
        <v>1</v>
      </c>
      <c r="I270" s="235"/>
      <c r="J270" s="230"/>
      <c r="K270" s="230"/>
      <c r="L270" s="236"/>
      <c r="M270" s="237"/>
      <c r="N270" s="238"/>
      <c r="O270" s="238"/>
      <c r="P270" s="238"/>
      <c r="Q270" s="238"/>
      <c r="R270" s="238"/>
      <c r="S270" s="238"/>
      <c r="T270" s="239"/>
      <c r="AT270" s="240" t="s">
        <v>216</v>
      </c>
      <c r="AU270" s="240" t="s">
        <v>80</v>
      </c>
      <c r="AV270" s="12" t="s">
        <v>80</v>
      </c>
      <c r="AW270" s="12" t="s">
        <v>33</v>
      </c>
      <c r="AX270" s="12" t="s">
        <v>78</v>
      </c>
      <c r="AY270" s="240" t="s">
        <v>207</v>
      </c>
    </row>
    <row r="271" s="1" customFormat="1" ht="16.5" customHeight="1">
      <c r="B271" s="38"/>
      <c r="C271" s="217" t="s">
        <v>656</v>
      </c>
      <c r="D271" s="217" t="s">
        <v>209</v>
      </c>
      <c r="E271" s="218" t="s">
        <v>1745</v>
      </c>
      <c r="F271" s="219" t="s">
        <v>1746</v>
      </c>
      <c r="G271" s="220" t="s">
        <v>1570</v>
      </c>
      <c r="H271" s="221">
        <v>1</v>
      </c>
      <c r="I271" s="222"/>
      <c r="J271" s="223">
        <f>ROUND(I271*H271,2)</f>
        <v>0</v>
      </c>
      <c r="K271" s="219" t="s">
        <v>213</v>
      </c>
      <c r="L271" s="43"/>
      <c r="M271" s="224" t="s">
        <v>1</v>
      </c>
      <c r="N271" s="225" t="s">
        <v>42</v>
      </c>
      <c r="O271" s="79"/>
      <c r="P271" s="226">
        <f>O271*H271</f>
        <v>0</v>
      </c>
      <c r="Q271" s="226">
        <v>0.0147</v>
      </c>
      <c r="R271" s="226">
        <f>Q271*H271</f>
        <v>0.0147</v>
      </c>
      <c r="S271" s="226">
        <v>0</v>
      </c>
      <c r="T271" s="227">
        <f>S271*H271</f>
        <v>0</v>
      </c>
      <c r="AR271" s="17" t="s">
        <v>303</v>
      </c>
      <c r="AT271" s="17" t="s">
        <v>209</v>
      </c>
      <c r="AU271" s="17" t="s">
        <v>80</v>
      </c>
      <c r="AY271" s="17" t="s">
        <v>207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78</v>
      </c>
      <c r="BK271" s="228">
        <f>ROUND(I271*H271,2)</f>
        <v>0</v>
      </c>
      <c r="BL271" s="17" t="s">
        <v>303</v>
      </c>
      <c r="BM271" s="17" t="s">
        <v>1747</v>
      </c>
    </row>
    <row r="272" s="12" customFormat="1">
      <c r="B272" s="229"/>
      <c r="C272" s="230"/>
      <c r="D272" s="231" t="s">
        <v>216</v>
      </c>
      <c r="E272" s="232" t="s">
        <v>1</v>
      </c>
      <c r="F272" s="233" t="s">
        <v>78</v>
      </c>
      <c r="G272" s="230"/>
      <c r="H272" s="234">
        <v>1</v>
      </c>
      <c r="I272" s="235"/>
      <c r="J272" s="230"/>
      <c r="K272" s="230"/>
      <c r="L272" s="236"/>
      <c r="M272" s="237"/>
      <c r="N272" s="238"/>
      <c r="O272" s="238"/>
      <c r="P272" s="238"/>
      <c r="Q272" s="238"/>
      <c r="R272" s="238"/>
      <c r="S272" s="238"/>
      <c r="T272" s="239"/>
      <c r="AT272" s="240" t="s">
        <v>216</v>
      </c>
      <c r="AU272" s="240" t="s">
        <v>80</v>
      </c>
      <c r="AV272" s="12" t="s">
        <v>80</v>
      </c>
      <c r="AW272" s="12" t="s">
        <v>33</v>
      </c>
      <c r="AX272" s="12" t="s">
        <v>78</v>
      </c>
      <c r="AY272" s="240" t="s">
        <v>207</v>
      </c>
    </row>
    <row r="273" s="1" customFormat="1" ht="16.5" customHeight="1">
      <c r="B273" s="38"/>
      <c r="C273" s="217" t="s">
        <v>662</v>
      </c>
      <c r="D273" s="217" t="s">
        <v>209</v>
      </c>
      <c r="E273" s="218" t="s">
        <v>1748</v>
      </c>
      <c r="F273" s="219" t="s">
        <v>1749</v>
      </c>
      <c r="G273" s="220" t="s">
        <v>1570</v>
      </c>
      <c r="H273" s="221">
        <v>1</v>
      </c>
      <c r="I273" s="222"/>
      <c r="J273" s="223">
        <f>ROUND(I273*H273,2)</f>
        <v>0</v>
      </c>
      <c r="K273" s="219" t="s">
        <v>213</v>
      </c>
      <c r="L273" s="43"/>
      <c r="M273" s="224" t="s">
        <v>1</v>
      </c>
      <c r="N273" s="225" t="s">
        <v>42</v>
      </c>
      <c r="O273" s="79"/>
      <c r="P273" s="226">
        <f>O273*H273</f>
        <v>0</v>
      </c>
      <c r="Q273" s="226">
        <v>0.0032200000000000002</v>
      </c>
      <c r="R273" s="226">
        <f>Q273*H273</f>
        <v>0.0032200000000000002</v>
      </c>
      <c r="S273" s="226">
        <v>0</v>
      </c>
      <c r="T273" s="227">
        <f>S273*H273</f>
        <v>0</v>
      </c>
      <c r="AR273" s="17" t="s">
        <v>303</v>
      </c>
      <c r="AT273" s="17" t="s">
        <v>209</v>
      </c>
      <c r="AU273" s="17" t="s">
        <v>80</v>
      </c>
      <c r="AY273" s="17" t="s">
        <v>207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78</v>
      </c>
      <c r="BK273" s="228">
        <f>ROUND(I273*H273,2)</f>
        <v>0</v>
      </c>
      <c r="BL273" s="17" t="s">
        <v>303</v>
      </c>
      <c r="BM273" s="17" t="s">
        <v>1750</v>
      </c>
    </row>
    <row r="274" s="12" customFormat="1">
      <c r="B274" s="229"/>
      <c r="C274" s="230"/>
      <c r="D274" s="231" t="s">
        <v>216</v>
      </c>
      <c r="E274" s="232" t="s">
        <v>1</v>
      </c>
      <c r="F274" s="233" t="s">
        <v>78</v>
      </c>
      <c r="G274" s="230"/>
      <c r="H274" s="234">
        <v>1</v>
      </c>
      <c r="I274" s="235"/>
      <c r="J274" s="230"/>
      <c r="K274" s="230"/>
      <c r="L274" s="236"/>
      <c r="M274" s="237"/>
      <c r="N274" s="238"/>
      <c r="O274" s="238"/>
      <c r="P274" s="238"/>
      <c r="Q274" s="238"/>
      <c r="R274" s="238"/>
      <c r="S274" s="238"/>
      <c r="T274" s="239"/>
      <c r="AT274" s="240" t="s">
        <v>216</v>
      </c>
      <c r="AU274" s="240" t="s">
        <v>80</v>
      </c>
      <c r="AV274" s="12" t="s">
        <v>80</v>
      </c>
      <c r="AW274" s="12" t="s">
        <v>33</v>
      </c>
      <c r="AX274" s="12" t="s">
        <v>78</v>
      </c>
      <c r="AY274" s="240" t="s">
        <v>207</v>
      </c>
    </row>
    <row r="275" s="1" customFormat="1" ht="16.5" customHeight="1">
      <c r="B275" s="38"/>
      <c r="C275" s="217" t="s">
        <v>667</v>
      </c>
      <c r="D275" s="217" t="s">
        <v>209</v>
      </c>
      <c r="E275" s="218" t="s">
        <v>1751</v>
      </c>
      <c r="F275" s="219" t="s">
        <v>1752</v>
      </c>
      <c r="G275" s="220" t="s">
        <v>1570</v>
      </c>
      <c r="H275" s="221">
        <v>7</v>
      </c>
      <c r="I275" s="222"/>
      <c r="J275" s="223">
        <f>ROUND(I275*H275,2)</f>
        <v>0</v>
      </c>
      <c r="K275" s="219" t="s">
        <v>213</v>
      </c>
      <c r="L275" s="43"/>
      <c r="M275" s="224" t="s">
        <v>1</v>
      </c>
      <c r="N275" s="225" t="s">
        <v>42</v>
      </c>
      <c r="O275" s="79"/>
      <c r="P275" s="226">
        <f>O275*H275</f>
        <v>0</v>
      </c>
      <c r="Q275" s="226">
        <v>9.0000000000000006E-05</v>
      </c>
      <c r="R275" s="226">
        <f>Q275*H275</f>
        <v>0.00063000000000000003</v>
      </c>
      <c r="S275" s="226">
        <v>0</v>
      </c>
      <c r="T275" s="227">
        <f>S275*H275</f>
        <v>0</v>
      </c>
      <c r="AR275" s="17" t="s">
        <v>303</v>
      </c>
      <c r="AT275" s="17" t="s">
        <v>209</v>
      </c>
      <c r="AU275" s="17" t="s">
        <v>80</v>
      </c>
      <c r="AY275" s="17" t="s">
        <v>207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78</v>
      </c>
      <c r="BK275" s="228">
        <f>ROUND(I275*H275,2)</f>
        <v>0</v>
      </c>
      <c r="BL275" s="17" t="s">
        <v>303</v>
      </c>
      <c r="BM275" s="17" t="s">
        <v>1753</v>
      </c>
    </row>
    <row r="276" s="12" customFormat="1">
      <c r="B276" s="229"/>
      <c r="C276" s="230"/>
      <c r="D276" s="231" t="s">
        <v>216</v>
      </c>
      <c r="E276" s="232" t="s">
        <v>1</v>
      </c>
      <c r="F276" s="233" t="s">
        <v>1754</v>
      </c>
      <c r="G276" s="230"/>
      <c r="H276" s="234">
        <v>7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AT276" s="240" t="s">
        <v>216</v>
      </c>
      <c r="AU276" s="240" t="s">
        <v>80</v>
      </c>
      <c r="AV276" s="12" t="s">
        <v>80</v>
      </c>
      <c r="AW276" s="12" t="s">
        <v>33</v>
      </c>
      <c r="AX276" s="12" t="s">
        <v>78</v>
      </c>
      <c r="AY276" s="240" t="s">
        <v>207</v>
      </c>
    </row>
    <row r="277" s="1" customFormat="1" ht="16.5" customHeight="1">
      <c r="B277" s="38"/>
      <c r="C277" s="273" t="s">
        <v>672</v>
      </c>
      <c r="D277" s="273" t="s">
        <v>281</v>
      </c>
      <c r="E277" s="274" t="s">
        <v>1755</v>
      </c>
      <c r="F277" s="275" t="s">
        <v>1756</v>
      </c>
      <c r="G277" s="276" t="s">
        <v>418</v>
      </c>
      <c r="H277" s="277">
        <v>7</v>
      </c>
      <c r="I277" s="278"/>
      <c r="J277" s="279">
        <f>ROUND(I277*H277,2)</f>
        <v>0</v>
      </c>
      <c r="K277" s="275" t="s">
        <v>213</v>
      </c>
      <c r="L277" s="280"/>
      <c r="M277" s="281" t="s">
        <v>1</v>
      </c>
      <c r="N277" s="282" t="s">
        <v>42</v>
      </c>
      <c r="O277" s="79"/>
      <c r="P277" s="226">
        <f>O277*H277</f>
        <v>0</v>
      </c>
      <c r="Q277" s="226">
        <v>0.00050000000000000001</v>
      </c>
      <c r="R277" s="226">
        <f>Q277*H277</f>
        <v>0.0035000000000000001</v>
      </c>
      <c r="S277" s="226">
        <v>0</v>
      </c>
      <c r="T277" s="227">
        <f>S277*H277</f>
        <v>0</v>
      </c>
      <c r="AR277" s="17" t="s">
        <v>397</v>
      </c>
      <c r="AT277" s="17" t="s">
        <v>281</v>
      </c>
      <c r="AU277" s="17" t="s">
        <v>80</v>
      </c>
      <c r="AY277" s="17" t="s">
        <v>207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78</v>
      </c>
      <c r="BK277" s="228">
        <f>ROUND(I277*H277,2)</f>
        <v>0</v>
      </c>
      <c r="BL277" s="17" t="s">
        <v>303</v>
      </c>
      <c r="BM277" s="17" t="s">
        <v>1757</v>
      </c>
    </row>
    <row r="278" s="1" customFormat="1" ht="16.5" customHeight="1">
      <c r="B278" s="38"/>
      <c r="C278" s="217" t="s">
        <v>677</v>
      </c>
      <c r="D278" s="217" t="s">
        <v>209</v>
      </c>
      <c r="E278" s="218" t="s">
        <v>1758</v>
      </c>
      <c r="F278" s="219" t="s">
        <v>1759</v>
      </c>
      <c r="G278" s="220" t="s">
        <v>1570</v>
      </c>
      <c r="H278" s="221">
        <v>1</v>
      </c>
      <c r="I278" s="222"/>
      <c r="J278" s="223">
        <f>ROUND(I278*H278,2)</f>
        <v>0</v>
      </c>
      <c r="K278" s="219" t="s">
        <v>213</v>
      </c>
      <c r="L278" s="43"/>
      <c r="M278" s="224" t="s">
        <v>1</v>
      </c>
      <c r="N278" s="225" t="s">
        <v>42</v>
      </c>
      <c r="O278" s="79"/>
      <c r="P278" s="226">
        <f>O278*H278</f>
        <v>0</v>
      </c>
      <c r="Q278" s="226">
        <v>0.0019599999999999999</v>
      </c>
      <c r="R278" s="226">
        <f>Q278*H278</f>
        <v>0.0019599999999999999</v>
      </c>
      <c r="S278" s="226">
        <v>0</v>
      </c>
      <c r="T278" s="227">
        <f>S278*H278</f>
        <v>0</v>
      </c>
      <c r="AR278" s="17" t="s">
        <v>303</v>
      </c>
      <c r="AT278" s="17" t="s">
        <v>209</v>
      </c>
      <c r="AU278" s="17" t="s">
        <v>80</v>
      </c>
      <c r="AY278" s="17" t="s">
        <v>207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78</v>
      </c>
      <c r="BK278" s="228">
        <f>ROUND(I278*H278,2)</f>
        <v>0</v>
      </c>
      <c r="BL278" s="17" t="s">
        <v>303</v>
      </c>
      <c r="BM278" s="17" t="s">
        <v>1760</v>
      </c>
    </row>
    <row r="279" s="12" customFormat="1">
      <c r="B279" s="229"/>
      <c r="C279" s="230"/>
      <c r="D279" s="231" t="s">
        <v>216</v>
      </c>
      <c r="E279" s="232" t="s">
        <v>1</v>
      </c>
      <c r="F279" s="233" t="s">
        <v>78</v>
      </c>
      <c r="G279" s="230"/>
      <c r="H279" s="234">
        <v>1</v>
      </c>
      <c r="I279" s="235"/>
      <c r="J279" s="230"/>
      <c r="K279" s="230"/>
      <c r="L279" s="236"/>
      <c r="M279" s="237"/>
      <c r="N279" s="238"/>
      <c r="O279" s="238"/>
      <c r="P279" s="238"/>
      <c r="Q279" s="238"/>
      <c r="R279" s="238"/>
      <c r="S279" s="238"/>
      <c r="T279" s="239"/>
      <c r="AT279" s="240" t="s">
        <v>216</v>
      </c>
      <c r="AU279" s="240" t="s">
        <v>80</v>
      </c>
      <c r="AV279" s="12" t="s">
        <v>80</v>
      </c>
      <c r="AW279" s="12" t="s">
        <v>33</v>
      </c>
      <c r="AX279" s="12" t="s">
        <v>78</v>
      </c>
      <c r="AY279" s="240" t="s">
        <v>207</v>
      </c>
    </row>
    <row r="280" s="1" customFormat="1" ht="16.5" customHeight="1">
      <c r="B280" s="38"/>
      <c r="C280" s="217" t="s">
        <v>682</v>
      </c>
      <c r="D280" s="217" t="s">
        <v>209</v>
      </c>
      <c r="E280" s="218" t="s">
        <v>1761</v>
      </c>
      <c r="F280" s="219" t="s">
        <v>1762</v>
      </c>
      <c r="G280" s="220" t="s">
        <v>1570</v>
      </c>
      <c r="H280" s="221">
        <v>1</v>
      </c>
      <c r="I280" s="222"/>
      <c r="J280" s="223">
        <f>ROUND(I280*H280,2)</f>
        <v>0</v>
      </c>
      <c r="K280" s="219" t="s">
        <v>213</v>
      </c>
      <c r="L280" s="43"/>
      <c r="M280" s="224" t="s">
        <v>1</v>
      </c>
      <c r="N280" s="225" t="s">
        <v>42</v>
      </c>
      <c r="O280" s="79"/>
      <c r="P280" s="226">
        <f>O280*H280</f>
        <v>0</v>
      </c>
      <c r="Q280" s="226">
        <v>0.0018</v>
      </c>
      <c r="R280" s="226">
        <f>Q280*H280</f>
        <v>0.0018</v>
      </c>
      <c r="S280" s="226">
        <v>0</v>
      </c>
      <c r="T280" s="227">
        <f>S280*H280</f>
        <v>0</v>
      </c>
      <c r="AR280" s="17" t="s">
        <v>303</v>
      </c>
      <c r="AT280" s="17" t="s">
        <v>209</v>
      </c>
      <c r="AU280" s="17" t="s">
        <v>80</v>
      </c>
      <c r="AY280" s="17" t="s">
        <v>207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17" t="s">
        <v>78</v>
      </c>
      <c r="BK280" s="228">
        <f>ROUND(I280*H280,2)</f>
        <v>0</v>
      </c>
      <c r="BL280" s="17" t="s">
        <v>303</v>
      </c>
      <c r="BM280" s="17" t="s">
        <v>1763</v>
      </c>
    </row>
    <row r="281" s="12" customFormat="1">
      <c r="B281" s="229"/>
      <c r="C281" s="230"/>
      <c r="D281" s="231" t="s">
        <v>216</v>
      </c>
      <c r="E281" s="232" t="s">
        <v>1</v>
      </c>
      <c r="F281" s="233" t="s">
        <v>78</v>
      </c>
      <c r="G281" s="230"/>
      <c r="H281" s="234">
        <v>1</v>
      </c>
      <c r="I281" s="235"/>
      <c r="J281" s="230"/>
      <c r="K281" s="230"/>
      <c r="L281" s="236"/>
      <c r="M281" s="237"/>
      <c r="N281" s="238"/>
      <c r="O281" s="238"/>
      <c r="P281" s="238"/>
      <c r="Q281" s="238"/>
      <c r="R281" s="238"/>
      <c r="S281" s="238"/>
      <c r="T281" s="239"/>
      <c r="AT281" s="240" t="s">
        <v>216</v>
      </c>
      <c r="AU281" s="240" t="s">
        <v>80</v>
      </c>
      <c r="AV281" s="12" t="s">
        <v>80</v>
      </c>
      <c r="AW281" s="12" t="s">
        <v>33</v>
      </c>
      <c r="AX281" s="12" t="s">
        <v>78</v>
      </c>
      <c r="AY281" s="240" t="s">
        <v>207</v>
      </c>
    </row>
    <row r="282" s="1" customFormat="1" ht="16.5" customHeight="1">
      <c r="B282" s="38"/>
      <c r="C282" s="217" t="s">
        <v>687</v>
      </c>
      <c r="D282" s="217" t="s">
        <v>209</v>
      </c>
      <c r="E282" s="218" t="s">
        <v>1764</v>
      </c>
      <c r="F282" s="219" t="s">
        <v>1765</v>
      </c>
      <c r="G282" s="220" t="s">
        <v>1570</v>
      </c>
      <c r="H282" s="221">
        <v>2</v>
      </c>
      <c r="I282" s="222"/>
      <c r="J282" s="223">
        <f>ROUND(I282*H282,2)</f>
        <v>0</v>
      </c>
      <c r="K282" s="219" t="s">
        <v>213</v>
      </c>
      <c r="L282" s="43"/>
      <c r="M282" s="224" t="s">
        <v>1</v>
      </c>
      <c r="N282" s="225" t="s">
        <v>42</v>
      </c>
      <c r="O282" s="79"/>
      <c r="P282" s="226">
        <f>O282*H282</f>
        <v>0</v>
      </c>
      <c r="Q282" s="226">
        <v>0.0018400000000000001</v>
      </c>
      <c r="R282" s="226">
        <f>Q282*H282</f>
        <v>0.0036800000000000001</v>
      </c>
      <c r="S282" s="226">
        <v>0</v>
      </c>
      <c r="T282" s="227">
        <f>S282*H282</f>
        <v>0</v>
      </c>
      <c r="AR282" s="17" t="s">
        <v>303</v>
      </c>
      <c r="AT282" s="17" t="s">
        <v>209</v>
      </c>
      <c r="AU282" s="17" t="s">
        <v>80</v>
      </c>
      <c r="AY282" s="17" t="s">
        <v>207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78</v>
      </c>
      <c r="BK282" s="228">
        <f>ROUND(I282*H282,2)</f>
        <v>0</v>
      </c>
      <c r="BL282" s="17" t="s">
        <v>303</v>
      </c>
      <c r="BM282" s="17" t="s">
        <v>1766</v>
      </c>
    </row>
    <row r="283" s="12" customFormat="1">
      <c r="B283" s="229"/>
      <c r="C283" s="230"/>
      <c r="D283" s="231" t="s">
        <v>216</v>
      </c>
      <c r="E283" s="232" t="s">
        <v>1</v>
      </c>
      <c r="F283" s="233" t="s">
        <v>1767</v>
      </c>
      <c r="G283" s="230"/>
      <c r="H283" s="234">
        <v>2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AT283" s="240" t="s">
        <v>216</v>
      </c>
      <c r="AU283" s="240" t="s">
        <v>80</v>
      </c>
      <c r="AV283" s="12" t="s">
        <v>80</v>
      </c>
      <c r="AW283" s="12" t="s">
        <v>33</v>
      </c>
      <c r="AX283" s="12" t="s">
        <v>78</v>
      </c>
      <c r="AY283" s="240" t="s">
        <v>207</v>
      </c>
    </row>
    <row r="284" s="1" customFormat="1" ht="16.5" customHeight="1">
      <c r="B284" s="38"/>
      <c r="C284" s="217" t="s">
        <v>691</v>
      </c>
      <c r="D284" s="217" t="s">
        <v>209</v>
      </c>
      <c r="E284" s="218" t="s">
        <v>1768</v>
      </c>
      <c r="F284" s="219" t="s">
        <v>1769</v>
      </c>
      <c r="G284" s="220" t="s">
        <v>418</v>
      </c>
      <c r="H284" s="221">
        <v>1</v>
      </c>
      <c r="I284" s="222"/>
      <c r="J284" s="223">
        <f>ROUND(I284*H284,2)</f>
        <v>0</v>
      </c>
      <c r="K284" s="219" t="s">
        <v>213</v>
      </c>
      <c r="L284" s="43"/>
      <c r="M284" s="224" t="s">
        <v>1</v>
      </c>
      <c r="N284" s="225" t="s">
        <v>42</v>
      </c>
      <c r="O284" s="79"/>
      <c r="P284" s="226">
        <f>O284*H284</f>
        <v>0</v>
      </c>
      <c r="Q284" s="226">
        <v>0.00016000000000000001</v>
      </c>
      <c r="R284" s="226">
        <f>Q284*H284</f>
        <v>0.00016000000000000001</v>
      </c>
      <c r="S284" s="226">
        <v>0</v>
      </c>
      <c r="T284" s="227">
        <f>S284*H284</f>
        <v>0</v>
      </c>
      <c r="AR284" s="17" t="s">
        <v>303</v>
      </c>
      <c r="AT284" s="17" t="s">
        <v>209</v>
      </c>
      <c r="AU284" s="17" t="s">
        <v>80</v>
      </c>
      <c r="AY284" s="17" t="s">
        <v>207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78</v>
      </c>
      <c r="BK284" s="228">
        <f>ROUND(I284*H284,2)</f>
        <v>0</v>
      </c>
      <c r="BL284" s="17" t="s">
        <v>303</v>
      </c>
      <c r="BM284" s="17" t="s">
        <v>1770</v>
      </c>
    </row>
    <row r="285" s="12" customFormat="1">
      <c r="B285" s="229"/>
      <c r="C285" s="230"/>
      <c r="D285" s="231" t="s">
        <v>216</v>
      </c>
      <c r="E285" s="232" t="s">
        <v>1</v>
      </c>
      <c r="F285" s="233" t="s">
        <v>78</v>
      </c>
      <c r="G285" s="230"/>
      <c r="H285" s="234">
        <v>1</v>
      </c>
      <c r="I285" s="235"/>
      <c r="J285" s="230"/>
      <c r="K285" s="230"/>
      <c r="L285" s="236"/>
      <c r="M285" s="237"/>
      <c r="N285" s="238"/>
      <c r="O285" s="238"/>
      <c r="P285" s="238"/>
      <c r="Q285" s="238"/>
      <c r="R285" s="238"/>
      <c r="S285" s="238"/>
      <c r="T285" s="239"/>
      <c r="AT285" s="240" t="s">
        <v>216</v>
      </c>
      <c r="AU285" s="240" t="s">
        <v>80</v>
      </c>
      <c r="AV285" s="12" t="s">
        <v>80</v>
      </c>
      <c r="AW285" s="12" t="s">
        <v>33</v>
      </c>
      <c r="AX285" s="12" t="s">
        <v>78</v>
      </c>
      <c r="AY285" s="240" t="s">
        <v>207</v>
      </c>
    </row>
    <row r="286" s="1" customFormat="1" ht="16.5" customHeight="1">
      <c r="B286" s="38"/>
      <c r="C286" s="217" t="s">
        <v>695</v>
      </c>
      <c r="D286" s="217" t="s">
        <v>209</v>
      </c>
      <c r="E286" s="218" t="s">
        <v>1771</v>
      </c>
      <c r="F286" s="219" t="s">
        <v>1772</v>
      </c>
      <c r="G286" s="220" t="s">
        <v>418</v>
      </c>
      <c r="H286" s="221">
        <v>2</v>
      </c>
      <c r="I286" s="222"/>
      <c r="J286" s="223">
        <f>ROUND(I286*H286,2)</f>
        <v>0</v>
      </c>
      <c r="K286" s="219" t="s">
        <v>213</v>
      </c>
      <c r="L286" s="43"/>
      <c r="M286" s="224" t="s">
        <v>1</v>
      </c>
      <c r="N286" s="225" t="s">
        <v>42</v>
      </c>
      <c r="O286" s="79"/>
      <c r="P286" s="226">
        <f>O286*H286</f>
        <v>0</v>
      </c>
      <c r="Q286" s="226">
        <v>0.00013999999999999999</v>
      </c>
      <c r="R286" s="226">
        <f>Q286*H286</f>
        <v>0.00027999999999999998</v>
      </c>
      <c r="S286" s="226">
        <v>0</v>
      </c>
      <c r="T286" s="227">
        <f>S286*H286</f>
        <v>0</v>
      </c>
      <c r="AR286" s="17" t="s">
        <v>303</v>
      </c>
      <c r="AT286" s="17" t="s">
        <v>209</v>
      </c>
      <c r="AU286" s="17" t="s">
        <v>80</v>
      </c>
      <c r="AY286" s="17" t="s">
        <v>207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78</v>
      </c>
      <c r="BK286" s="228">
        <f>ROUND(I286*H286,2)</f>
        <v>0</v>
      </c>
      <c r="BL286" s="17" t="s">
        <v>303</v>
      </c>
      <c r="BM286" s="17" t="s">
        <v>1773</v>
      </c>
    </row>
    <row r="287" s="12" customFormat="1">
      <c r="B287" s="229"/>
      <c r="C287" s="230"/>
      <c r="D287" s="231" t="s">
        <v>216</v>
      </c>
      <c r="E287" s="232" t="s">
        <v>1</v>
      </c>
      <c r="F287" s="233" t="s">
        <v>1767</v>
      </c>
      <c r="G287" s="230"/>
      <c r="H287" s="234">
        <v>2</v>
      </c>
      <c r="I287" s="235"/>
      <c r="J287" s="230"/>
      <c r="K287" s="230"/>
      <c r="L287" s="236"/>
      <c r="M287" s="237"/>
      <c r="N287" s="238"/>
      <c r="O287" s="238"/>
      <c r="P287" s="238"/>
      <c r="Q287" s="238"/>
      <c r="R287" s="238"/>
      <c r="S287" s="238"/>
      <c r="T287" s="239"/>
      <c r="AT287" s="240" t="s">
        <v>216</v>
      </c>
      <c r="AU287" s="240" t="s">
        <v>80</v>
      </c>
      <c r="AV287" s="12" t="s">
        <v>80</v>
      </c>
      <c r="AW287" s="12" t="s">
        <v>33</v>
      </c>
      <c r="AX287" s="12" t="s">
        <v>78</v>
      </c>
      <c r="AY287" s="240" t="s">
        <v>207</v>
      </c>
    </row>
    <row r="288" s="1" customFormat="1" ht="16.5" customHeight="1">
      <c r="B288" s="38"/>
      <c r="C288" s="217" t="s">
        <v>700</v>
      </c>
      <c r="D288" s="217" t="s">
        <v>209</v>
      </c>
      <c r="E288" s="218" t="s">
        <v>1774</v>
      </c>
      <c r="F288" s="219" t="s">
        <v>1775</v>
      </c>
      <c r="G288" s="220" t="s">
        <v>418</v>
      </c>
      <c r="H288" s="221">
        <v>2</v>
      </c>
      <c r="I288" s="222"/>
      <c r="J288" s="223">
        <f>ROUND(I288*H288,2)</f>
        <v>0</v>
      </c>
      <c r="K288" s="219" t="s">
        <v>1247</v>
      </c>
      <c r="L288" s="43"/>
      <c r="M288" s="224" t="s">
        <v>1</v>
      </c>
      <c r="N288" s="225" t="s">
        <v>42</v>
      </c>
      <c r="O288" s="79"/>
      <c r="P288" s="226">
        <f>O288*H288</f>
        <v>0</v>
      </c>
      <c r="Q288" s="226">
        <v>0.00023000000000000001</v>
      </c>
      <c r="R288" s="226">
        <f>Q288*H288</f>
        <v>0.00046000000000000001</v>
      </c>
      <c r="S288" s="226">
        <v>0</v>
      </c>
      <c r="T288" s="227">
        <f>S288*H288</f>
        <v>0</v>
      </c>
      <c r="AR288" s="17" t="s">
        <v>303</v>
      </c>
      <c r="AT288" s="17" t="s">
        <v>209</v>
      </c>
      <c r="AU288" s="17" t="s">
        <v>80</v>
      </c>
      <c r="AY288" s="17" t="s">
        <v>207</v>
      </c>
      <c r="BE288" s="228">
        <f>IF(N288="základní",J288,0)</f>
        <v>0</v>
      </c>
      <c r="BF288" s="228">
        <f>IF(N288="snížená",J288,0)</f>
        <v>0</v>
      </c>
      <c r="BG288" s="228">
        <f>IF(N288="zákl. přenesená",J288,0)</f>
        <v>0</v>
      </c>
      <c r="BH288" s="228">
        <f>IF(N288="sníž. přenesená",J288,0)</f>
        <v>0</v>
      </c>
      <c r="BI288" s="228">
        <f>IF(N288="nulová",J288,0)</f>
        <v>0</v>
      </c>
      <c r="BJ288" s="17" t="s">
        <v>78</v>
      </c>
      <c r="BK288" s="228">
        <f>ROUND(I288*H288,2)</f>
        <v>0</v>
      </c>
      <c r="BL288" s="17" t="s">
        <v>303</v>
      </c>
      <c r="BM288" s="17" t="s">
        <v>1776</v>
      </c>
    </row>
    <row r="289" s="12" customFormat="1">
      <c r="B289" s="229"/>
      <c r="C289" s="230"/>
      <c r="D289" s="231" t="s">
        <v>216</v>
      </c>
      <c r="E289" s="232" t="s">
        <v>1</v>
      </c>
      <c r="F289" s="233" t="s">
        <v>1767</v>
      </c>
      <c r="G289" s="230"/>
      <c r="H289" s="234">
        <v>2</v>
      </c>
      <c r="I289" s="235"/>
      <c r="J289" s="230"/>
      <c r="K289" s="230"/>
      <c r="L289" s="236"/>
      <c r="M289" s="237"/>
      <c r="N289" s="238"/>
      <c r="O289" s="238"/>
      <c r="P289" s="238"/>
      <c r="Q289" s="238"/>
      <c r="R289" s="238"/>
      <c r="S289" s="238"/>
      <c r="T289" s="239"/>
      <c r="AT289" s="240" t="s">
        <v>216</v>
      </c>
      <c r="AU289" s="240" t="s">
        <v>80</v>
      </c>
      <c r="AV289" s="12" t="s">
        <v>80</v>
      </c>
      <c r="AW289" s="12" t="s">
        <v>33</v>
      </c>
      <c r="AX289" s="12" t="s">
        <v>78</v>
      </c>
      <c r="AY289" s="240" t="s">
        <v>207</v>
      </c>
    </row>
    <row r="290" s="1" customFormat="1" ht="16.5" customHeight="1">
      <c r="B290" s="38"/>
      <c r="C290" s="217" t="s">
        <v>705</v>
      </c>
      <c r="D290" s="217" t="s">
        <v>209</v>
      </c>
      <c r="E290" s="218" t="s">
        <v>1777</v>
      </c>
      <c r="F290" s="219" t="s">
        <v>1778</v>
      </c>
      <c r="G290" s="220" t="s">
        <v>418</v>
      </c>
      <c r="H290" s="221">
        <v>1</v>
      </c>
      <c r="I290" s="222"/>
      <c r="J290" s="223">
        <f>ROUND(I290*H290,2)</f>
        <v>0</v>
      </c>
      <c r="K290" s="219" t="s">
        <v>213</v>
      </c>
      <c r="L290" s="43"/>
      <c r="M290" s="224" t="s">
        <v>1</v>
      </c>
      <c r="N290" s="225" t="s">
        <v>42</v>
      </c>
      <c r="O290" s="79"/>
      <c r="P290" s="226">
        <f>O290*H290</f>
        <v>0</v>
      </c>
      <c r="Q290" s="226">
        <v>0.00027999999999999998</v>
      </c>
      <c r="R290" s="226">
        <f>Q290*H290</f>
        <v>0.00027999999999999998</v>
      </c>
      <c r="S290" s="226">
        <v>0</v>
      </c>
      <c r="T290" s="227">
        <f>S290*H290</f>
        <v>0</v>
      </c>
      <c r="AR290" s="17" t="s">
        <v>303</v>
      </c>
      <c r="AT290" s="17" t="s">
        <v>209</v>
      </c>
      <c r="AU290" s="17" t="s">
        <v>80</v>
      </c>
      <c r="AY290" s="17" t="s">
        <v>207</v>
      </c>
      <c r="BE290" s="228">
        <f>IF(N290="základní",J290,0)</f>
        <v>0</v>
      </c>
      <c r="BF290" s="228">
        <f>IF(N290="snížená",J290,0)</f>
        <v>0</v>
      </c>
      <c r="BG290" s="228">
        <f>IF(N290="zákl. přenesená",J290,0)</f>
        <v>0</v>
      </c>
      <c r="BH290" s="228">
        <f>IF(N290="sníž. přenesená",J290,0)</f>
        <v>0</v>
      </c>
      <c r="BI290" s="228">
        <f>IF(N290="nulová",J290,0)</f>
        <v>0</v>
      </c>
      <c r="BJ290" s="17" t="s">
        <v>78</v>
      </c>
      <c r="BK290" s="228">
        <f>ROUND(I290*H290,2)</f>
        <v>0</v>
      </c>
      <c r="BL290" s="17" t="s">
        <v>303</v>
      </c>
      <c r="BM290" s="17" t="s">
        <v>1779</v>
      </c>
    </row>
    <row r="291" s="12" customFormat="1">
      <c r="B291" s="229"/>
      <c r="C291" s="230"/>
      <c r="D291" s="231" t="s">
        <v>216</v>
      </c>
      <c r="E291" s="232" t="s">
        <v>1</v>
      </c>
      <c r="F291" s="233" t="s">
        <v>78</v>
      </c>
      <c r="G291" s="230"/>
      <c r="H291" s="234">
        <v>1</v>
      </c>
      <c r="I291" s="235"/>
      <c r="J291" s="230"/>
      <c r="K291" s="230"/>
      <c r="L291" s="236"/>
      <c r="M291" s="237"/>
      <c r="N291" s="238"/>
      <c r="O291" s="238"/>
      <c r="P291" s="238"/>
      <c r="Q291" s="238"/>
      <c r="R291" s="238"/>
      <c r="S291" s="238"/>
      <c r="T291" s="239"/>
      <c r="AT291" s="240" t="s">
        <v>216</v>
      </c>
      <c r="AU291" s="240" t="s">
        <v>80</v>
      </c>
      <c r="AV291" s="12" t="s">
        <v>80</v>
      </c>
      <c r="AW291" s="12" t="s">
        <v>33</v>
      </c>
      <c r="AX291" s="12" t="s">
        <v>78</v>
      </c>
      <c r="AY291" s="240" t="s">
        <v>207</v>
      </c>
    </row>
    <row r="292" s="1" customFormat="1" ht="16.5" customHeight="1">
      <c r="B292" s="38"/>
      <c r="C292" s="217" t="s">
        <v>710</v>
      </c>
      <c r="D292" s="217" t="s">
        <v>209</v>
      </c>
      <c r="E292" s="218" t="s">
        <v>1780</v>
      </c>
      <c r="F292" s="219" t="s">
        <v>1781</v>
      </c>
      <c r="G292" s="220" t="s">
        <v>418</v>
      </c>
      <c r="H292" s="221">
        <v>8</v>
      </c>
      <c r="I292" s="222"/>
      <c r="J292" s="223">
        <f>ROUND(I292*H292,2)</f>
        <v>0</v>
      </c>
      <c r="K292" s="219" t="s">
        <v>213</v>
      </c>
      <c r="L292" s="43"/>
      <c r="M292" s="224" t="s">
        <v>1</v>
      </c>
      <c r="N292" s="225" t="s">
        <v>42</v>
      </c>
      <c r="O292" s="79"/>
      <c r="P292" s="226">
        <f>O292*H292</f>
        <v>0</v>
      </c>
      <c r="Q292" s="226">
        <v>0.00031</v>
      </c>
      <c r="R292" s="226">
        <f>Q292*H292</f>
        <v>0.00248</v>
      </c>
      <c r="S292" s="226">
        <v>0</v>
      </c>
      <c r="T292" s="227">
        <f>S292*H292</f>
        <v>0</v>
      </c>
      <c r="AR292" s="17" t="s">
        <v>303</v>
      </c>
      <c r="AT292" s="17" t="s">
        <v>209</v>
      </c>
      <c r="AU292" s="17" t="s">
        <v>80</v>
      </c>
      <c r="AY292" s="17" t="s">
        <v>207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78</v>
      </c>
      <c r="BK292" s="228">
        <f>ROUND(I292*H292,2)</f>
        <v>0</v>
      </c>
      <c r="BL292" s="17" t="s">
        <v>303</v>
      </c>
      <c r="BM292" s="17" t="s">
        <v>1782</v>
      </c>
    </row>
    <row r="293" s="12" customFormat="1">
      <c r="B293" s="229"/>
      <c r="C293" s="230"/>
      <c r="D293" s="231" t="s">
        <v>216</v>
      </c>
      <c r="E293" s="232" t="s">
        <v>1</v>
      </c>
      <c r="F293" s="233" t="s">
        <v>1783</v>
      </c>
      <c r="G293" s="230"/>
      <c r="H293" s="234">
        <v>8</v>
      </c>
      <c r="I293" s="235"/>
      <c r="J293" s="230"/>
      <c r="K293" s="230"/>
      <c r="L293" s="236"/>
      <c r="M293" s="237"/>
      <c r="N293" s="238"/>
      <c r="O293" s="238"/>
      <c r="P293" s="238"/>
      <c r="Q293" s="238"/>
      <c r="R293" s="238"/>
      <c r="S293" s="238"/>
      <c r="T293" s="239"/>
      <c r="AT293" s="240" t="s">
        <v>216</v>
      </c>
      <c r="AU293" s="240" t="s">
        <v>80</v>
      </c>
      <c r="AV293" s="12" t="s">
        <v>80</v>
      </c>
      <c r="AW293" s="12" t="s">
        <v>33</v>
      </c>
      <c r="AX293" s="12" t="s">
        <v>78</v>
      </c>
      <c r="AY293" s="240" t="s">
        <v>207</v>
      </c>
    </row>
    <row r="294" s="1" customFormat="1" ht="22.5" customHeight="1">
      <c r="B294" s="38"/>
      <c r="C294" s="217" t="s">
        <v>715</v>
      </c>
      <c r="D294" s="217" t="s">
        <v>209</v>
      </c>
      <c r="E294" s="218" t="s">
        <v>1784</v>
      </c>
      <c r="F294" s="219" t="s">
        <v>1785</v>
      </c>
      <c r="G294" s="220" t="s">
        <v>266</v>
      </c>
      <c r="H294" s="221">
        <v>0.13100000000000001</v>
      </c>
      <c r="I294" s="222"/>
      <c r="J294" s="223">
        <f>ROUND(I294*H294,2)</f>
        <v>0</v>
      </c>
      <c r="K294" s="219" t="s">
        <v>213</v>
      </c>
      <c r="L294" s="43"/>
      <c r="M294" s="224" t="s">
        <v>1</v>
      </c>
      <c r="N294" s="225" t="s">
        <v>42</v>
      </c>
      <c r="O294" s="79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AR294" s="17" t="s">
        <v>303</v>
      </c>
      <c r="AT294" s="17" t="s">
        <v>209</v>
      </c>
      <c r="AU294" s="17" t="s">
        <v>80</v>
      </c>
      <c r="AY294" s="17" t="s">
        <v>207</v>
      </c>
      <c r="BE294" s="228">
        <f>IF(N294="základní",J294,0)</f>
        <v>0</v>
      </c>
      <c r="BF294" s="228">
        <f>IF(N294="snížená",J294,0)</f>
        <v>0</v>
      </c>
      <c r="BG294" s="228">
        <f>IF(N294="zákl. přenesená",J294,0)</f>
        <v>0</v>
      </c>
      <c r="BH294" s="228">
        <f>IF(N294="sníž. přenesená",J294,0)</f>
        <v>0</v>
      </c>
      <c r="BI294" s="228">
        <f>IF(N294="nulová",J294,0)</f>
        <v>0</v>
      </c>
      <c r="BJ294" s="17" t="s">
        <v>78</v>
      </c>
      <c r="BK294" s="228">
        <f>ROUND(I294*H294,2)</f>
        <v>0</v>
      </c>
      <c r="BL294" s="17" t="s">
        <v>303</v>
      </c>
      <c r="BM294" s="17" t="s">
        <v>1786</v>
      </c>
    </row>
    <row r="295" s="11" customFormat="1" ht="22.8" customHeight="1">
      <c r="B295" s="201"/>
      <c r="C295" s="202"/>
      <c r="D295" s="203" t="s">
        <v>70</v>
      </c>
      <c r="E295" s="215" t="s">
        <v>1787</v>
      </c>
      <c r="F295" s="215" t="s">
        <v>1788</v>
      </c>
      <c r="G295" s="202"/>
      <c r="H295" s="202"/>
      <c r="I295" s="205"/>
      <c r="J295" s="216">
        <f>BK295</f>
        <v>0</v>
      </c>
      <c r="K295" s="202"/>
      <c r="L295" s="207"/>
      <c r="M295" s="208"/>
      <c r="N295" s="209"/>
      <c r="O295" s="209"/>
      <c r="P295" s="210">
        <f>SUM(P296:P304)</f>
        <v>0</v>
      </c>
      <c r="Q295" s="209"/>
      <c r="R295" s="210">
        <f>SUM(R296:R304)</f>
        <v>0.06359999999999999</v>
      </c>
      <c r="S295" s="209"/>
      <c r="T295" s="211">
        <f>SUM(T296:T304)</f>
        <v>0</v>
      </c>
      <c r="AR295" s="212" t="s">
        <v>80</v>
      </c>
      <c r="AT295" s="213" t="s">
        <v>70</v>
      </c>
      <c r="AU295" s="213" t="s">
        <v>78</v>
      </c>
      <c r="AY295" s="212" t="s">
        <v>207</v>
      </c>
      <c r="BK295" s="214">
        <f>SUM(BK296:BK304)</f>
        <v>0</v>
      </c>
    </row>
    <row r="296" s="1" customFormat="1" ht="22.5" customHeight="1">
      <c r="B296" s="38"/>
      <c r="C296" s="217" t="s">
        <v>719</v>
      </c>
      <c r="D296" s="217" t="s">
        <v>209</v>
      </c>
      <c r="E296" s="218" t="s">
        <v>1789</v>
      </c>
      <c r="F296" s="219" t="s">
        <v>1790</v>
      </c>
      <c r="G296" s="220" t="s">
        <v>1570</v>
      </c>
      <c r="H296" s="221">
        <v>2</v>
      </c>
      <c r="I296" s="222"/>
      <c r="J296" s="223">
        <f>ROUND(I296*H296,2)</f>
        <v>0</v>
      </c>
      <c r="K296" s="219" t="s">
        <v>213</v>
      </c>
      <c r="L296" s="43"/>
      <c r="M296" s="224" t="s">
        <v>1</v>
      </c>
      <c r="N296" s="225" t="s">
        <v>42</v>
      </c>
      <c r="O296" s="79"/>
      <c r="P296" s="226">
        <f>O296*H296</f>
        <v>0</v>
      </c>
      <c r="Q296" s="226">
        <v>0.012</v>
      </c>
      <c r="R296" s="226">
        <f>Q296*H296</f>
        <v>0.024</v>
      </c>
      <c r="S296" s="226">
        <v>0</v>
      </c>
      <c r="T296" s="227">
        <f>S296*H296</f>
        <v>0</v>
      </c>
      <c r="AR296" s="17" t="s">
        <v>303</v>
      </c>
      <c r="AT296" s="17" t="s">
        <v>209</v>
      </c>
      <c r="AU296" s="17" t="s">
        <v>80</v>
      </c>
      <c r="AY296" s="17" t="s">
        <v>207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78</v>
      </c>
      <c r="BK296" s="228">
        <f>ROUND(I296*H296,2)</f>
        <v>0</v>
      </c>
      <c r="BL296" s="17" t="s">
        <v>303</v>
      </c>
      <c r="BM296" s="17" t="s">
        <v>1791</v>
      </c>
    </row>
    <row r="297" s="12" customFormat="1">
      <c r="B297" s="229"/>
      <c r="C297" s="230"/>
      <c r="D297" s="231" t="s">
        <v>216</v>
      </c>
      <c r="E297" s="232" t="s">
        <v>1</v>
      </c>
      <c r="F297" s="233" t="s">
        <v>1767</v>
      </c>
      <c r="G297" s="230"/>
      <c r="H297" s="234">
        <v>2</v>
      </c>
      <c r="I297" s="235"/>
      <c r="J297" s="230"/>
      <c r="K297" s="230"/>
      <c r="L297" s="236"/>
      <c r="M297" s="237"/>
      <c r="N297" s="238"/>
      <c r="O297" s="238"/>
      <c r="P297" s="238"/>
      <c r="Q297" s="238"/>
      <c r="R297" s="238"/>
      <c r="S297" s="238"/>
      <c r="T297" s="239"/>
      <c r="AT297" s="240" t="s">
        <v>216</v>
      </c>
      <c r="AU297" s="240" t="s">
        <v>80</v>
      </c>
      <c r="AV297" s="12" t="s">
        <v>80</v>
      </c>
      <c r="AW297" s="12" t="s">
        <v>33</v>
      </c>
      <c r="AX297" s="12" t="s">
        <v>78</v>
      </c>
      <c r="AY297" s="240" t="s">
        <v>207</v>
      </c>
    </row>
    <row r="298" s="1" customFormat="1" ht="22.5" customHeight="1">
      <c r="B298" s="38"/>
      <c r="C298" s="217" t="s">
        <v>723</v>
      </c>
      <c r="D298" s="217" t="s">
        <v>209</v>
      </c>
      <c r="E298" s="218" t="s">
        <v>1792</v>
      </c>
      <c r="F298" s="219" t="s">
        <v>1793</v>
      </c>
      <c r="G298" s="220" t="s">
        <v>1570</v>
      </c>
      <c r="H298" s="221">
        <v>2</v>
      </c>
      <c r="I298" s="222"/>
      <c r="J298" s="223">
        <f>ROUND(I298*H298,2)</f>
        <v>0</v>
      </c>
      <c r="K298" s="219" t="s">
        <v>213</v>
      </c>
      <c r="L298" s="43"/>
      <c r="M298" s="224" t="s">
        <v>1</v>
      </c>
      <c r="N298" s="225" t="s">
        <v>42</v>
      </c>
      <c r="O298" s="79"/>
      <c r="P298" s="226">
        <f>O298*H298</f>
        <v>0</v>
      </c>
      <c r="Q298" s="226">
        <v>0.01865</v>
      </c>
      <c r="R298" s="226">
        <f>Q298*H298</f>
        <v>0.0373</v>
      </c>
      <c r="S298" s="226">
        <v>0</v>
      </c>
      <c r="T298" s="227">
        <f>S298*H298</f>
        <v>0</v>
      </c>
      <c r="AR298" s="17" t="s">
        <v>303</v>
      </c>
      <c r="AT298" s="17" t="s">
        <v>209</v>
      </c>
      <c r="AU298" s="17" t="s">
        <v>80</v>
      </c>
      <c r="AY298" s="17" t="s">
        <v>207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78</v>
      </c>
      <c r="BK298" s="228">
        <f>ROUND(I298*H298,2)</f>
        <v>0</v>
      </c>
      <c r="BL298" s="17" t="s">
        <v>303</v>
      </c>
      <c r="BM298" s="17" t="s">
        <v>1794</v>
      </c>
    </row>
    <row r="299" s="12" customFormat="1">
      <c r="B299" s="229"/>
      <c r="C299" s="230"/>
      <c r="D299" s="231" t="s">
        <v>216</v>
      </c>
      <c r="E299" s="232" t="s">
        <v>1</v>
      </c>
      <c r="F299" s="233" t="s">
        <v>80</v>
      </c>
      <c r="G299" s="230"/>
      <c r="H299" s="234">
        <v>2</v>
      </c>
      <c r="I299" s="235"/>
      <c r="J299" s="230"/>
      <c r="K299" s="230"/>
      <c r="L299" s="236"/>
      <c r="M299" s="237"/>
      <c r="N299" s="238"/>
      <c r="O299" s="238"/>
      <c r="P299" s="238"/>
      <c r="Q299" s="238"/>
      <c r="R299" s="238"/>
      <c r="S299" s="238"/>
      <c r="T299" s="239"/>
      <c r="AT299" s="240" t="s">
        <v>216</v>
      </c>
      <c r="AU299" s="240" t="s">
        <v>80</v>
      </c>
      <c r="AV299" s="12" t="s">
        <v>80</v>
      </c>
      <c r="AW299" s="12" t="s">
        <v>33</v>
      </c>
      <c r="AX299" s="12" t="s">
        <v>78</v>
      </c>
      <c r="AY299" s="240" t="s">
        <v>207</v>
      </c>
    </row>
    <row r="300" s="1" customFormat="1" ht="16.5" customHeight="1">
      <c r="B300" s="38"/>
      <c r="C300" s="273" t="s">
        <v>727</v>
      </c>
      <c r="D300" s="273" t="s">
        <v>281</v>
      </c>
      <c r="E300" s="274" t="s">
        <v>1795</v>
      </c>
      <c r="F300" s="275" t="s">
        <v>1796</v>
      </c>
      <c r="G300" s="276" t="s">
        <v>418</v>
      </c>
      <c r="H300" s="277">
        <v>2</v>
      </c>
      <c r="I300" s="278"/>
      <c r="J300" s="279">
        <f>ROUND(I300*H300,2)</f>
        <v>0</v>
      </c>
      <c r="K300" s="275" t="s">
        <v>213</v>
      </c>
      <c r="L300" s="280"/>
      <c r="M300" s="281" t="s">
        <v>1</v>
      </c>
      <c r="N300" s="282" t="s">
        <v>42</v>
      </c>
      <c r="O300" s="79"/>
      <c r="P300" s="226">
        <f>O300*H300</f>
        <v>0</v>
      </c>
      <c r="Q300" s="226">
        <v>0.001</v>
      </c>
      <c r="R300" s="226">
        <f>Q300*H300</f>
        <v>0.002</v>
      </c>
      <c r="S300" s="226">
        <v>0</v>
      </c>
      <c r="T300" s="227">
        <f>S300*H300</f>
        <v>0</v>
      </c>
      <c r="AR300" s="17" t="s">
        <v>397</v>
      </c>
      <c r="AT300" s="17" t="s">
        <v>281</v>
      </c>
      <c r="AU300" s="17" t="s">
        <v>80</v>
      </c>
      <c r="AY300" s="17" t="s">
        <v>207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78</v>
      </c>
      <c r="BK300" s="228">
        <f>ROUND(I300*H300,2)</f>
        <v>0</v>
      </c>
      <c r="BL300" s="17" t="s">
        <v>303</v>
      </c>
      <c r="BM300" s="17" t="s">
        <v>1797</v>
      </c>
    </row>
    <row r="301" s="12" customFormat="1">
      <c r="B301" s="229"/>
      <c r="C301" s="230"/>
      <c r="D301" s="231" t="s">
        <v>216</v>
      </c>
      <c r="E301" s="232" t="s">
        <v>1</v>
      </c>
      <c r="F301" s="233" t="s">
        <v>80</v>
      </c>
      <c r="G301" s="230"/>
      <c r="H301" s="234">
        <v>2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AT301" s="240" t="s">
        <v>216</v>
      </c>
      <c r="AU301" s="240" t="s">
        <v>80</v>
      </c>
      <c r="AV301" s="12" t="s">
        <v>80</v>
      </c>
      <c r="AW301" s="12" t="s">
        <v>33</v>
      </c>
      <c r="AX301" s="12" t="s">
        <v>78</v>
      </c>
      <c r="AY301" s="240" t="s">
        <v>207</v>
      </c>
    </row>
    <row r="302" s="1" customFormat="1" ht="16.5" customHeight="1">
      <c r="B302" s="38"/>
      <c r="C302" s="273" t="s">
        <v>732</v>
      </c>
      <c r="D302" s="273" t="s">
        <v>281</v>
      </c>
      <c r="E302" s="274" t="s">
        <v>1798</v>
      </c>
      <c r="F302" s="275" t="s">
        <v>1799</v>
      </c>
      <c r="G302" s="276" t="s">
        <v>418</v>
      </c>
      <c r="H302" s="277">
        <v>2</v>
      </c>
      <c r="I302" s="278"/>
      <c r="J302" s="279">
        <f>ROUND(I302*H302,2)</f>
        <v>0</v>
      </c>
      <c r="K302" s="275" t="s">
        <v>213</v>
      </c>
      <c r="L302" s="280"/>
      <c r="M302" s="281" t="s">
        <v>1</v>
      </c>
      <c r="N302" s="282" t="s">
        <v>42</v>
      </c>
      <c r="O302" s="79"/>
      <c r="P302" s="226">
        <f>O302*H302</f>
        <v>0</v>
      </c>
      <c r="Q302" s="226">
        <v>0.00014999999999999999</v>
      </c>
      <c r="R302" s="226">
        <f>Q302*H302</f>
        <v>0.00029999999999999997</v>
      </c>
      <c r="S302" s="226">
        <v>0</v>
      </c>
      <c r="T302" s="227">
        <f>S302*H302</f>
        <v>0</v>
      </c>
      <c r="AR302" s="17" t="s">
        <v>397</v>
      </c>
      <c r="AT302" s="17" t="s">
        <v>281</v>
      </c>
      <c r="AU302" s="17" t="s">
        <v>80</v>
      </c>
      <c r="AY302" s="17" t="s">
        <v>207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78</v>
      </c>
      <c r="BK302" s="228">
        <f>ROUND(I302*H302,2)</f>
        <v>0</v>
      </c>
      <c r="BL302" s="17" t="s">
        <v>303</v>
      </c>
      <c r="BM302" s="17" t="s">
        <v>1800</v>
      </c>
    </row>
    <row r="303" s="12" customFormat="1">
      <c r="B303" s="229"/>
      <c r="C303" s="230"/>
      <c r="D303" s="231" t="s">
        <v>216</v>
      </c>
      <c r="E303" s="232" t="s">
        <v>1</v>
      </c>
      <c r="F303" s="233" t="s">
        <v>80</v>
      </c>
      <c r="G303" s="230"/>
      <c r="H303" s="234">
        <v>2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AT303" s="240" t="s">
        <v>216</v>
      </c>
      <c r="AU303" s="240" t="s">
        <v>80</v>
      </c>
      <c r="AV303" s="12" t="s">
        <v>80</v>
      </c>
      <c r="AW303" s="12" t="s">
        <v>33</v>
      </c>
      <c r="AX303" s="12" t="s">
        <v>78</v>
      </c>
      <c r="AY303" s="240" t="s">
        <v>207</v>
      </c>
    </row>
    <row r="304" s="1" customFormat="1" ht="16.5" customHeight="1">
      <c r="B304" s="38"/>
      <c r="C304" s="217" t="s">
        <v>737</v>
      </c>
      <c r="D304" s="217" t="s">
        <v>209</v>
      </c>
      <c r="E304" s="218" t="s">
        <v>1801</v>
      </c>
      <c r="F304" s="219" t="s">
        <v>1802</v>
      </c>
      <c r="G304" s="220" t="s">
        <v>266</v>
      </c>
      <c r="H304" s="221">
        <v>0.064000000000000001</v>
      </c>
      <c r="I304" s="222"/>
      <c r="J304" s="223">
        <f>ROUND(I304*H304,2)</f>
        <v>0</v>
      </c>
      <c r="K304" s="219" t="s">
        <v>213</v>
      </c>
      <c r="L304" s="43"/>
      <c r="M304" s="224" t="s">
        <v>1</v>
      </c>
      <c r="N304" s="225" t="s">
        <v>42</v>
      </c>
      <c r="O304" s="79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AR304" s="17" t="s">
        <v>303</v>
      </c>
      <c r="AT304" s="17" t="s">
        <v>209</v>
      </c>
      <c r="AU304" s="17" t="s">
        <v>80</v>
      </c>
      <c r="AY304" s="17" t="s">
        <v>207</v>
      </c>
      <c r="BE304" s="228">
        <f>IF(N304="základní",J304,0)</f>
        <v>0</v>
      </c>
      <c r="BF304" s="228">
        <f>IF(N304="snížená",J304,0)</f>
        <v>0</v>
      </c>
      <c r="BG304" s="228">
        <f>IF(N304="zákl. přenesená",J304,0)</f>
        <v>0</v>
      </c>
      <c r="BH304" s="228">
        <f>IF(N304="sníž. přenesená",J304,0)</f>
        <v>0</v>
      </c>
      <c r="BI304" s="228">
        <f>IF(N304="nulová",J304,0)</f>
        <v>0</v>
      </c>
      <c r="BJ304" s="17" t="s">
        <v>78</v>
      </c>
      <c r="BK304" s="228">
        <f>ROUND(I304*H304,2)</f>
        <v>0</v>
      </c>
      <c r="BL304" s="17" t="s">
        <v>303</v>
      </c>
      <c r="BM304" s="17" t="s">
        <v>1803</v>
      </c>
    </row>
    <row r="305" s="11" customFormat="1" ht="22.8" customHeight="1">
      <c r="B305" s="201"/>
      <c r="C305" s="202"/>
      <c r="D305" s="203" t="s">
        <v>70</v>
      </c>
      <c r="E305" s="215" t="s">
        <v>1804</v>
      </c>
      <c r="F305" s="215" t="s">
        <v>1805</v>
      </c>
      <c r="G305" s="202"/>
      <c r="H305" s="202"/>
      <c r="I305" s="205"/>
      <c r="J305" s="216">
        <f>BK305</f>
        <v>0</v>
      </c>
      <c r="K305" s="202"/>
      <c r="L305" s="207"/>
      <c r="M305" s="208"/>
      <c r="N305" s="209"/>
      <c r="O305" s="209"/>
      <c r="P305" s="210">
        <f>SUM(P306:P309)</f>
        <v>0</v>
      </c>
      <c r="Q305" s="209"/>
      <c r="R305" s="210">
        <f>SUM(R306:R309)</f>
        <v>0.0040799999999999994</v>
      </c>
      <c r="S305" s="209"/>
      <c r="T305" s="211">
        <f>SUM(T306:T309)</f>
        <v>0</v>
      </c>
      <c r="AR305" s="212" t="s">
        <v>80</v>
      </c>
      <c r="AT305" s="213" t="s">
        <v>70</v>
      </c>
      <c r="AU305" s="213" t="s">
        <v>78</v>
      </c>
      <c r="AY305" s="212" t="s">
        <v>207</v>
      </c>
      <c r="BK305" s="214">
        <f>SUM(BK306:BK309)</f>
        <v>0</v>
      </c>
    </row>
    <row r="306" s="1" customFormat="1" ht="16.5" customHeight="1">
      <c r="B306" s="38"/>
      <c r="C306" s="217" t="s">
        <v>742</v>
      </c>
      <c r="D306" s="217" t="s">
        <v>209</v>
      </c>
      <c r="E306" s="218" t="s">
        <v>1806</v>
      </c>
      <c r="F306" s="219" t="s">
        <v>1807</v>
      </c>
      <c r="G306" s="220" t="s">
        <v>418</v>
      </c>
      <c r="H306" s="221">
        <v>6</v>
      </c>
      <c r="I306" s="222"/>
      <c r="J306" s="223">
        <f>ROUND(I306*H306,2)</f>
        <v>0</v>
      </c>
      <c r="K306" s="219" t="s">
        <v>213</v>
      </c>
      <c r="L306" s="43"/>
      <c r="M306" s="224" t="s">
        <v>1</v>
      </c>
      <c r="N306" s="225" t="s">
        <v>42</v>
      </c>
      <c r="O306" s="79"/>
      <c r="P306" s="226">
        <f>O306*H306</f>
        <v>0</v>
      </c>
      <c r="Q306" s="226">
        <v>0.00052999999999999998</v>
      </c>
      <c r="R306" s="226">
        <f>Q306*H306</f>
        <v>0.0031799999999999997</v>
      </c>
      <c r="S306" s="226">
        <v>0</v>
      </c>
      <c r="T306" s="227">
        <f>S306*H306</f>
        <v>0</v>
      </c>
      <c r="AR306" s="17" t="s">
        <v>303</v>
      </c>
      <c r="AT306" s="17" t="s">
        <v>209</v>
      </c>
      <c r="AU306" s="17" t="s">
        <v>80</v>
      </c>
      <c r="AY306" s="17" t="s">
        <v>207</v>
      </c>
      <c r="BE306" s="228">
        <f>IF(N306="základní",J306,0)</f>
        <v>0</v>
      </c>
      <c r="BF306" s="228">
        <f>IF(N306="snížená",J306,0)</f>
        <v>0</v>
      </c>
      <c r="BG306" s="228">
        <f>IF(N306="zákl. přenesená",J306,0)</f>
        <v>0</v>
      </c>
      <c r="BH306" s="228">
        <f>IF(N306="sníž. přenesená",J306,0)</f>
        <v>0</v>
      </c>
      <c r="BI306" s="228">
        <f>IF(N306="nulová",J306,0)</f>
        <v>0</v>
      </c>
      <c r="BJ306" s="17" t="s">
        <v>78</v>
      </c>
      <c r="BK306" s="228">
        <f>ROUND(I306*H306,2)</f>
        <v>0</v>
      </c>
      <c r="BL306" s="17" t="s">
        <v>303</v>
      </c>
      <c r="BM306" s="17" t="s">
        <v>1808</v>
      </c>
    </row>
    <row r="307" s="12" customFormat="1">
      <c r="B307" s="229"/>
      <c r="C307" s="230"/>
      <c r="D307" s="231" t="s">
        <v>216</v>
      </c>
      <c r="E307" s="232" t="s">
        <v>1</v>
      </c>
      <c r="F307" s="233" t="s">
        <v>1809</v>
      </c>
      <c r="G307" s="230"/>
      <c r="H307" s="234">
        <v>6</v>
      </c>
      <c r="I307" s="235"/>
      <c r="J307" s="230"/>
      <c r="K307" s="230"/>
      <c r="L307" s="236"/>
      <c r="M307" s="237"/>
      <c r="N307" s="238"/>
      <c r="O307" s="238"/>
      <c r="P307" s="238"/>
      <c r="Q307" s="238"/>
      <c r="R307" s="238"/>
      <c r="S307" s="238"/>
      <c r="T307" s="239"/>
      <c r="AT307" s="240" t="s">
        <v>216</v>
      </c>
      <c r="AU307" s="240" t="s">
        <v>80</v>
      </c>
      <c r="AV307" s="12" t="s">
        <v>80</v>
      </c>
      <c r="AW307" s="12" t="s">
        <v>33</v>
      </c>
      <c r="AX307" s="12" t="s">
        <v>78</v>
      </c>
      <c r="AY307" s="240" t="s">
        <v>207</v>
      </c>
    </row>
    <row r="308" s="1" customFormat="1" ht="16.5" customHeight="1">
      <c r="B308" s="38"/>
      <c r="C308" s="217" t="s">
        <v>746</v>
      </c>
      <c r="D308" s="217" t="s">
        <v>209</v>
      </c>
      <c r="E308" s="218" t="s">
        <v>1810</v>
      </c>
      <c r="F308" s="219" t="s">
        <v>1811</v>
      </c>
      <c r="G308" s="220" t="s">
        <v>418</v>
      </c>
      <c r="H308" s="221">
        <v>3</v>
      </c>
      <c r="I308" s="222"/>
      <c r="J308" s="223">
        <f>ROUND(I308*H308,2)</f>
        <v>0</v>
      </c>
      <c r="K308" s="219" t="s">
        <v>213</v>
      </c>
      <c r="L308" s="43"/>
      <c r="M308" s="224" t="s">
        <v>1</v>
      </c>
      <c r="N308" s="225" t="s">
        <v>42</v>
      </c>
      <c r="O308" s="79"/>
      <c r="P308" s="226">
        <f>O308*H308</f>
        <v>0</v>
      </c>
      <c r="Q308" s="226">
        <v>0.00029999999999999997</v>
      </c>
      <c r="R308" s="226">
        <f>Q308*H308</f>
        <v>0.00089999999999999998</v>
      </c>
      <c r="S308" s="226">
        <v>0</v>
      </c>
      <c r="T308" s="227">
        <f>S308*H308</f>
        <v>0</v>
      </c>
      <c r="AR308" s="17" t="s">
        <v>303</v>
      </c>
      <c r="AT308" s="17" t="s">
        <v>209</v>
      </c>
      <c r="AU308" s="17" t="s">
        <v>80</v>
      </c>
      <c r="AY308" s="17" t="s">
        <v>207</v>
      </c>
      <c r="BE308" s="228">
        <f>IF(N308="základní",J308,0)</f>
        <v>0</v>
      </c>
      <c r="BF308" s="228">
        <f>IF(N308="snížená",J308,0)</f>
        <v>0</v>
      </c>
      <c r="BG308" s="228">
        <f>IF(N308="zákl. přenesená",J308,0)</f>
        <v>0</v>
      </c>
      <c r="BH308" s="228">
        <f>IF(N308="sníž. přenesená",J308,0)</f>
        <v>0</v>
      </c>
      <c r="BI308" s="228">
        <f>IF(N308="nulová",J308,0)</f>
        <v>0</v>
      </c>
      <c r="BJ308" s="17" t="s">
        <v>78</v>
      </c>
      <c r="BK308" s="228">
        <f>ROUND(I308*H308,2)</f>
        <v>0</v>
      </c>
      <c r="BL308" s="17" t="s">
        <v>303</v>
      </c>
      <c r="BM308" s="17" t="s">
        <v>1812</v>
      </c>
    </row>
    <row r="309" s="12" customFormat="1">
      <c r="B309" s="229"/>
      <c r="C309" s="230"/>
      <c r="D309" s="231" t="s">
        <v>216</v>
      </c>
      <c r="E309" s="232" t="s">
        <v>1</v>
      </c>
      <c r="F309" s="233" t="s">
        <v>1813</v>
      </c>
      <c r="G309" s="230"/>
      <c r="H309" s="234">
        <v>3</v>
      </c>
      <c r="I309" s="235"/>
      <c r="J309" s="230"/>
      <c r="K309" s="230"/>
      <c r="L309" s="236"/>
      <c r="M309" s="237"/>
      <c r="N309" s="238"/>
      <c r="O309" s="238"/>
      <c r="P309" s="238"/>
      <c r="Q309" s="238"/>
      <c r="R309" s="238"/>
      <c r="S309" s="238"/>
      <c r="T309" s="239"/>
      <c r="AT309" s="240" t="s">
        <v>216</v>
      </c>
      <c r="AU309" s="240" t="s">
        <v>80</v>
      </c>
      <c r="AV309" s="12" t="s">
        <v>80</v>
      </c>
      <c r="AW309" s="12" t="s">
        <v>33</v>
      </c>
      <c r="AX309" s="12" t="s">
        <v>78</v>
      </c>
      <c r="AY309" s="240" t="s">
        <v>207</v>
      </c>
    </row>
    <row r="310" s="11" customFormat="1" ht="22.8" customHeight="1">
      <c r="B310" s="201"/>
      <c r="C310" s="202"/>
      <c r="D310" s="203" t="s">
        <v>70</v>
      </c>
      <c r="E310" s="215" t="s">
        <v>1272</v>
      </c>
      <c r="F310" s="215" t="s">
        <v>1273</v>
      </c>
      <c r="G310" s="202"/>
      <c r="H310" s="202"/>
      <c r="I310" s="205"/>
      <c r="J310" s="216">
        <f>BK310</f>
        <v>0</v>
      </c>
      <c r="K310" s="202"/>
      <c r="L310" s="207"/>
      <c r="M310" s="208"/>
      <c r="N310" s="209"/>
      <c r="O310" s="209"/>
      <c r="P310" s="210">
        <f>SUM(P311:P317)</f>
        <v>0</v>
      </c>
      <c r="Q310" s="209"/>
      <c r="R310" s="210">
        <f>SUM(R311:R317)</f>
        <v>0.0065900000000000004</v>
      </c>
      <c r="S310" s="209"/>
      <c r="T310" s="211">
        <f>SUM(T311:T317)</f>
        <v>0</v>
      </c>
      <c r="AR310" s="212" t="s">
        <v>80</v>
      </c>
      <c r="AT310" s="213" t="s">
        <v>70</v>
      </c>
      <c r="AU310" s="213" t="s">
        <v>78</v>
      </c>
      <c r="AY310" s="212" t="s">
        <v>207</v>
      </c>
      <c r="BK310" s="214">
        <f>SUM(BK311:BK317)</f>
        <v>0</v>
      </c>
    </row>
    <row r="311" s="1" customFormat="1" ht="16.5" customHeight="1">
      <c r="B311" s="38"/>
      <c r="C311" s="217" t="s">
        <v>751</v>
      </c>
      <c r="D311" s="217" t="s">
        <v>209</v>
      </c>
      <c r="E311" s="218" t="s">
        <v>1814</v>
      </c>
      <c r="F311" s="219" t="s">
        <v>1815</v>
      </c>
      <c r="G311" s="220" t="s">
        <v>1570</v>
      </c>
      <c r="H311" s="221">
        <v>1</v>
      </c>
      <c r="I311" s="222"/>
      <c r="J311" s="223">
        <f>ROUND(I311*H311,2)</f>
        <v>0</v>
      </c>
      <c r="K311" s="219" t="s">
        <v>213</v>
      </c>
      <c r="L311" s="43"/>
      <c r="M311" s="224" t="s">
        <v>1</v>
      </c>
      <c r="N311" s="225" t="s">
        <v>42</v>
      </c>
      <c r="O311" s="79"/>
      <c r="P311" s="226">
        <f>O311*H311</f>
        <v>0</v>
      </c>
      <c r="Q311" s="226">
        <v>0.00545</v>
      </c>
      <c r="R311" s="226">
        <f>Q311*H311</f>
        <v>0.00545</v>
      </c>
      <c r="S311" s="226">
        <v>0</v>
      </c>
      <c r="T311" s="227">
        <f>S311*H311</f>
        <v>0</v>
      </c>
      <c r="AR311" s="17" t="s">
        <v>303</v>
      </c>
      <c r="AT311" s="17" t="s">
        <v>209</v>
      </c>
      <c r="AU311" s="17" t="s">
        <v>80</v>
      </c>
      <c r="AY311" s="17" t="s">
        <v>207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78</v>
      </c>
      <c r="BK311" s="228">
        <f>ROUND(I311*H311,2)</f>
        <v>0</v>
      </c>
      <c r="BL311" s="17" t="s">
        <v>303</v>
      </c>
      <c r="BM311" s="17" t="s">
        <v>1816</v>
      </c>
    </row>
    <row r="312" s="12" customFormat="1">
      <c r="B312" s="229"/>
      <c r="C312" s="230"/>
      <c r="D312" s="231" t="s">
        <v>216</v>
      </c>
      <c r="E312" s="232" t="s">
        <v>1</v>
      </c>
      <c r="F312" s="233" t="s">
        <v>1817</v>
      </c>
      <c r="G312" s="230"/>
      <c r="H312" s="234">
        <v>1</v>
      </c>
      <c r="I312" s="235"/>
      <c r="J312" s="230"/>
      <c r="K312" s="230"/>
      <c r="L312" s="236"/>
      <c r="M312" s="237"/>
      <c r="N312" s="238"/>
      <c r="O312" s="238"/>
      <c r="P312" s="238"/>
      <c r="Q312" s="238"/>
      <c r="R312" s="238"/>
      <c r="S312" s="238"/>
      <c r="T312" s="239"/>
      <c r="AT312" s="240" t="s">
        <v>216</v>
      </c>
      <c r="AU312" s="240" t="s">
        <v>80</v>
      </c>
      <c r="AV312" s="12" t="s">
        <v>80</v>
      </c>
      <c r="AW312" s="12" t="s">
        <v>33</v>
      </c>
      <c r="AX312" s="12" t="s">
        <v>78</v>
      </c>
      <c r="AY312" s="240" t="s">
        <v>207</v>
      </c>
    </row>
    <row r="313" s="1" customFormat="1" ht="16.5" customHeight="1">
      <c r="B313" s="38"/>
      <c r="C313" s="217" t="s">
        <v>756</v>
      </c>
      <c r="D313" s="217" t="s">
        <v>209</v>
      </c>
      <c r="E313" s="218" t="s">
        <v>1818</v>
      </c>
      <c r="F313" s="219" t="s">
        <v>1819</v>
      </c>
      <c r="G313" s="220" t="s">
        <v>1570</v>
      </c>
      <c r="H313" s="221">
        <v>1</v>
      </c>
      <c r="I313" s="222"/>
      <c r="J313" s="223">
        <f>ROUND(I313*H313,2)</f>
        <v>0</v>
      </c>
      <c r="K313" s="219" t="s">
        <v>1247</v>
      </c>
      <c r="L313" s="43"/>
      <c r="M313" s="224" t="s">
        <v>1</v>
      </c>
      <c r="N313" s="225" t="s">
        <v>42</v>
      </c>
      <c r="O313" s="79"/>
      <c r="P313" s="226">
        <f>O313*H313</f>
        <v>0</v>
      </c>
      <c r="Q313" s="226">
        <v>0.00013999999999999999</v>
      </c>
      <c r="R313" s="226">
        <f>Q313*H313</f>
        <v>0.00013999999999999999</v>
      </c>
      <c r="S313" s="226">
        <v>0</v>
      </c>
      <c r="T313" s="227">
        <f>S313*H313</f>
        <v>0</v>
      </c>
      <c r="AR313" s="17" t="s">
        <v>303</v>
      </c>
      <c r="AT313" s="17" t="s">
        <v>209</v>
      </c>
      <c r="AU313" s="17" t="s">
        <v>80</v>
      </c>
      <c r="AY313" s="17" t="s">
        <v>207</v>
      </c>
      <c r="BE313" s="228">
        <f>IF(N313="základní",J313,0)</f>
        <v>0</v>
      </c>
      <c r="BF313" s="228">
        <f>IF(N313="snížená",J313,0)</f>
        <v>0</v>
      </c>
      <c r="BG313" s="228">
        <f>IF(N313="zákl. přenesená",J313,0)</f>
        <v>0</v>
      </c>
      <c r="BH313" s="228">
        <f>IF(N313="sníž. přenesená",J313,0)</f>
        <v>0</v>
      </c>
      <c r="BI313" s="228">
        <f>IF(N313="nulová",J313,0)</f>
        <v>0</v>
      </c>
      <c r="BJ313" s="17" t="s">
        <v>78</v>
      </c>
      <c r="BK313" s="228">
        <f>ROUND(I313*H313,2)</f>
        <v>0</v>
      </c>
      <c r="BL313" s="17" t="s">
        <v>303</v>
      </c>
      <c r="BM313" s="17" t="s">
        <v>1820</v>
      </c>
    </row>
    <row r="314" s="12" customFormat="1">
      <c r="B314" s="229"/>
      <c r="C314" s="230"/>
      <c r="D314" s="231" t="s">
        <v>216</v>
      </c>
      <c r="E314" s="232" t="s">
        <v>1</v>
      </c>
      <c r="F314" s="233" t="s">
        <v>1672</v>
      </c>
      <c r="G314" s="230"/>
      <c r="H314" s="234">
        <v>1</v>
      </c>
      <c r="I314" s="235"/>
      <c r="J314" s="230"/>
      <c r="K314" s="230"/>
      <c r="L314" s="236"/>
      <c r="M314" s="237"/>
      <c r="N314" s="238"/>
      <c r="O314" s="238"/>
      <c r="P314" s="238"/>
      <c r="Q314" s="238"/>
      <c r="R314" s="238"/>
      <c r="S314" s="238"/>
      <c r="T314" s="239"/>
      <c r="AT314" s="240" t="s">
        <v>216</v>
      </c>
      <c r="AU314" s="240" t="s">
        <v>80</v>
      </c>
      <c r="AV314" s="12" t="s">
        <v>80</v>
      </c>
      <c r="AW314" s="12" t="s">
        <v>33</v>
      </c>
      <c r="AX314" s="12" t="s">
        <v>78</v>
      </c>
      <c r="AY314" s="240" t="s">
        <v>207</v>
      </c>
    </row>
    <row r="315" s="1" customFormat="1" ht="16.5" customHeight="1">
      <c r="B315" s="38"/>
      <c r="C315" s="273" t="s">
        <v>767</v>
      </c>
      <c r="D315" s="273" t="s">
        <v>281</v>
      </c>
      <c r="E315" s="274" t="s">
        <v>1821</v>
      </c>
      <c r="F315" s="275" t="s">
        <v>1822</v>
      </c>
      <c r="G315" s="276" t="s">
        <v>418</v>
      </c>
      <c r="H315" s="277">
        <v>1</v>
      </c>
      <c r="I315" s="278"/>
      <c r="J315" s="279">
        <f>ROUND(I315*H315,2)</f>
        <v>0</v>
      </c>
      <c r="K315" s="275" t="s">
        <v>1247</v>
      </c>
      <c r="L315" s="280"/>
      <c r="M315" s="281" t="s">
        <v>1</v>
      </c>
      <c r="N315" s="282" t="s">
        <v>42</v>
      </c>
      <c r="O315" s="79"/>
      <c r="P315" s="226">
        <f>O315*H315</f>
        <v>0</v>
      </c>
      <c r="Q315" s="226">
        <v>0.001</v>
      </c>
      <c r="R315" s="226">
        <f>Q315*H315</f>
        <v>0.001</v>
      </c>
      <c r="S315" s="226">
        <v>0</v>
      </c>
      <c r="T315" s="227">
        <f>S315*H315</f>
        <v>0</v>
      </c>
      <c r="AR315" s="17" t="s">
        <v>397</v>
      </c>
      <c r="AT315" s="17" t="s">
        <v>281</v>
      </c>
      <c r="AU315" s="17" t="s">
        <v>80</v>
      </c>
      <c r="AY315" s="17" t="s">
        <v>207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78</v>
      </c>
      <c r="BK315" s="228">
        <f>ROUND(I315*H315,2)</f>
        <v>0</v>
      </c>
      <c r="BL315" s="17" t="s">
        <v>303</v>
      </c>
      <c r="BM315" s="17" t="s">
        <v>1823</v>
      </c>
    </row>
    <row r="316" s="12" customFormat="1">
      <c r="B316" s="229"/>
      <c r="C316" s="230"/>
      <c r="D316" s="231" t="s">
        <v>216</v>
      </c>
      <c r="E316" s="232" t="s">
        <v>1</v>
      </c>
      <c r="F316" s="233" t="s">
        <v>1672</v>
      </c>
      <c r="G316" s="230"/>
      <c r="H316" s="234">
        <v>1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AT316" s="240" t="s">
        <v>216</v>
      </c>
      <c r="AU316" s="240" t="s">
        <v>80</v>
      </c>
      <c r="AV316" s="12" t="s">
        <v>80</v>
      </c>
      <c r="AW316" s="12" t="s">
        <v>33</v>
      </c>
      <c r="AX316" s="12" t="s">
        <v>78</v>
      </c>
      <c r="AY316" s="240" t="s">
        <v>207</v>
      </c>
    </row>
    <row r="317" s="1" customFormat="1" ht="16.5" customHeight="1">
      <c r="B317" s="38"/>
      <c r="C317" s="217" t="s">
        <v>778</v>
      </c>
      <c r="D317" s="217" t="s">
        <v>209</v>
      </c>
      <c r="E317" s="218" t="s">
        <v>1824</v>
      </c>
      <c r="F317" s="219" t="s">
        <v>1825</v>
      </c>
      <c r="G317" s="220" t="s">
        <v>266</v>
      </c>
      <c r="H317" s="221">
        <v>0.0070000000000000001</v>
      </c>
      <c r="I317" s="222"/>
      <c r="J317" s="223">
        <f>ROUND(I317*H317,2)</f>
        <v>0</v>
      </c>
      <c r="K317" s="219" t="s">
        <v>213</v>
      </c>
      <c r="L317" s="43"/>
      <c r="M317" s="224" t="s">
        <v>1</v>
      </c>
      <c r="N317" s="225" t="s">
        <v>42</v>
      </c>
      <c r="O317" s="79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AR317" s="17" t="s">
        <v>303</v>
      </c>
      <c r="AT317" s="17" t="s">
        <v>209</v>
      </c>
      <c r="AU317" s="17" t="s">
        <v>80</v>
      </c>
      <c r="AY317" s="17" t="s">
        <v>207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78</v>
      </c>
      <c r="BK317" s="228">
        <f>ROUND(I317*H317,2)</f>
        <v>0</v>
      </c>
      <c r="BL317" s="17" t="s">
        <v>303</v>
      </c>
      <c r="BM317" s="17" t="s">
        <v>1826</v>
      </c>
    </row>
    <row r="318" s="11" customFormat="1" ht="22.8" customHeight="1">
      <c r="B318" s="201"/>
      <c r="C318" s="202"/>
      <c r="D318" s="203" t="s">
        <v>70</v>
      </c>
      <c r="E318" s="215" t="s">
        <v>1342</v>
      </c>
      <c r="F318" s="215" t="s">
        <v>1343</v>
      </c>
      <c r="G318" s="202"/>
      <c r="H318" s="202"/>
      <c r="I318" s="205"/>
      <c r="J318" s="216">
        <f>BK318</f>
        <v>0</v>
      </c>
      <c r="K318" s="202"/>
      <c r="L318" s="207"/>
      <c r="M318" s="208"/>
      <c r="N318" s="209"/>
      <c r="O318" s="209"/>
      <c r="P318" s="210">
        <f>SUM(P319:P326)</f>
        <v>0</v>
      </c>
      <c r="Q318" s="209"/>
      <c r="R318" s="210">
        <f>SUM(R319:R326)</f>
        <v>0.00297</v>
      </c>
      <c r="S318" s="209"/>
      <c r="T318" s="211">
        <f>SUM(T319:T326)</f>
        <v>0</v>
      </c>
      <c r="AR318" s="212" t="s">
        <v>80</v>
      </c>
      <c r="AT318" s="213" t="s">
        <v>70</v>
      </c>
      <c r="AU318" s="213" t="s">
        <v>78</v>
      </c>
      <c r="AY318" s="212" t="s">
        <v>207</v>
      </c>
      <c r="BK318" s="214">
        <f>SUM(BK319:BK326)</f>
        <v>0</v>
      </c>
    </row>
    <row r="319" s="1" customFormat="1" ht="16.5" customHeight="1">
      <c r="B319" s="38"/>
      <c r="C319" s="217" t="s">
        <v>785</v>
      </c>
      <c r="D319" s="217" t="s">
        <v>209</v>
      </c>
      <c r="E319" s="218" t="s">
        <v>1827</v>
      </c>
      <c r="F319" s="219" t="s">
        <v>1828</v>
      </c>
      <c r="G319" s="220" t="s">
        <v>418</v>
      </c>
      <c r="H319" s="221">
        <v>1</v>
      </c>
      <c r="I319" s="222"/>
      <c r="J319" s="223">
        <f>ROUND(I319*H319,2)</f>
        <v>0</v>
      </c>
      <c r="K319" s="219" t="s">
        <v>213</v>
      </c>
      <c r="L319" s="43"/>
      <c r="M319" s="224" t="s">
        <v>1</v>
      </c>
      <c r="N319" s="225" t="s">
        <v>42</v>
      </c>
      <c r="O319" s="79"/>
      <c r="P319" s="226">
        <f>O319*H319</f>
        <v>0</v>
      </c>
      <c r="Q319" s="226">
        <v>0.00023000000000000001</v>
      </c>
      <c r="R319" s="226">
        <f>Q319*H319</f>
        <v>0.00023000000000000001</v>
      </c>
      <c r="S319" s="226">
        <v>0</v>
      </c>
      <c r="T319" s="227">
        <f>S319*H319</f>
        <v>0</v>
      </c>
      <c r="AR319" s="17" t="s">
        <v>303</v>
      </c>
      <c r="AT319" s="17" t="s">
        <v>209</v>
      </c>
      <c r="AU319" s="17" t="s">
        <v>80</v>
      </c>
      <c r="AY319" s="17" t="s">
        <v>207</v>
      </c>
      <c r="BE319" s="228">
        <f>IF(N319="základní",J319,0)</f>
        <v>0</v>
      </c>
      <c r="BF319" s="228">
        <f>IF(N319="snížená",J319,0)</f>
        <v>0</v>
      </c>
      <c r="BG319" s="228">
        <f>IF(N319="zákl. přenesená",J319,0)</f>
        <v>0</v>
      </c>
      <c r="BH319" s="228">
        <f>IF(N319="sníž. přenesená",J319,0)</f>
        <v>0</v>
      </c>
      <c r="BI319" s="228">
        <f>IF(N319="nulová",J319,0)</f>
        <v>0</v>
      </c>
      <c r="BJ319" s="17" t="s">
        <v>78</v>
      </c>
      <c r="BK319" s="228">
        <f>ROUND(I319*H319,2)</f>
        <v>0</v>
      </c>
      <c r="BL319" s="17" t="s">
        <v>303</v>
      </c>
      <c r="BM319" s="17" t="s">
        <v>1829</v>
      </c>
    </row>
    <row r="320" s="12" customFormat="1">
      <c r="B320" s="229"/>
      <c r="C320" s="230"/>
      <c r="D320" s="231" t="s">
        <v>216</v>
      </c>
      <c r="E320" s="232" t="s">
        <v>1</v>
      </c>
      <c r="F320" s="233" t="s">
        <v>1830</v>
      </c>
      <c r="G320" s="230"/>
      <c r="H320" s="234">
        <v>1</v>
      </c>
      <c r="I320" s="235"/>
      <c r="J320" s="230"/>
      <c r="K320" s="230"/>
      <c r="L320" s="236"/>
      <c r="M320" s="237"/>
      <c r="N320" s="238"/>
      <c r="O320" s="238"/>
      <c r="P320" s="238"/>
      <c r="Q320" s="238"/>
      <c r="R320" s="238"/>
      <c r="S320" s="238"/>
      <c r="T320" s="239"/>
      <c r="AT320" s="240" t="s">
        <v>216</v>
      </c>
      <c r="AU320" s="240" t="s">
        <v>80</v>
      </c>
      <c r="AV320" s="12" t="s">
        <v>80</v>
      </c>
      <c r="AW320" s="12" t="s">
        <v>33</v>
      </c>
      <c r="AX320" s="12" t="s">
        <v>78</v>
      </c>
      <c r="AY320" s="240" t="s">
        <v>207</v>
      </c>
    </row>
    <row r="321" s="1" customFormat="1" ht="16.5" customHeight="1">
      <c r="B321" s="38"/>
      <c r="C321" s="273" t="s">
        <v>792</v>
      </c>
      <c r="D321" s="273" t="s">
        <v>281</v>
      </c>
      <c r="E321" s="274" t="s">
        <v>1831</v>
      </c>
      <c r="F321" s="275" t="s">
        <v>1832</v>
      </c>
      <c r="G321" s="276" t="s">
        <v>418</v>
      </c>
      <c r="H321" s="277">
        <v>1</v>
      </c>
      <c r="I321" s="278"/>
      <c r="J321" s="279">
        <f>ROUND(I321*H321,2)</f>
        <v>0</v>
      </c>
      <c r="K321" s="275" t="s">
        <v>213</v>
      </c>
      <c r="L321" s="280"/>
      <c r="M321" s="281" t="s">
        <v>1</v>
      </c>
      <c r="N321" s="282" t="s">
        <v>42</v>
      </c>
      <c r="O321" s="79"/>
      <c r="P321" s="226">
        <f>O321*H321</f>
        <v>0</v>
      </c>
      <c r="Q321" s="226">
        <v>0.00073999999999999999</v>
      </c>
      <c r="R321" s="226">
        <f>Q321*H321</f>
        <v>0.00073999999999999999</v>
      </c>
      <c r="S321" s="226">
        <v>0</v>
      </c>
      <c r="T321" s="227">
        <f>S321*H321</f>
        <v>0</v>
      </c>
      <c r="AR321" s="17" t="s">
        <v>397</v>
      </c>
      <c r="AT321" s="17" t="s">
        <v>281</v>
      </c>
      <c r="AU321" s="17" t="s">
        <v>80</v>
      </c>
      <c r="AY321" s="17" t="s">
        <v>207</v>
      </c>
      <c r="BE321" s="228">
        <f>IF(N321="základní",J321,0)</f>
        <v>0</v>
      </c>
      <c r="BF321" s="228">
        <f>IF(N321="snížená",J321,0)</f>
        <v>0</v>
      </c>
      <c r="BG321" s="228">
        <f>IF(N321="zákl. přenesená",J321,0)</f>
        <v>0</v>
      </c>
      <c r="BH321" s="228">
        <f>IF(N321="sníž. přenesená",J321,0)</f>
        <v>0</v>
      </c>
      <c r="BI321" s="228">
        <f>IF(N321="nulová",J321,0)</f>
        <v>0</v>
      </c>
      <c r="BJ321" s="17" t="s">
        <v>78</v>
      </c>
      <c r="BK321" s="228">
        <f>ROUND(I321*H321,2)</f>
        <v>0</v>
      </c>
      <c r="BL321" s="17" t="s">
        <v>303</v>
      </c>
      <c r="BM321" s="17" t="s">
        <v>1833</v>
      </c>
    </row>
    <row r="322" s="1" customFormat="1" ht="16.5" customHeight="1">
      <c r="B322" s="38"/>
      <c r="C322" s="217" t="s">
        <v>796</v>
      </c>
      <c r="D322" s="217" t="s">
        <v>209</v>
      </c>
      <c r="E322" s="218" t="s">
        <v>1834</v>
      </c>
      <c r="F322" s="219" t="s">
        <v>1835</v>
      </c>
      <c r="G322" s="220" t="s">
        <v>418</v>
      </c>
      <c r="H322" s="221">
        <v>1</v>
      </c>
      <c r="I322" s="222"/>
      <c r="J322" s="223">
        <f>ROUND(I322*H322,2)</f>
        <v>0</v>
      </c>
      <c r="K322" s="219" t="s">
        <v>213</v>
      </c>
      <c r="L322" s="43"/>
      <c r="M322" s="224" t="s">
        <v>1</v>
      </c>
      <c r="N322" s="225" t="s">
        <v>42</v>
      </c>
      <c r="O322" s="79"/>
      <c r="P322" s="226">
        <f>O322*H322</f>
        <v>0</v>
      </c>
      <c r="Q322" s="226">
        <v>0.00052999999999999998</v>
      </c>
      <c r="R322" s="226">
        <f>Q322*H322</f>
        <v>0.00052999999999999998</v>
      </c>
      <c r="S322" s="226">
        <v>0</v>
      </c>
      <c r="T322" s="227">
        <f>S322*H322</f>
        <v>0</v>
      </c>
      <c r="AR322" s="17" t="s">
        <v>303</v>
      </c>
      <c r="AT322" s="17" t="s">
        <v>209</v>
      </c>
      <c r="AU322" s="17" t="s">
        <v>80</v>
      </c>
      <c r="AY322" s="17" t="s">
        <v>207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78</v>
      </c>
      <c r="BK322" s="228">
        <f>ROUND(I322*H322,2)</f>
        <v>0</v>
      </c>
      <c r="BL322" s="17" t="s">
        <v>303</v>
      </c>
      <c r="BM322" s="17" t="s">
        <v>1836</v>
      </c>
    </row>
    <row r="323" s="12" customFormat="1">
      <c r="B323" s="229"/>
      <c r="C323" s="230"/>
      <c r="D323" s="231" t="s">
        <v>216</v>
      </c>
      <c r="E323" s="232" t="s">
        <v>1</v>
      </c>
      <c r="F323" s="233" t="s">
        <v>1672</v>
      </c>
      <c r="G323" s="230"/>
      <c r="H323" s="234">
        <v>1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AT323" s="240" t="s">
        <v>216</v>
      </c>
      <c r="AU323" s="240" t="s">
        <v>80</v>
      </c>
      <c r="AV323" s="12" t="s">
        <v>80</v>
      </c>
      <c r="AW323" s="12" t="s">
        <v>33</v>
      </c>
      <c r="AX323" s="12" t="s">
        <v>78</v>
      </c>
      <c r="AY323" s="240" t="s">
        <v>207</v>
      </c>
    </row>
    <row r="324" s="1" customFormat="1" ht="16.5" customHeight="1">
      <c r="B324" s="38"/>
      <c r="C324" s="217" t="s">
        <v>801</v>
      </c>
      <c r="D324" s="217" t="s">
        <v>209</v>
      </c>
      <c r="E324" s="218" t="s">
        <v>1837</v>
      </c>
      <c r="F324" s="219" t="s">
        <v>1838</v>
      </c>
      <c r="G324" s="220" t="s">
        <v>418</v>
      </c>
      <c r="H324" s="221">
        <v>1</v>
      </c>
      <c r="I324" s="222"/>
      <c r="J324" s="223">
        <f>ROUND(I324*H324,2)</f>
        <v>0</v>
      </c>
      <c r="K324" s="219" t="s">
        <v>213</v>
      </c>
      <c r="L324" s="43"/>
      <c r="M324" s="224" t="s">
        <v>1</v>
      </c>
      <c r="N324" s="225" t="s">
        <v>42</v>
      </c>
      <c r="O324" s="79"/>
      <c r="P324" s="226">
        <f>O324*H324</f>
        <v>0</v>
      </c>
      <c r="Q324" s="226">
        <v>0.00147</v>
      </c>
      <c r="R324" s="226">
        <f>Q324*H324</f>
        <v>0.00147</v>
      </c>
      <c r="S324" s="226">
        <v>0</v>
      </c>
      <c r="T324" s="227">
        <f>S324*H324</f>
        <v>0</v>
      </c>
      <c r="AR324" s="17" t="s">
        <v>303</v>
      </c>
      <c r="AT324" s="17" t="s">
        <v>209</v>
      </c>
      <c r="AU324" s="17" t="s">
        <v>80</v>
      </c>
      <c r="AY324" s="17" t="s">
        <v>207</v>
      </c>
      <c r="BE324" s="228">
        <f>IF(N324="základní",J324,0)</f>
        <v>0</v>
      </c>
      <c r="BF324" s="228">
        <f>IF(N324="snížená",J324,0)</f>
        <v>0</v>
      </c>
      <c r="BG324" s="228">
        <f>IF(N324="zákl. přenesená",J324,0)</f>
        <v>0</v>
      </c>
      <c r="BH324" s="228">
        <f>IF(N324="sníž. přenesená",J324,0)</f>
        <v>0</v>
      </c>
      <c r="BI324" s="228">
        <f>IF(N324="nulová",J324,0)</f>
        <v>0</v>
      </c>
      <c r="BJ324" s="17" t="s">
        <v>78</v>
      </c>
      <c r="BK324" s="228">
        <f>ROUND(I324*H324,2)</f>
        <v>0</v>
      </c>
      <c r="BL324" s="17" t="s">
        <v>303</v>
      </c>
      <c r="BM324" s="17" t="s">
        <v>1839</v>
      </c>
    </row>
    <row r="325" s="12" customFormat="1">
      <c r="B325" s="229"/>
      <c r="C325" s="230"/>
      <c r="D325" s="231" t="s">
        <v>216</v>
      </c>
      <c r="E325" s="232" t="s">
        <v>1</v>
      </c>
      <c r="F325" s="233" t="s">
        <v>1672</v>
      </c>
      <c r="G325" s="230"/>
      <c r="H325" s="234">
        <v>1</v>
      </c>
      <c r="I325" s="235"/>
      <c r="J325" s="230"/>
      <c r="K325" s="230"/>
      <c r="L325" s="236"/>
      <c r="M325" s="237"/>
      <c r="N325" s="238"/>
      <c r="O325" s="238"/>
      <c r="P325" s="238"/>
      <c r="Q325" s="238"/>
      <c r="R325" s="238"/>
      <c r="S325" s="238"/>
      <c r="T325" s="239"/>
      <c r="AT325" s="240" t="s">
        <v>216</v>
      </c>
      <c r="AU325" s="240" t="s">
        <v>80</v>
      </c>
      <c r="AV325" s="12" t="s">
        <v>80</v>
      </c>
      <c r="AW325" s="12" t="s">
        <v>33</v>
      </c>
      <c r="AX325" s="12" t="s">
        <v>78</v>
      </c>
      <c r="AY325" s="240" t="s">
        <v>207</v>
      </c>
    </row>
    <row r="326" s="1" customFormat="1" ht="16.5" customHeight="1">
      <c r="B326" s="38"/>
      <c r="C326" s="217" t="s">
        <v>806</v>
      </c>
      <c r="D326" s="217" t="s">
        <v>209</v>
      </c>
      <c r="E326" s="218" t="s">
        <v>1840</v>
      </c>
      <c r="F326" s="219" t="s">
        <v>1841</v>
      </c>
      <c r="G326" s="220" t="s">
        <v>266</v>
      </c>
      <c r="H326" s="221">
        <v>0.0030000000000000001</v>
      </c>
      <c r="I326" s="222"/>
      <c r="J326" s="223">
        <f>ROUND(I326*H326,2)</f>
        <v>0</v>
      </c>
      <c r="K326" s="219" t="s">
        <v>213</v>
      </c>
      <c r="L326" s="43"/>
      <c r="M326" s="287" t="s">
        <v>1</v>
      </c>
      <c r="N326" s="288" t="s">
        <v>42</v>
      </c>
      <c r="O326" s="289"/>
      <c r="P326" s="290">
        <f>O326*H326</f>
        <v>0</v>
      </c>
      <c r="Q326" s="290">
        <v>0</v>
      </c>
      <c r="R326" s="290">
        <f>Q326*H326</f>
        <v>0</v>
      </c>
      <c r="S326" s="290">
        <v>0</v>
      </c>
      <c r="T326" s="291">
        <f>S326*H326</f>
        <v>0</v>
      </c>
      <c r="AR326" s="17" t="s">
        <v>303</v>
      </c>
      <c r="AT326" s="17" t="s">
        <v>209</v>
      </c>
      <c r="AU326" s="17" t="s">
        <v>80</v>
      </c>
      <c r="AY326" s="17" t="s">
        <v>207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78</v>
      </c>
      <c r="BK326" s="228">
        <f>ROUND(I326*H326,2)</f>
        <v>0</v>
      </c>
      <c r="BL326" s="17" t="s">
        <v>303</v>
      </c>
      <c r="BM326" s="17" t="s">
        <v>1842</v>
      </c>
    </row>
    <row r="327" s="1" customFormat="1" ht="6.96" customHeight="1">
      <c r="B327" s="57"/>
      <c r="C327" s="58"/>
      <c r="D327" s="58"/>
      <c r="E327" s="58"/>
      <c r="F327" s="58"/>
      <c r="G327" s="58"/>
      <c r="H327" s="58"/>
      <c r="I327" s="167"/>
      <c r="J327" s="58"/>
      <c r="K327" s="58"/>
      <c r="L327" s="43"/>
    </row>
  </sheetData>
  <sheetProtection sheet="1" autoFilter="0" formatColumns="0" formatRows="0" objects="1" scenarios="1" spinCount="100000" saltValue="tqPv5lAwQl2ADQegQqIIyoUW4M5yceJlYQHV9Td0pgYQoCEtDn9hH9phkLUZzAa/hg1DuniO8DZKNEN9WxFQQQ==" hashValue="rqBbkZWhOJnn0HyybW5dyJ0DTgqDYQe8mYPJ3JSGG4fuGvNltUqcvva0CpKrfOKlmXeWSbVDmbqK64JXOQNtQQ==" algorithmName="SHA-512" password="CC35"/>
  <autoFilter ref="C97:K3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94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1843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ROUND(J86,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ROUND((SUM(BE86:BE132)),  2)</f>
        <v>0</v>
      </c>
      <c r="I35" s="156">
        <v>0.20999999999999999</v>
      </c>
      <c r="J35" s="155">
        <f>ROUND(((SUM(BE86:BE132))*I35),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ROUND((SUM(BF86:BF132)),  2)</f>
        <v>0</v>
      </c>
      <c r="I36" s="156">
        <v>0.14999999999999999</v>
      </c>
      <c r="J36" s="155">
        <f>ROUND(((SUM(BF86:BF132))*I36),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ROUND((SUM(BG86:BG132)),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ROUND((SUM(BH86:BH132)),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ROUND((SUM(BI86:BI132)),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el_1pp - Elektroinstalace 1pp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J86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1844</v>
      </c>
      <c r="E64" s="180"/>
      <c r="F64" s="180"/>
      <c r="G64" s="180"/>
      <c r="H64" s="180"/>
      <c r="I64" s="181"/>
      <c r="J64" s="182">
        <f>J129</f>
        <v>0</v>
      </c>
      <c r="K64" s="178"/>
      <c r="L64" s="183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43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67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70"/>
      <c r="J70" s="60"/>
      <c r="K70" s="60"/>
      <c r="L70" s="43"/>
    </row>
    <row r="71" s="1" customFormat="1" ht="24.96" customHeight="1">
      <c r="B71" s="38"/>
      <c r="C71" s="23" t="s">
        <v>192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2" customHeight="1">
      <c r="B73" s="38"/>
      <c r="C73" s="32" t="s">
        <v>16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171" t="str">
        <f>E7</f>
        <v>5.TEMNÝ DŮL- VÝCVIKOVÉ STŘEDISKO-obj.24 -CÚ 2018/1</v>
      </c>
      <c r="F74" s="32"/>
      <c r="G74" s="32"/>
      <c r="H74" s="32"/>
      <c r="I74" s="143"/>
      <c r="J74" s="39"/>
      <c r="K74" s="39"/>
      <c r="L74" s="43"/>
    </row>
    <row r="75" ht="12" customHeight="1">
      <c r="B75" s="21"/>
      <c r="C75" s="32" t="s">
        <v>161</v>
      </c>
      <c r="D75" s="22"/>
      <c r="E75" s="22"/>
      <c r="F75" s="22"/>
      <c r="G75" s="22"/>
      <c r="H75" s="22"/>
      <c r="I75" s="136"/>
      <c r="J75" s="22"/>
      <c r="K75" s="22"/>
      <c r="L75" s="20"/>
    </row>
    <row r="76" s="1" customFormat="1" ht="16.5" customHeight="1">
      <c r="B76" s="38"/>
      <c r="C76" s="39"/>
      <c r="D76" s="39"/>
      <c r="E76" s="171" t="s">
        <v>162</v>
      </c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163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64" t="str">
        <f>E11</f>
        <v xml:space="preserve">el_1pp - Elektroinstalace 1pp  CÚ 2018/1</v>
      </c>
      <c r="F78" s="39"/>
      <c r="G78" s="39"/>
      <c r="H78" s="39"/>
      <c r="I78" s="143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43"/>
      <c r="J79" s="39"/>
      <c r="K79" s="39"/>
      <c r="L79" s="43"/>
    </row>
    <row r="80" s="1" customFormat="1" ht="12" customHeight="1">
      <c r="B80" s="38"/>
      <c r="C80" s="32" t="s">
        <v>21</v>
      </c>
      <c r="D80" s="39"/>
      <c r="E80" s="39"/>
      <c r="F80" s="27" t="str">
        <f>F14</f>
        <v xml:space="preserve"> </v>
      </c>
      <c r="G80" s="39"/>
      <c r="H80" s="39"/>
      <c r="I80" s="145" t="s">
        <v>23</v>
      </c>
      <c r="J80" s="67" t="str">
        <f>IF(J14="","",J14)</f>
        <v>12. 4. 2018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24.9" customHeight="1">
      <c r="B82" s="38"/>
      <c r="C82" s="32" t="s">
        <v>25</v>
      </c>
      <c r="D82" s="39"/>
      <c r="E82" s="39"/>
      <c r="F82" s="27" t="str">
        <f>E17</f>
        <v xml:space="preserve"> </v>
      </c>
      <c r="G82" s="39"/>
      <c r="H82" s="39"/>
      <c r="I82" s="145" t="s">
        <v>31</v>
      </c>
      <c r="J82" s="36" t="str">
        <f>E23</f>
        <v>ATELIER H1§ATELIER HÁJEK</v>
      </c>
      <c r="K82" s="39"/>
      <c r="L82" s="43"/>
    </row>
    <row r="83" s="1" customFormat="1" ht="13.65" customHeight="1">
      <c r="B83" s="38"/>
      <c r="C83" s="32" t="s">
        <v>29</v>
      </c>
      <c r="D83" s="39"/>
      <c r="E83" s="39"/>
      <c r="F83" s="27" t="str">
        <f>IF(E20="","",E20)</f>
        <v>Vyplň údaj</v>
      </c>
      <c r="G83" s="39"/>
      <c r="H83" s="39"/>
      <c r="I83" s="145" t="s">
        <v>34</v>
      </c>
      <c r="J83" s="36" t="str">
        <f>E26</f>
        <v xml:space="preserve"> 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43"/>
      <c r="J84" s="39"/>
      <c r="K84" s="39"/>
      <c r="L84" s="43"/>
    </row>
    <row r="85" s="10" customFormat="1" ht="29.28" customHeight="1">
      <c r="B85" s="190"/>
      <c r="C85" s="191" t="s">
        <v>193</v>
      </c>
      <c r="D85" s="192" t="s">
        <v>56</v>
      </c>
      <c r="E85" s="192" t="s">
        <v>52</v>
      </c>
      <c r="F85" s="192" t="s">
        <v>53</v>
      </c>
      <c r="G85" s="192" t="s">
        <v>194</v>
      </c>
      <c r="H85" s="192" t="s">
        <v>195</v>
      </c>
      <c r="I85" s="193" t="s">
        <v>196</v>
      </c>
      <c r="J85" s="194" t="s">
        <v>168</v>
      </c>
      <c r="K85" s="195" t="s">
        <v>197</v>
      </c>
      <c r="L85" s="196"/>
      <c r="M85" s="88" t="s">
        <v>1</v>
      </c>
      <c r="N85" s="89" t="s">
        <v>41</v>
      </c>
      <c r="O85" s="89" t="s">
        <v>198</v>
      </c>
      <c r="P85" s="89" t="s">
        <v>199</v>
      </c>
      <c r="Q85" s="89" t="s">
        <v>200</v>
      </c>
      <c r="R85" s="89" t="s">
        <v>201</v>
      </c>
      <c r="S85" s="89" t="s">
        <v>202</v>
      </c>
      <c r="T85" s="90" t="s">
        <v>203</v>
      </c>
    </row>
    <row r="86" s="1" customFormat="1" ht="22.8" customHeight="1">
      <c r="B86" s="38"/>
      <c r="C86" s="95" t="s">
        <v>204</v>
      </c>
      <c r="D86" s="39"/>
      <c r="E86" s="39"/>
      <c r="F86" s="39"/>
      <c r="G86" s="39"/>
      <c r="H86" s="39"/>
      <c r="I86" s="143"/>
      <c r="J86" s="197">
        <f>BK86</f>
        <v>0</v>
      </c>
      <c r="K86" s="39"/>
      <c r="L86" s="43"/>
      <c r="M86" s="91"/>
      <c r="N86" s="92"/>
      <c r="O86" s="92"/>
      <c r="P86" s="198">
        <f>P87+SUM(P88:P129)</f>
        <v>0</v>
      </c>
      <c r="Q86" s="92"/>
      <c r="R86" s="198">
        <f>R87+SUM(R88:R129)</f>
        <v>0</v>
      </c>
      <c r="S86" s="92"/>
      <c r="T86" s="199">
        <f>T87+SUM(T88:T129)</f>
        <v>0</v>
      </c>
      <c r="AT86" s="17" t="s">
        <v>70</v>
      </c>
      <c r="AU86" s="17" t="s">
        <v>170</v>
      </c>
      <c r="BK86" s="200">
        <f>BK87+SUM(BK88:BK129)</f>
        <v>0</v>
      </c>
    </row>
    <row r="87" s="1" customFormat="1" ht="16.5" customHeight="1">
      <c r="B87" s="38"/>
      <c r="C87" s="217" t="s">
        <v>78</v>
      </c>
      <c r="D87" s="217" t="s">
        <v>209</v>
      </c>
      <c r="E87" s="218" t="s">
        <v>78</v>
      </c>
      <c r="F87" s="219" t="s">
        <v>1845</v>
      </c>
      <c r="G87" s="220" t="s">
        <v>1846</v>
      </c>
      <c r="H87" s="221">
        <v>1</v>
      </c>
      <c r="I87" s="222"/>
      <c r="J87" s="223">
        <f>ROUND(I87*H87,2)</f>
        <v>0</v>
      </c>
      <c r="K87" s="219" t="s">
        <v>1</v>
      </c>
      <c r="L87" s="43"/>
      <c r="M87" s="224" t="s">
        <v>1</v>
      </c>
      <c r="N87" s="225" t="s">
        <v>42</v>
      </c>
      <c r="O87" s="79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17" t="s">
        <v>214</v>
      </c>
      <c r="AT87" s="17" t="s">
        <v>209</v>
      </c>
      <c r="AU87" s="17" t="s">
        <v>71</v>
      </c>
      <c r="AY87" s="17" t="s">
        <v>207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7" t="s">
        <v>78</v>
      </c>
      <c r="BK87" s="228">
        <f>ROUND(I87*H87,2)</f>
        <v>0</v>
      </c>
      <c r="BL87" s="17" t="s">
        <v>214</v>
      </c>
      <c r="BM87" s="17" t="s">
        <v>1847</v>
      </c>
    </row>
    <row r="88" s="1" customFormat="1" ht="16.5" customHeight="1">
      <c r="B88" s="38"/>
      <c r="C88" s="217" t="s">
        <v>80</v>
      </c>
      <c r="D88" s="217" t="s">
        <v>209</v>
      </c>
      <c r="E88" s="218" t="s">
        <v>80</v>
      </c>
      <c r="F88" s="219" t="s">
        <v>1848</v>
      </c>
      <c r="G88" s="220" t="s">
        <v>1846</v>
      </c>
      <c r="H88" s="221">
        <v>1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214</v>
      </c>
      <c r="AT88" s="17" t="s">
        <v>209</v>
      </c>
      <c r="AU88" s="17" t="s">
        <v>71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214</v>
      </c>
      <c r="BM88" s="17" t="s">
        <v>1849</v>
      </c>
    </row>
    <row r="89" s="1" customFormat="1" ht="16.5" customHeight="1">
      <c r="B89" s="38"/>
      <c r="C89" s="217" t="s">
        <v>228</v>
      </c>
      <c r="D89" s="217" t="s">
        <v>209</v>
      </c>
      <c r="E89" s="218" t="s">
        <v>228</v>
      </c>
      <c r="F89" s="219" t="s">
        <v>1850</v>
      </c>
      <c r="G89" s="220" t="s">
        <v>290</v>
      </c>
      <c r="H89" s="221">
        <v>24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71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1851</v>
      </c>
    </row>
    <row r="90" s="1" customFormat="1" ht="16.5" customHeight="1">
      <c r="B90" s="38"/>
      <c r="C90" s="217" t="s">
        <v>214</v>
      </c>
      <c r="D90" s="217" t="s">
        <v>209</v>
      </c>
      <c r="E90" s="218" t="s">
        <v>214</v>
      </c>
      <c r="F90" s="219" t="s">
        <v>1852</v>
      </c>
      <c r="G90" s="220" t="s">
        <v>290</v>
      </c>
      <c r="H90" s="221">
        <v>24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71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1853</v>
      </c>
    </row>
    <row r="91" s="1" customFormat="1" ht="16.5" customHeight="1">
      <c r="B91" s="38"/>
      <c r="C91" s="217" t="s">
        <v>240</v>
      </c>
      <c r="D91" s="217" t="s">
        <v>209</v>
      </c>
      <c r="E91" s="218" t="s">
        <v>240</v>
      </c>
      <c r="F91" s="219" t="s">
        <v>1854</v>
      </c>
      <c r="G91" s="220" t="s">
        <v>290</v>
      </c>
      <c r="H91" s="221">
        <v>110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71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1855</v>
      </c>
    </row>
    <row r="92" s="1" customFormat="1" ht="16.5" customHeight="1">
      <c r="B92" s="38"/>
      <c r="C92" s="217" t="s">
        <v>244</v>
      </c>
      <c r="D92" s="217" t="s">
        <v>209</v>
      </c>
      <c r="E92" s="218" t="s">
        <v>244</v>
      </c>
      <c r="F92" s="219" t="s">
        <v>1856</v>
      </c>
      <c r="G92" s="220" t="s">
        <v>290</v>
      </c>
      <c r="H92" s="221">
        <v>20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71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1857</v>
      </c>
    </row>
    <row r="93" s="1" customFormat="1" ht="16.5" customHeight="1">
      <c r="B93" s="38"/>
      <c r="C93" s="217" t="s">
        <v>249</v>
      </c>
      <c r="D93" s="217" t="s">
        <v>209</v>
      </c>
      <c r="E93" s="218" t="s">
        <v>249</v>
      </c>
      <c r="F93" s="219" t="s">
        <v>1858</v>
      </c>
      <c r="G93" s="220" t="s">
        <v>290</v>
      </c>
      <c r="H93" s="221">
        <v>240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71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1859</v>
      </c>
    </row>
    <row r="94" s="1" customFormat="1" ht="16.5" customHeight="1">
      <c r="B94" s="38"/>
      <c r="C94" s="217" t="s">
        <v>253</v>
      </c>
      <c r="D94" s="217" t="s">
        <v>209</v>
      </c>
      <c r="E94" s="218" t="s">
        <v>253</v>
      </c>
      <c r="F94" s="219" t="s">
        <v>1860</v>
      </c>
      <c r="G94" s="220" t="s">
        <v>290</v>
      </c>
      <c r="H94" s="221">
        <v>26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71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1861</v>
      </c>
    </row>
    <row r="95" s="1" customFormat="1" ht="16.5" customHeight="1">
      <c r="B95" s="38"/>
      <c r="C95" s="217" t="s">
        <v>258</v>
      </c>
      <c r="D95" s="217" t="s">
        <v>209</v>
      </c>
      <c r="E95" s="218" t="s">
        <v>258</v>
      </c>
      <c r="F95" s="219" t="s">
        <v>1862</v>
      </c>
      <c r="G95" s="220" t="s">
        <v>290</v>
      </c>
      <c r="H95" s="221">
        <v>42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71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1863</v>
      </c>
    </row>
    <row r="96" s="1" customFormat="1" ht="16.5" customHeight="1">
      <c r="B96" s="38"/>
      <c r="C96" s="217" t="s">
        <v>263</v>
      </c>
      <c r="D96" s="217" t="s">
        <v>209</v>
      </c>
      <c r="E96" s="218" t="s">
        <v>263</v>
      </c>
      <c r="F96" s="219" t="s">
        <v>1864</v>
      </c>
      <c r="G96" s="220" t="s">
        <v>290</v>
      </c>
      <c r="H96" s="221">
        <v>4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71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1865</v>
      </c>
    </row>
    <row r="97" s="1" customFormat="1" ht="16.5" customHeight="1">
      <c r="B97" s="38"/>
      <c r="C97" s="217" t="s">
        <v>269</v>
      </c>
      <c r="D97" s="217" t="s">
        <v>209</v>
      </c>
      <c r="E97" s="218" t="s">
        <v>269</v>
      </c>
      <c r="F97" s="219" t="s">
        <v>1866</v>
      </c>
      <c r="G97" s="220" t="s">
        <v>290</v>
      </c>
      <c r="H97" s="221">
        <v>50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71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1867</v>
      </c>
    </row>
    <row r="98" s="1" customFormat="1" ht="16.5" customHeight="1">
      <c r="B98" s="38"/>
      <c r="C98" s="217" t="s">
        <v>280</v>
      </c>
      <c r="D98" s="217" t="s">
        <v>209</v>
      </c>
      <c r="E98" s="218" t="s">
        <v>280</v>
      </c>
      <c r="F98" s="219" t="s">
        <v>1868</v>
      </c>
      <c r="G98" s="220" t="s">
        <v>290</v>
      </c>
      <c r="H98" s="221">
        <v>88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71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1869</v>
      </c>
    </row>
    <row r="99" s="1" customFormat="1" ht="16.5" customHeight="1">
      <c r="B99" s="38"/>
      <c r="C99" s="217" t="s">
        <v>287</v>
      </c>
      <c r="D99" s="217" t="s">
        <v>209</v>
      </c>
      <c r="E99" s="218" t="s">
        <v>287</v>
      </c>
      <c r="F99" s="219" t="s">
        <v>1870</v>
      </c>
      <c r="G99" s="220" t="s">
        <v>1846</v>
      </c>
      <c r="H99" s="221">
        <v>8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71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1871</v>
      </c>
    </row>
    <row r="100" s="1" customFormat="1" ht="16.5" customHeight="1">
      <c r="B100" s="38"/>
      <c r="C100" s="217" t="s">
        <v>293</v>
      </c>
      <c r="D100" s="217" t="s">
        <v>209</v>
      </c>
      <c r="E100" s="218" t="s">
        <v>293</v>
      </c>
      <c r="F100" s="219" t="s">
        <v>1872</v>
      </c>
      <c r="G100" s="220" t="s">
        <v>1846</v>
      </c>
      <c r="H100" s="221">
        <v>2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71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1873</v>
      </c>
    </row>
    <row r="101" s="1" customFormat="1" ht="16.5" customHeight="1">
      <c r="B101" s="38"/>
      <c r="C101" s="217" t="s">
        <v>8</v>
      </c>
      <c r="D101" s="217" t="s">
        <v>209</v>
      </c>
      <c r="E101" s="218" t="s">
        <v>8</v>
      </c>
      <c r="F101" s="219" t="s">
        <v>1874</v>
      </c>
      <c r="G101" s="220" t="s">
        <v>1846</v>
      </c>
      <c r="H101" s="221">
        <v>14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71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1875</v>
      </c>
    </row>
    <row r="102" s="1" customFormat="1" ht="16.5" customHeight="1">
      <c r="B102" s="38"/>
      <c r="C102" s="217" t="s">
        <v>303</v>
      </c>
      <c r="D102" s="217" t="s">
        <v>209</v>
      </c>
      <c r="E102" s="218" t="s">
        <v>303</v>
      </c>
      <c r="F102" s="219" t="s">
        <v>1876</v>
      </c>
      <c r="G102" s="220" t="s">
        <v>1846</v>
      </c>
      <c r="H102" s="221">
        <v>2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71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1877</v>
      </c>
    </row>
    <row r="103" s="1" customFormat="1" ht="16.5" customHeight="1">
      <c r="B103" s="38"/>
      <c r="C103" s="217" t="s">
        <v>310</v>
      </c>
      <c r="D103" s="217" t="s">
        <v>209</v>
      </c>
      <c r="E103" s="218" t="s">
        <v>310</v>
      </c>
      <c r="F103" s="219" t="s">
        <v>1878</v>
      </c>
      <c r="G103" s="220" t="s">
        <v>1846</v>
      </c>
      <c r="H103" s="221">
        <v>6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71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1879</v>
      </c>
    </row>
    <row r="104" s="1" customFormat="1" ht="16.5" customHeight="1">
      <c r="B104" s="38"/>
      <c r="C104" s="217" t="s">
        <v>318</v>
      </c>
      <c r="D104" s="217" t="s">
        <v>209</v>
      </c>
      <c r="E104" s="218" t="s">
        <v>318</v>
      </c>
      <c r="F104" s="219" t="s">
        <v>1880</v>
      </c>
      <c r="G104" s="220" t="s">
        <v>290</v>
      </c>
      <c r="H104" s="221">
        <v>10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71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1881</v>
      </c>
    </row>
    <row r="105" s="1" customFormat="1" ht="16.5" customHeight="1">
      <c r="B105" s="38"/>
      <c r="C105" s="217" t="s">
        <v>323</v>
      </c>
      <c r="D105" s="217" t="s">
        <v>209</v>
      </c>
      <c r="E105" s="218" t="s">
        <v>323</v>
      </c>
      <c r="F105" s="219" t="s">
        <v>1882</v>
      </c>
      <c r="G105" s="220" t="s">
        <v>1846</v>
      </c>
      <c r="H105" s="221">
        <v>30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71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1883</v>
      </c>
    </row>
    <row r="106" s="1" customFormat="1" ht="16.5" customHeight="1">
      <c r="B106" s="38"/>
      <c r="C106" s="217" t="s">
        <v>328</v>
      </c>
      <c r="D106" s="217" t="s">
        <v>209</v>
      </c>
      <c r="E106" s="218" t="s">
        <v>328</v>
      </c>
      <c r="F106" s="219" t="s">
        <v>1884</v>
      </c>
      <c r="G106" s="220" t="s">
        <v>290</v>
      </c>
      <c r="H106" s="221">
        <v>35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71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1885</v>
      </c>
    </row>
    <row r="107" s="1" customFormat="1" ht="16.5" customHeight="1">
      <c r="B107" s="38"/>
      <c r="C107" s="217" t="s">
        <v>7</v>
      </c>
      <c r="D107" s="217" t="s">
        <v>209</v>
      </c>
      <c r="E107" s="218" t="s">
        <v>7</v>
      </c>
      <c r="F107" s="219" t="s">
        <v>1886</v>
      </c>
      <c r="G107" s="220" t="s">
        <v>290</v>
      </c>
      <c r="H107" s="221">
        <v>20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71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1887</v>
      </c>
    </row>
    <row r="108" s="1" customFormat="1" ht="16.5" customHeight="1">
      <c r="B108" s="38"/>
      <c r="C108" s="217" t="s">
        <v>338</v>
      </c>
      <c r="D108" s="217" t="s">
        <v>209</v>
      </c>
      <c r="E108" s="218" t="s">
        <v>338</v>
      </c>
      <c r="F108" s="219" t="s">
        <v>1888</v>
      </c>
      <c r="G108" s="220" t="s">
        <v>1846</v>
      </c>
      <c r="H108" s="221">
        <v>25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71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1889</v>
      </c>
    </row>
    <row r="109" s="1" customFormat="1" ht="16.5" customHeight="1">
      <c r="B109" s="38"/>
      <c r="C109" s="217" t="s">
        <v>344</v>
      </c>
      <c r="D109" s="217" t="s">
        <v>209</v>
      </c>
      <c r="E109" s="218" t="s">
        <v>344</v>
      </c>
      <c r="F109" s="219" t="s">
        <v>1890</v>
      </c>
      <c r="G109" s="220" t="s">
        <v>1846</v>
      </c>
      <c r="H109" s="221">
        <v>34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71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1891</v>
      </c>
    </row>
    <row r="110" s="1" customFormat="1" ht="16.5" customHeight="1">
      <c r="B110" s="38"/>
      <c r="C110" s="217" t="s">
        <v>349</v>
      </c>
      <c r="D110" s="217" t="s">
        <v>209</v>
      </c>
      <c r="E110" s="218" t="s">
        <v>349</v>
      </c>
      <c r="F110" s="219" t="s">
        <v>1892</v>
      </c>
      <c r="G110" s="220" t="s">
        <v>1846</v>
      </c>
      <c r="H110" s="221">
        <v>1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71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1893</v>
      </c>
    </row>
    <row r="111" s="1" customFormat="1" ht="16.5" customHeight="1">
      <c r="B111" s="38"/>
      <c r="C111" s="217" t="s">
        <v>354</v>
      </c>
      <c r="D111" s="217" t="s">
        <v>209</v>
      </c>
      <c r="E111" s="218" t="s">
        <v>354</v>
      </c>
      <c r="F111" s="219" t="s">
        <v>1894</v>
      </c>
      <c r="G111" s="220" t="s">
        <v>1846</v>
      </c>
      <c r="H111" s="221">
        <v>7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71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1895</v>
      </c>
    </row>
    <row r="112" s="1" customFormat="1" ht="16.5" customHeight="1">
      <c r="B112" s="38"/>
      <c r="C112" s="217" t="s">
        <v>363</v>
      </c>
      <c r="D112" s="217" t="s">
        <v>209</v>
      </c>
      <c r="E112" s="218" t="s">
        <v>363</v>
      </c>
      <c r="F112" s="219" t="s">
        <v>1896</v>
      </c>
      <c r="G112" s="220" t="s">
        <v>1846</v>
      </c>
      <c r="H112" s="221">
        <v>1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71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1897</v>
      </c>
    </row>
    <row r="113" s="1" customFormat="1" ht="16.5" customHeight="1">
      <c r="B113" s="38"/>
      <c r="C113" s="217" t="s">
        <v>368</v>
      </c>
      <c r="D113" s="217" t="s">
        <v>209</v>
      </c>
      <c r="E113" s="218" t="s">
        <v>368</v>
      </c>
      <c r="F113" s="219" t="s">
        <v>1898</v>
      </c>
      <c r="G113" s="220" t="s">
        <v>1846</v>
      </c>
      <c r="H113" s="221">
        <v>5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71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1899</v>
      </c>
    </row>
    <row r="114" s="1" customFormat="1" ht="16.5" customHeight="1">
      <c r="B114" s="38"/>
      <c r="C114" s="217" t="s">
        <v>376</v>
      </c>
      <c r="D114" s="217" t="s">
        <v>209</v>
      </c>
      <c r="E114" s="218" t="s">
        <v>376</v>
      </c>
      <c r="F114" s="219" t="s">
        <v>1900</v>
      </c>
      <c r="G114" s="220" t="s">
        <v>1846</v>
      </c>
      <c r="H114" s="221">
        <v>1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214</v>
      </c>
      <c r="AT114" s="17" t="s">
        <v>209</v>
      </c>
      <c r="AU114" s="17" t="s">
        <v>71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1901</v>
      </c>
    </row>
    <row r="115" s="1" customFormat="1" ht="16.5" customHeight="1">
      <c r="B115" s="38"/>
      <c r="C115" s="217" t="s">
        <v>382</v>
      </c>
      <c r="D115" s="217" t="s">
        <v>209</v>
      </c>
      <c r="E115" s="218" t="s">
        <v>382</v>
      </c>
      <c r="F115" s="219" t="s">
        <v>1902</v>
      </c>
      <c r="G115" s="220" t="s">
        <v>1846</v>
      </c>
      <c r="H115" s="221">
        <v>19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71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1903</v>
      </c>
    </row>
    <row r="116" s="1" customFormat="1" ht="16.5" customHeight="1">
      <c r="B116" s="38"/>
      <c r="C116" s="217" t="s">
        <v>387</v>
      </c>
      <c r="D116" s="217" t="s">
        <v>209</v>
      </c>
      <c r="E116" s="218" t="s">
        <v>387</v>
      </c>
      <c r="F116" s="219" t="s">
        <v>1904</v>
      </c>
      <c r="G116" s="220" t="s">
        <v>1846</v>
      </c>
      <c r="H116" s="221">
        <v>1</v>
      </c>
      <c r="I116" s="222"/>
      <c r="J116" s="223">
        <f>ROUND(I116*H116,2)</f>
        <v>0</v>
      </c>
      <c r="K116" s="219" t="s">
        <v>1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214</v>
      </c>
      <c r="AT116" s="17" t="s">
        <v>209</v>
      </c>
      <c r="AU116" s="17" t="s">
        <v>71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214</v>
      </c>
      <c r="BM116" s="17" t="s">
        <v>1905</v>
      </c>
    </row>
    <row r="117" s="1" customFormat="1" ht="16.5" customHeight="1">
      <c r="B117" s="38"/>
      <c r="C117" s="217" t="s">
        <v>392</v>
      </c>
      <c r="D117" s="217" t="s">
        <v>209</v>
      </c>
      <c r="E117" s="218" t="s">
        <v>392</v>
      </c>
      <c r="F117" s="219" t="s">
        <v>1906</v>
      </c>
      <c r="G117" s="220" t="s">
        <v>1846</v>
      </c>
      <c r="H117" s="221">
        <v>1</v>
      </c>
      <c r="I117" s="222"/>
      <c r="J117" s="223">
        <f>ROUND(I117*H117,2)</f>
        <v>0</v>
      </c>
      <c r="K117" s="219" t="s">
        <v>1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71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1907</v>
      </c>
    </row>
    <row r="118" s="1" customFormat="1" ht="16.5" customHeight="1">
      <c r="B118" s="38"/>
      <c r="C118" s="217" t="s">
        <v>397</v>
      </c>
      <c r="D118" s="217" t="s">
        <v>209</v>
      </c>
      <c r="E118" s="218" t="s">
        <v>397</v>
      </c>
      <c r="F118" s="219" t="s">
        <v>1908</v>
      </c>
      <c r="G118" s="220" t="s">
        <v>1846</v>
      </c>
      <c r="H118" s="221">
        <v>1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42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214</v>
      </c>
      <c r="AT118" s="17" t="s">
        <v>209</v>
      </c>
      <c r="AU118" s="17" t="s">
        <v>71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214</v>
      </c>
      <c r="BM118" s="17" t="s">
        <v>1909</v>
      </c>
    </row>
    <row r="119" s="1" customFormat="1" ht="16.5" customHeight="1">
      <c r="B119" s="38"/>
      <c r="C119" s="217" t="s">
        <v>402</v>
      </c>
      <c r="D119" s="217" t="s">
        <v>209</v>
      </c>
      <c r="E119" s="218" t="s">
        <v>402</v>
      </c>
      <c r="F119" s="219" t="s">
        <v>1910</v>
      </c>
      <c r="G119" s="220" t="s">
        <v>1846</v>
      </c>
      <c r="H119" s="221">
        <v>2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17" t="s">
        <v>214</v>
      </c>
      <c r="AT119" s="17" t="s">
        <v>209</v>
      </c>
      <c r="AU119" s="17" t="s">
        <v>71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214</v>
      </c>
      <c r="BM119" s="17" t="s">
        <v>1911</v>
      </c>
    </row>
    <row r="120" s="1" customFormat="1" ht="16.5" customHeight="1">
      <c r="B120" s="38"/>
      <c r="C120" s="217" t="s">
        <v>406</v>
      </c>
      <c r="D120" s="217" t="s">
        <v>209</v>
      </c>
      <c r="E120" s="218" t="s">
        <v>406</v>
      </c>
      <c r="F120" s="219" t="s">
        <v>1912</v>
      </c>
      <c r="G120" s="220" t="s">
        <v>1846</v>
      </c>
      <c r="H120" s="221">
        <v>6</v>
      </c>
      <c r="I120" s="222"/>
      <c r="J120" s="223">
        <f>ROUND(I120*H120,2)</f>
        <v>0</v>
      </c>
      <c r="K120" s="219" t="s">
        <v>1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214</v>
      </c>
      <c r="AT120" s="17" t="s">
        <v>209</v>
      </c>
      <c r="AU120" s="17" t="s">
        <v>71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214</v>
      </c>
      <c r="BM120" s="17" t="s">
        <v>1913</v>
      </c>
    </row>
    <row r="121" s="1" customFormat="1" ht="16.5" customHeight="1">
      <c r="B121" s="38"/>
      <c r="C121" s="217" t="s">
        <v>410</v>
      </c>
      <c r="D121" s="217" t="s">
        <v>209</v>
      </c>
      <c r="E121" s="218" t="s">
        <v>410</v>
      </c>
      <c r="F121" s="219" t="s">
        <v>1914</v>
      </c>
      <c r="G121" s="220" t="s">
        <v>1846</v>
      </c>
      <c r="H121" s="221">
        <v>3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214</v>
      </c>
      <c r="AT121" s="17" t="s">
        <v>209</v>
      </c>
      <c r="AU121" s="17" t="s">
        <v>71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1915</v>
      </c>
    </row>
    <row r="122" s="1" customFormat="1" ht="16.5" customHeight="1">
      <c r="B122" s="38"/>
      <c r="C122" s="217" t="s">
        <v>415</v>
      </c>
      <c r="D122" s="217" t="s">
        <v>209</v>
      </c>
      <c r="E122" s="218" t="s">
        <v>415</v>
      </c>
      <c r="F122" s="219" t="s">
        <v>1916</v>
      </c>
      <c r="G122" s="220" t="s">
        <v>1846</v>
      </c>
      <c r="H122" s="221">
        <v>2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7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17" t="s">
        <v>214</v>
      </c>
      <c r="AT122" s="17" t="s">
        <v>209</v>
      </c>
      <c r="AU122" s="17" t="s">
        <v>71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214</v>
      </c>
      <c r="BM122" s="17" t="s">
        <v>1917</v>
      </c>
    </row>
    <row r="123" s="1" customFormat="1" ht="16.5" customHeight="1">
      <c r="B123" s="38"/>
      <c r="C123" s="217" t="s">
        <v>420</v>
      </c>
      <c r="D123" s="217" t="s">
        <v>209</v>
      </c>
      <c r="E123" s="218" t="s">
        <v>420</v>
      </c>
      <c r="F123" s="219" t="s">
        <v>1918</v>
      </c>
      <c r="G123" s="220" t="s">
        <v>1846</v>
      </c>
      <c r="H123" s="221">
        <v>2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214</v>
      </c>
      <c r="AT123" s="17" t="s">
        <v>209</v>
      </c>
      <c r="AU123" s="17" t="s">
        <v>71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214</v>
      </c>
      <c r="BM123" s="17" t="s">
        <v>1919</v>
      </c>
    </row>
    <row r="124" s="1" customFormat="1" ht="16.5" customHeight="1">
      <c r="B124" s="38"/>
      <c r="C124" s="217" t="s">
        <v>425</v>
      </c>
      <c r="D124" s="217" t="s">
        <v>209</v>
      </c>
      <c r="E124" s="218" t="s">
        <v>425</v>
      </c>
      <c r="F124" s="219" t="s">
        <v>1920</v>
      </c>
      <c r="G124" s="220" t="s">
        <v>1846</v>
      </c>
      <c r="H124" s="221">
        <v>4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79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17" t="s">
        <v>214</v>
      </c>
      <c r="AT124" s="17" t="s">
        <v>209</v>
      </c>
      <c r="AU124" s="17" t="s">
        <v>71</v>
      </c>
      <c r="AY124" s="17" t="s">
        <v>207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78</v>
      </c>
      <c r="BK124" s="228">
        <f>ROUND(I124*H124,2)</f>
        <v>0</v>
      </c>
      <c r="BL124" s="17" t="s">
        <v>214</v>
      </c>
      <c r="BM124" s="17" t="s">
        <v>1921</v>
      </c>
    </row>
    <row r="125" s="1" customFormat="1" ht="16.5" customHeight="1">
      <c r="B125" s="38"/>
      <c r="C125" s="217" t="s">
        <v>430</v>
      </c>
      <c r="D125" s="217" t="s">
        <v>209</v>
      </c>
      <c r="E125" s="218" t="s">
        <v>430</v>
      </c>
      <c r="F125" s="219" t="s">
        <v>1922</v>
      </c>
      <c r="G125" s="220" t="s">
        <v>1846</v>
      </c>
      <c r="H125" s="221">
        <v>6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214</v>
      </c>
      <c r="AT125" s="17" t="s">
        <v>209</v>
      </c>
      <c r="AU125" s="17" t="s">
        <v>71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214</v>
      </c>
      <c r="BM125" s="17" t="s">
        <v>1923</v>
      </c>
    </row>
    <row r="126" s="1" customFormat="1" ht="16.5" customHeight="1">
      <c r="B126" s="38"/>
      <c r="C126" s="217" t="s">
        <v>435</v>
      </c>
      <c r="D126" s="217" t="s">
        <v>209</v>
      </c>
      <c r="E126" s="218" t="s">
        <v>435</v>
      </c>
      <c r="F126" s="219" t="s">
        <v>1924</v>
      </c>
      <c r="G126" s="220" t="s">
        <v>1846</v>
      </c>
      <c r="H126" s="221">
        <v>3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214</v>
      </c>
      <c r="AT126" s="17" t="s">
        <v>209</v>
      </c>
      <c r="AU126" s="17" t="s">
        <v>71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214</v>
      </c>
      <c r="BM126" s="17" t="s">
        <v>1925</v>
      </c>
    </row>
    <row r="127" s="1" customFormat="1" ht="16.5" customHeight="1">
      <c r="B127" s="38"/>
      <c r="C127" s="217" t="s">
        <v>439</v>
      </c>
      <c r="D127" s="217" t="s">
        <v>209</v>
      </c>
      <c r="E127" s="218" t="s">
        <v>439</v>
      </c>
      <c r="F127" s="219" t="s">
        <v>1926</v>
      </c>
      <c r="G127" s="220" t="s">
        <v>1846</v>
      </c>
      <c r="H127" s="221">
        <v>3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7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17" t="s">
        <v>214</v>
      </c>
      <c r="AT127" s="17" t="s">
        <v>209</v>
      </c>
      <c r="AU127" s="17" t="s">
        <v>71</v>
      </c>
      <c r="AY127" s="17" t="s">
        <v>207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78</v>
      </c>
      <c r="BK127" s="228">
        <f>ROUND(I127*H127,2)</f>
        <v>0</v>
      </c>
      <c r="BL127" s="17" t="s">
        <v>214</v>
      </c>
      <c r="BM127" s="17" t="s">
        <v>1927</v>
      </c>
    </row>
    <row r="128" s="1" customFormat="1" ht="16.5" customHeight="1">
      <c r="B128" s="38"/>
      <c r="C128" s="217" t="s">
        <v>444</v>
      </c>
      <c r="D128" s="217" t="s">
        <v>209</v>
      </c>
      <c r="E128" s="218" t="s">
        <v>444</v>
      </c>
      <c r="F128" s="219" t="s">
        <v>1928</v>
      </c>
      <c r="G128" s="220" t="s">
        <v>1846</v>
      </c>
      <c r="H128" s="221">
        <v>2</v>
      </c>
      <c r="I128" s="222"/>
      <c r="J128" s="223">
        <f>ROUND(I128*H128,2)</f>
        <v>0</v>
      </c>
      <c r="K128" s="219" t="s">
        <v>1</v>
      </c>
      <c r="L128" s="43"/>
      <c r="M128" s="224" t="s">
        <v>1</v>
      </c>
      <c r="N128" s="225" t="s">
        <v>42</v>
      </c>
      <c r="O128" s="79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AR128" s="17" t="s">
        <v>214</v>
      </c>
      <c r="AT128" s="17" t="s">
        <v>209</v>
      </c>
      <c r="AU128" s="17" t="s">
        <v>71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214</v>
      </c>
      <c r="BM128" s="17" t="s">
        <v>1929</v>
      </c>
    </row>
    <row r="129" s="11" customFormat="1" ht="25.92" customHeight="1">
      <c r="B129" s="201"/>
      <c r="C129" s="202"/>
      <c r="D129" s="203" t="s">
        <v>70</v>
      </c>
      <c r="E129" s="204" t="s">
        <v>1930</v>
      </c>
      <c r="F129" s="204" t="s">
        <v>1931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SUM(P130:P132)</f>
        <v>0</v>
      </c>
      <c r="Q129" s="209"/>
      <c r="R129" s="210">
        <f>SUM(R130:R132)</f>
        <v>0</v>
      </c>
      <c r="S129" s="209"/>
      <c r="T129" s="211">
        <f>SUM(T130:T132)</f>
        <v>0</v>
      </c>
      <c r="AR129" s="212" t="s">
        <v>214</v>
      </c>
      <c r="AT129" s="213" t="s">
        <v>70</v>
      </c>
      <c r="AU129" s="213" t="s">
        <v>71</v>
      </c>
      <c r="AY129" s="212" t="s">
        <v>207</v>
      </c>
      <c r="BK129" s="214">
        <f>SUM(BK130:BK132)</f>
        <v>0</v>
      </c>
    </row>
    <row r="130" s="1" customFormat="1" ht="16.5" customHeight="1">
      <c r="B130" s="38"/>
      <c r="C130" s="217" t="s">
        <v>449</v>
      </c>
      <c r="D130" s="217" t="s">
        <v>209</v>
      </c>
      <c r="E130" s="218" t="s">
        <v>1932</v>
      </c>
      <c r="F130" s="219" t="s">
        <v>1933</v>
      </c>
      <c r="G130" s="220" t="s">
        <v>1934</v>
      </c>
      <c r="H130" s="221">
        <v>1</v>
      </c>
      <c r="I130" s="222"/>
      <c r="J130" s="223">
        <f>ROUND(I130*H130,2)</f>
        <v>0</v>
      </c>
      <c r="K130" s="219" t="s">
        <v>1</v>
      </c>
      <c r="L130" s="43"/>
      <c r="M130" s="224" t="s">
        <v>1</v>
      </c>
      <c r="N130" s="225" t="s">
        <v>42</v>
      </c>
      <c r="O130" s="79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AR130" s="17" t="s">
        <v>1200</v>
      </c>
      <c r="AT130" s="17" t="s">
        <v>209</v>
      </c>
      <c r="AU130" s="17" t="s">
        <v>78</v>
      </c>
      <c r="AY130" s="17" t="s">
        <v>207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78</v>
      </c>
      <c r="BK130" s="228">
        <f>ROUND(I130*H130,2)</f>
        <v>0</v>
      </c>
      <c r="BL130" s="17" t="s">
        <v>1200</v>
      </c>
      <c r="BM130" s="17" t="s">
        <v>1935</v>
      </c>
    </row>
    <row r="131" s="1" customFormat="1" ht="16.5" customHeight="1">
      <c r="B131" s="38"/>
      <c r="C131" s="217" t="s">
        <v>454</v>
      </c>
      <c r="D131" s="217" t="s">
        <v>209</v>
      </c>
      <c r="E131" s="218" t="s">
        <v>1936</v>
      </c>
      <c r="F131" s="219" t="s">
        <v>1937</v>
      </c>
      <c r="G131" s="220" t="s">
        <v>1934</v>
      </c>
      <c r="H131" s="221">
        <v>1</v>
      </c>
      <c r="I131" s="222"/>
      <c r="J131" s="223">
        <f>ROUND(I131*H131,2)</f>
        <v>0</v>
      </c>
      <c r="K131" s="219" t="s">
        <v>1</v>
      </c>
      <c r="L131" s="43"/>
      <c r="M131" s="224" t="s">
        <v>1</v>
      </c>
      <c r="N131" s="225" t="s">
        <v>42</v>
      </c>
      <c r="O131" s="79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AR131" s="17" t="s">
        <v>1200</v>
      </c>
      <c r="AT131" s="17" t="s">
        <v>209</v>
      </c>
      <c r="AU131" s="17" t="s">
        <v>78</v>
      </c>
      <c r="AY131" s="17" t="s">
        <v>207</v>
      </c>
      <c r="BE131" s="228">
        <f>IF(N131="základní",J131,0)</f>
        <v>0</v>
      </c>
      <c r="BF131" s="228">
        <f>IF(N131="snížená",J131,0)</f>
        <v>0</v>
      </c>
      <c r="BG131" s="228">
        <f>IF(N131="zákl. přenesená",J131,0)</f>
        <v>0</v>
      </c>
      <c r="BH131" s="228">
        <f>IF(N131="sníž. přenesená",J131,0)</f>
        <v>0</v>
      </c>
      <c r="BI131" s="228">
        <f>IF(N131="nulová",J131,0)</f>
        <v>0</v>
      </c>
      <c r="BJ131" s="17" t="s">
        <v>78</v>
      </c>
      <c r="BK131" s="228">
        <f>ROUND(I131*H131,2)</f>
        <v>0</v>
      </c>
      <c r="BL131" s="17" t="s">
        <v>1200</v>
      </c>
      <c r="BM131" s="17" t="s">
        <v>1938</v>
      </c>
    </row>
    <row r="132" s="1" customFormat="1" ht="16.5" customHeight="1">
      <c r="B132" s="38"/>
      <c r="C132" s="217" t="s">
        <v>467</v>
      </c>
      <c r="D132" s="217" t="s">
        <v>209</v>
      </c>
      <c r="E132" s="218" t="s">
        <v>1939</v>
      </c>
      <c r="F132" s="219" t="s">
        <v>1940</v>
      </c>
      <c r="G132" s="220" t="s">
        <v>1941</v>
      </c>
      <c r="H132" s="221">
        <v>20</v>
      </c>
      <c r="I132" s="222"/>
      <c r="J132" s="223">
        <f>ROUND(I132*H132,2)</f>
        <v>0</v>
      </c>
      <c r="K132" s="219" t="s">
        <v>1</v>
      </c>
      <c r="L132" s="43"/>
      <c r="M132" s="287" t="s">
        <v>1</v>
      </c>
      <c r="N132" s="288" t="s">
        <v>42</v>
      </c>
      <c r="O132" s="289"/>
      <c r="P132" s="290">
        <f>O132*H132</f>
        <v>0</v>
      </c>
      <c r="Q132" s="290">
        <v>0</v>
      </c>
      <c r="R132" s="290">
        <f>Q132*H132</f>
        <v>0</v>
      </c>
      <c r="S132" s="290">
        <v>0</v>
      </c>
      <c r="T132" s="291">
        <f>S132*H132</f>
        <v>0</v>
      </c>
      <c r="AR132" s="17" t="s">
        <v>1200</v>
      </c>
      <c r="AT132" s="17" t="s">
        <v>209</v>
      </c>
      <c r="AU132" s="17" t="s">
        <v>78</v>
      </c>
      <c r="AY132" s="17" t="s">
        <v>207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78</v>
      </c>
      <c r="BK132" s="228">
        <f>ROUND(I132*H132,2)</f>
        <v>0</v>
      </c>
      <c r="BL132" s="17" t="s">
        <v>1200</v>
      </c>
      <c r="BM132" s="17" t="s">
        <v>1942</v>
      </c>
    </row>
    <row r="133" s="1" customFormat="1" ht="6.96" customHeight="1">
      <c r="B133" s="57"/>
      <c r="C133" s="58"/>
      <c r="D133" s="58"/>
      <c r="E133" s="58"/>
      <c r="F133" s="58"/>
      <c r="G133" s="58"/>
      <c r="H133" s="58"/>
      <c r="I133" s="167"/>
      <c r="J133" s="58"/>
      <c r="K133" s="58"/>
      <c r="L133" s="43"/>
    </row>
  </sheetData>
  <sheetProtection sheet="1" autoFilter="0" formatColumns="0" formatRows="0" objects="1" scenarios="1" spinCount="100000" saltValue="tp8mhvSNwRCMCDnBbWQLUEEvL5cYYGlIivaUDbyq1uO8f2qHNx7vvqFNFNry6d61GU8CVHBVISAqmYffSKIKxg==" hashValue="IOjIyiT1c1HE8nQihfcLLqh6+4R3wAAp+2D/cTQtgzjNAAnOp0bHRzPJDVurCcKuMIdQ/eAuRj7/ewI0XDaiRg==" algorithmName="SHA-512" password="CC35"/>
  <autoFilter ref="C85:K13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97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1943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ROUND(J85,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ROUND((SUM(BE85:BE128)),  2)</f>
        <v>0</v>
      </c>
      <c r="I35" s="156">
        <v>0.20999999999999999</v>
      </c>
      <c r="J35" s="155">
        <f>ROUND(((SUM(BE85:BE128))*I35),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ROUND((SUM(BF85:BF128)),  2)</f>
        <v>0</v>
      </c>
      <c r="I36" s="156">
        <v>0.14999999999999999</v>
      </c>
      <c r="J36" s="155">
        <f>ROUND(((SUM(BF85:BF128))*I36),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ROUND((SUM(BG85:BG128)),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ROUND((SUM(BH85:BH128)),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ROUND((SUM(BI85:BI128)),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SK_cp24_1PP - SK_cp24_1PP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J85</f>
        <v>0</v>
      </c>
      <c r="K63" s="39"/>
      <c r="L63" s="43"/>
      <c r="AU63" s="17" t="s">
        <v>170</v>
      </c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7"/>
      <c r="J65" s="58"/>
      <c r="K65" s="58"/>
      <c r="L65" s="43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70"/>
      <c r="J69" s="60"/>
      <c r="K69" s="60"/>
      <c r="L69" s="43"/>
    </row>
    <row r="70" s="1" customFormat="1" ht="24.96" customHeight="1">
      <c r="B70" s="38"/>
      <c r="C70" s="23" t="s">
        <v>192</v>
      </c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2" customHeight="1">
      <c r="B72" s="38"/>
      <c r="C72" s="32" t="s">
        <v>16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6.5" customHeight="1">
      <c r="B73" s="38"/>
      <c r="C73" s="39"/>
      <c r="D73" s="39"/>
      <c r="E73" s="171" t="str">
        <f>E7</f>
        <v>5.TEMNÝ DŮL- VÝCVIKOVÉ STŘEDISKO-obj.24 -CÚ 2018/1</v>
      </c>
      <c r="F73" s="32"/>
      <c r="G73" s="32"/>
      <c r="H73" s="32"/>
      <c r="I73" s="143"/>
      <c r="J73" s="39"/>
      <c r="K73" s="39"/>
      <c r="L73" s="43"/>
    </row>
    <row r="74" ht="12" customHeight="1">
      <c r="B74" s="21"/>
      <c r="C74" s="32" t="s">
        <v>161</v>
      </c>
      <c r="D74" s="22"/>
      <c r="E74" s="22"/>
      <c r="F74" s="22"/>
      <c r="G74" s="22"/>
      <c r="H74" s="22"/>
      <c r="I74" s="136"/>
      <c r="J74" s="22"/>
      <c r="K74" s="22"/>
      <c r="L74" s="20"/>
    </row>
    <row r="75" s="1" customFormat="1" ht="16.5" customHeight="1">
      <c r="B75" s="38"/>
      <c r="C75" s="39"/>
      <c r="D75" s="39"/>
      <c r="E75" s="171" t="s">
        <v>162</v>
      </c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163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64" t="str">
        <f>E11</f>
        <v xml:space="preserve">SK_cp24_1PP - SK_cp24_1PP  CÚ 2018/1</v>
      </c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21</v>
      </c>
      <c r="D79" s="39"/>
      <c r="E79" s="39"/>
      <c r="F79" s="27" t="str">
        <f>F14</f>
        <v xml:space="preserve"> </v>
      </c>
      <c r="G79" s="39"/>
      <c r="H79" s="39"/>
      <c r="I79" s="145" t="s">
        <v>23</v>
      </c>
      <c r="J79" s="67" t="str">
        <f>IF(J14="","",J14)</f>
        <v>12. 4. 2018</v>
      </c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24.9" customHeight="1">
      <c r="B81" s="38"/>
      <c r="C81" s="32" t="s">
        <v>25</v>
      </c>
      <c r="D81" s="39"/>
      <c r="E81" s="39"/>
      <c r="F81" s="27" t="str">
        <f>E17</f>
        <v xml:space="preserve"> </v>
      </c>
      <c r="G81" s="39"/>
      <c r="H81" s="39"/>
      <c r="I81" s="145" t="s">
        <v>31</v>
      </c>
      <c r="J81" s="36" t="str">
        <f>E23</f>
        <v>ATELIER H1§ATELIER HÁJEK</v>
      </c>
      <c r="K81" s="39"/>
      <c r="L81" s="43"/>
    </row>
    <row r="82" s="1" customFormat="1" ht="13.65" customHeight="1">
      <c r="B82" s="38"/>
      <c r="C82" s="32" t="s">
        <v>29</v>
      </c>
      <c r="D82" s="39"/>
      <c r="E82" s="39"/>
      <c r="F82" s="27" t="str">
        <f>IF(E20="","",E20)</f>
        <v>Vyplň údaj</v>
      </c>
      <c r="G82" s="39"/>
      <c r="H82" s="39"/>
      <c r="I82" s="145" t="s">
        <v>34</v>
      </c>
      <c r="J82" s="36" t="str">
        <f>E26</f>
        <v xml:space="preserve"> </v>
      </c>
      <c r="K82" s="39"/>
      <c r="L82" s="43"/>
    </row>
    <row r="83" s="1" customFormat="1" ht="10.32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0" customFormat="1" ht="29.28" customHeight="1">
      <c r="B84" s="190"/>
      <c r="C84" s="191" t="s">
        <v>193</v>
      </c>
      <c r="D84" s="192" t="s">
        <v>56</v>
      </c>
      <c r="E84" s="192" t="s">
        <v>52</v>
      </c>
      <c r="F84" s="192" t="s">
        <v>53</v>
      </c>
      <c r="G84" s="192" t="s">
        <v>194</v>
      </c>
      <c r="H84" s="192" t="s">
        <v>195</v>
      </c>
      <c r="I84" s="193" t="s">
        <v>196</v>
      </c>
      <c r="J84" s="194" t="s">
        <v>168</v>
      </c>
      <c r="K84" s="195" t="s">
        <v>197</v>
      </c>
      <c r="L84" s="196"/>
      <c r="M84" s="88" t="s">
        <v>1</v>
      </c>
      <c r="N84" s="89" t="s">
        <v>41</v>
      </c>
      <c r="O84" s="89" t="s">
        <v>198</v>
      </c>
      <c r="P84" s="89" t="s">
        <v>199</v>
      </c>
      <c r="Q84" s="89" t="s">
        <v>200</v>
      </c>
      <c r="R84" s="89" t="s">
        <v>201</v>
      </c>
      <c r="S84" s="89" t="s">
        <v>202</v>
      </c>
      <c r="T84" s="90" t="s">
        <v>203</v>
      </c>
    </row>
    <row r="85" s="1" customFormat="1" ht="22.8" customHeight="1">
      <c r="B85" s="38"/>
      <c r="C85" s="95" t="s">
        <v>204</v>
      </c>
      <c r="D85" s="39"/>
      <c r="E85" s="39"/>
      <c r="F85" s="39"/>
      <c r="G85" s="39"/>
      <c r="H85" s="39"/>
      <c r="I85" s="143"/>
      <c r="J85" s="197">
        <f>BK85</f>
        <v>0</v>
      </c>
      <c r="K85" s="39"/>
      <c r="L85" s="43"/>
      <c r="M85" s="91"/>
      <c r="N85" s="92"/>
      <c r="O85" s="92"/>
      <c r="P85" s="198">
        <f>SUM(P86:P128)</f>
        <v>0</v>
      </c>
      <c r="Q85" s="92"/>
      <c r="R85" s="198">
        <f>SUM(R86:R128)</f>
        <v>0</v>
      </c>
      <c r="S85" s="92"/>
      <c r="T85" s="199">
        <f>SUM(T86:T128)</f>
        <v>0</v>
      </c>
      <c r="AT85" s="17" t="s">
        <v>70</v>
      </c>
      <c r="AU85" s="17" t="s">
        <v>170</v>
      </c>
      <c r="BK85" s="200">
        <f>SUM(BK86:BK128)</f>
        <v>0</v>
      </c>
    </row>
    <row r="86" s="1" customFormat="1" ht="16.5" customHeight="1">
      <c r="B86" s="38"/>
      <c r="C86" s="217" t="s">
        <v>78</v>
      </c>
      <c r="D86" s="217" t="s">
        <v>209</v>
      </c>
      <c r="E86" s="218" t="s">
        <v>1944</v>
      </c>
      <c r="F86" s="219" t="s">
        <v>1945</v>
      </c>
      <c r="G86" s="220" t="s">
        <v>418</v>
      </c>
      <c r="H86" s="221">
        <v>4</v>
      </c>
      <c r="I86" s="222"/>
      <c r="J86" s="223">
        <f>ROUND(I86*H86,2)</f>
        <v>0</v>
      </c>
      <c r="K86" s="219" t="s">
        <v>1</v>
      </c>
      <c r="L86" s="43"/>
      <c r="M86" s="224" t="s">
        <v>1</v>
      </c>
      <c r="N86" s="225" t="s">
        <v>42</v>
      </c>
      <c r="O86" s="79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17" t="s">
        <v>214</v>
      </c>
      <c r="AT86" s="17" t="s">
        <v>209</v>
      </c>
      <c r="AU86" s="17" t="s">
        <v>71</v>
      </c>
      <c r="AY86" s="17" t="s">
        <v>207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7" t="s">
        <v>78</v>
      </c>
      <c r="BK86" s="228">
        <f>ROUND(I86*H86,2)</f>
        <v>0</v>
      </c>
      <c r="BL86" s="17" t="s">
        <v>214</v>
      </c>
      <c r="BM86" s="17" t="s">
        <v>1946</v>
      </c>
    </row>
    <row r="87" s="1" customFormat="1" ht="16.5" customHeight="1">
      <c r="B87" s="38"/>
      <c r="C87" s="217" t="s">
        <v>80</v>
      </c>
      <c r="D87" s="217" t="s">
        <v>209</v>
      </c>
      <c r="E87" s="218" t="s">
        <v>1947</v>
      </c>
      <c r="F87" s="219" t="s">
        <v>1948</v>
      </c>
      <c r="G87" s="220" t="s">
        <v>418</v>
      </c>
      <c r="H87" s="221">
        <v>4</v>
      </c>
      <c r="I87" s="222"/>
      <c r="J87" s="223">
        <f>ROUND(I87*H87,2)</f>
        <v>0</v>
      </c>
      <c r="K87" s="219" t="s">
        <v>1</v>
      </c>
      <c r="L87" s="43"/>
      <c r="M87" s="224" t="s">
        <v>1</v>
      </c>
      <c r="N87" s="225" t="s">
        <v>42</v>
      </c>
      <c r="O87" s="79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17" t="s">
        <v>214</v>
      </c>
      <c r="AT87" s="17" t="s">
        <v>209</v>
      </c>
      <c r="AU87" s="17" t="s">
        <v>71</v>
      </c>
      <c r="AY87" s="17" t="s">
        <v>207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7" t="s">
        <v>78</v>
      </c>
      <c r="BK87" s="228">
        <f>ROUND(I87*H87,2)</f>
        <v>0</v>
      </c>
      <c r="BL87" s="17" t="s">
        <v>214</v>
      </c>
      <c r="BM87" s="17" t="s">
        <v>1949</v>
      </c>
    </row>
    <row r="88" s="1" customFormat="1" ht="22.5" customHeight="1">
      <c r="B88" s="38"/>
      <c r="C88" s="217" t="s">
        <v>228</v>
      </c>
      <c r="D88" s="217" t="s">
        <v>209</v>
      </c>
      <c r="E88" s="218" t="s">
        <v>1950</v>
      </c>
      <c r="F88" s="219" t="s">
        <v>1951</v>
      </c>
      <c r="G88" s="220" t="s">
        <v>418</v>
      </c>
      <c r="H88" s="221">
        <v>4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214</v>
      </c>
      <c r="AT88" s="17" t="s">
        <v>209</v>
      </c>
      <c r="AU88" s="17" t="s">
        <v>71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214</v>
      </c>
      <c r="BM88" s="17" t="s">
        <v>1952</v>
      </c>
    </row>
    <row r="89" s="12" customFormat="1">
      <c r="B89" s="229"/>
      <c r="C89" s="230"/>
      <c r="D89" s="231" t="s">
        <v>216</v>
      </c>
      <c r="E89" s="232" t="s">
        <v>1</v>
      </c>
      <c r="F89" s="233" t="s">
        <v>214</v>
      </c>
      <c r="G89" s="230"/>
      <c r="H89" s="234">
        <v>4</v>
      </c>
      <c r="I89" s="235"/>
      <c r="J89" s="230"/>
      <c r="K89" s="230"/>
      <c r="L89" s="236"/>
      <c r="M89" s="237"/>
      <c r="N89" s="238"/>
      <c r="O89" s="238"/>
      <c r="P89" s="238"/>
      <c r="Q89" s="238"/>
      <c r="R89" s="238"/>
      <c r="S89" s="238"/>
      <c r="T89" s="239"/>
      <c r="AT89" s="240" t="s">
        <v>216</v>
      </c>
      <c r="AU89" s="240" t="s">
        <v>71</v>
      </c>
      <c r="AV89" s="12" t="s">
        <v>80</v>
      </c>
      <c r="AW89" s="12" t="s">
        <v>33</v>
      </c>
      <c r="AX89" s="12" t="s">
        <v>78</v>
      </c>
      <c r="AY89" s="240" t="s">
        <v>207</v>
      </c>
    </row>
    <row r="90" s="1" customFormat="1" ht="16.5" customHeight="1">
      <c r="B90" s="38"/>
      <c r="C90" s="217" t="s">
        <v>214</v>
      </c>
      <c r="D90" s="217" t="s">
        <v>209</v>
      </c>
      <c r="E90" s="218" t="s">
        <v>1953</v>
      </c>
      <c r="F90" s="219" t="s">
        <v>1954</v>
      </c>
      <c r="G90" s="220" t="s">
        <v>418</v>
      </c>
      <c r="H90" s="221">
        <v>2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71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1955</v>
      </c>
    </row>
    <row r="91" s="1" customFormat="1" ht="16.5" customHeight="1">
      <c r="B91" s="38"/>
      <c r="C91" s="217" t="s">
        <v>240</v>
      </c>
      <c r="D91" s="217" t="s">
        <v>209</v>
      </c>
      <c r="E91" s="218" t="s">
        <v>1956</v>
      </c>
      <c r="F91" s="219" t="s">
        <v>1957</v>
      </c>
      <c r="G91" s="220" t="s">
        <v>418</v>
      </c>
      <c r="H91" s="221">
        <v>2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71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1958</v>
      </c>
    </row>
    <row r="92" s="1" customFormat="1" ht="16.5" customHeight="1">
      <c r="B92" s="38"/>
      <c r="C92" s="217" t="s">
        <v>244</v>
      </c>
      <c r="D92" s="217" t="s">
        <v>209</v>
      </c>
      <c r="E92" s="218" t="s">
        <v>1959</v>
      </c>
      <c r="F92" s="219" t="s">
        <v>1960</v>
      </c>
      <c r="G92" s="220" t="s">
        <v>418</v>
      </c>
      <c r="H92" s="221">
        <v>2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71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1961</v>
      </c>
    </row>
    <row r="93" s="1" customFormat="1" ht="16.5" customHeight="1">
      <c r="B93" s="38"/>
      <c r="C93" s="217" t="s">
        <v>249</v>
      </c>
      <c r="D93" s="217" t="s">
        <v>209</v>
      </c>
      <c r="E93" s="218" t="s">
        <v>1962</v>
      </c>
      <c r="F93" s="219" t="s">
        <v>1963</v>
      </c>
      <c r="G93" s="220" t="s">
        <v>290</v>
      </c>
      <c r="H93" s="221">
        <v>300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71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1964</v>
      </c>
    </row>
    <row r="94" s="1" customFormat="1" ht="16.5" customHeight="1">
      <c r="B94" s="38"/>
      <c r="C94" s="217" t="s">
        <v>253</v>
      </c>
      <c r="D94" s="217" t="s">
        <v>209</v>
      </c>
      <c r="E94" s="218" t="s">
        <v>1965</v>
      </c>
      <c r="F94" s="219" t="s">
        <v>1966</v>
      </c>
      <c r="G94" s="220" t="s">
        <v>418</v>
      </c>
      <c r="H94" s="221">
        <v>24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71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1967</v>
      </c>
    </row>
    <row r="95" s="1" customFormat="1" ht="16.5" customHeight="1">
      <c r="B95" s="38"/>
      <c r="C95" s="217" t="s">
        <v>258</v>
      </c>
      <c r="D95" s="217" t="s">
        <v>209</v>
      </c>
      <c r="E95" s="218" t="s">
        <v>1968</v>
      </c>
      <c r="F95" s="219" t="s">
        <v>1969</v>
      </c>
      <c r="G95" s="220" t="s">
        <v>418</v>
      </c>
      <c r="H95" s="221">
        <v>4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71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1970</v>
      </c>
    </row>
    <row r="96" s="1" customFormat="1" ht="16.5" customHeight="1">
      <c r="B96" s="38"/>
      <c r="C96" s="217" t="s">
        <v>263</v>
      </c>
      <c r="D96" s="217" t="s">
        <v>209</v>
      </c>
      <c r="E96" s="218" t="s">
        <v>1971</v>
      </c>
      <c r="F96" s="219" t="s">
        <v>1972</v>
      </c>
      <c r="G96" s="220" t="s">
        <v>418</v>
      </c>
      <c r="H96" s="221">
        <v>2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71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1973</v>
      </c>
    </row>
    <row r="97" s="1" customFormat="1" ht="16.5" customHeight="1">
      <c r="B97" s="38"/>
      <c r="C97" s="217" t="s">
        <v>269</v>
      </c>
      <c r="D97" s="217" t="s">
        <v>209</v>
      </c>
      <c r="E97" s="218" t="s">
        <v>1974</v>
      </c>
      <c r="F97" s="219" t="s">
        <v>1975</v>
      </c>
      <c r="G97" s="220" t="s">
        <v>418</v>
      </c>
      <c r="H97" s="221">
        <v>2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71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1976</v>
      </c>
    </row>
    <row r="98" s="1" customFormat="1" ht="16.5" customHeight="1">
      <c r="B98" s="38"/>
      <c r="C98" s="217" t="s">
        <v>280</v>
      </c>
      <c r="D98" s="217" t="s">
        <v>209</v>
      </c>
      <c r="E98" s="218" t="s">
        <v>1977</v>
      </c>
      <c r="F98" s="219" t="s">
        <v>1978</v>
      </c>
      <c r="G98" s="220" t="s">
        <v>418</v>
      </c>
      <c r="H98" s="221">
        <v>10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71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1979</v>
      </c>
    </row>
    <row r="99" s="1" customFormat="1" ht="16.5" customHeight="1">
      <c r="B99" s="38"/>
      <c r="C99" s="217" t="s">
        <v>287</v>
      </c>
      <c r="D99" s="217" t="s">
        <v>209</v>
      </c>
      <c r="E99" s="218" t="s">
        <v>1980</v>
      </c>
      <c r="F99" s="219" t="s">
        <v>1981</v>
      </c>
      <c r="G99" s="220" t="s">
        <v>290</v>
      </c>
      <c r="H99" s="221">
        <v>81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71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1982</v>
      </c>
    </row>
    <row r="100" s="1" customFormat="1" ht="16.5" customHeight="1">
      <c r="B100" s="38"/>
      <c r="C100" s="217" t="s">
        <v>293</v>
      </c>
      <c r="D100" s="217" t="s">
        <v>209</v>
      </c>
      <c r="E100" s="218" t="s">
        <v>1983</v>
      </c>
      <c r="F100" s="219" t="s">
        <v>1984</v>
      </c>
      <c r="G100" s="220" t="s">
        <v>418</v>
      </c>
      <c r="H100" s="221">
        <v>2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71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1985</v>
      </c>
    </row>
    <row r="101" s="1" customFormat="1" ht="16.5" customHeight="1">
      <c r="B101" s="38"/>
      <c r="C101" s="217" t="s">
        <v>8</v>
      </c>
      <c r="D101" s="217" t="s">
        <v>209</v>
      </c>
      <c r="E101" s="218" t="s">
        <v>1986</v>
      </c>
      <c r="F101" s="219" t="s">
        <v>1987</v>
      </c>
      <c r="G101" s="220" t="s">
        <v>290</v>
      </c>
      <c r="H101" s="221">
        <v>41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71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1988</v>
      </c>
    </row>
    <row r="102" s="1" customFormat="1" ht="16.5" customHeight="1">
      <c r="B102" s="38"/>
      <c r="C102" s="217" t="s">
        <v>303</v>
      </c>
      <c r="D102" s="217" t="s">
        <v>209</v>
      </c>
      <c r="E102" s="218" t="s">
        <v>1989</v>
      </c>
      <c r="F102" s="219" t="s">
        <v>1990</v>
      </c>
      <c r="G102" s="220" t="s">
        <v>290</v>
      </c>
      <c r="H102" s="221">
        <v>41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71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1991</v>
      </c>
    </row>
    <row r="103" s="1" customFormat="1" ht="16.5" customHeight="1">
      <c r="B103" s="38"/>
      <c r="C103" s="217" t="s">
        <v>310</v>
      </c>
      <c r="D103" s="217" t="s">
        <v>209</v>
      </c>
      <c r="E103" s="218" t="s">
        <v>1992</v>
      </c>
      <c r="F103" s="219" t="s">
        <v>1993</v>
      </c>
      <c r="G103" s="220" t="s">
        <v>290</v>
      </c>
      <c r="H103" s="221">
        <v>14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71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1994</v>
      </c>
    </row>
    <row r="104" s="1" customFormat="1" ht="16.5" customHeight="1">
      <c r="B104" s="38"/>
      <c r="C104" s="217" t="s">
        <v>318</v>
      </c>
      <c r="D104" s="217" t="s">
        <v>209</v>
      </c>
      <c r="E104" s="218" t="s">
        <v>1995</v>
      </c>
      <c r="F104" s="219" t="s">
        <v>1996</v>
      </c>
      <c r="G104" s="220" t="s">
        <v>290</v>
      </c>
      <c r="H104" s="221">
        <v>14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71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1997</v>
      </c>
    </row>
    <row r="105" s="1" customFormat="1" ht="16.5" customHeight="1">
      <c r="B105" s="38"/>
      <c r="C105" s="217" t="s">
        <v>323</v>
      </c>
      <c r="D105" s="217" t="s">
        <v>209</v>
      </c>
      <c r="E105" s="218" t="s">
        <v>1998</v>
      </c>
      <c r="F105" s="219" t="s">
        <v>1999</v>
      </c>
      <c r="G105" s="220" t="s">
        <v>290</v>
      </c>
      <c r="H105" s="221">
        <v>9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71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2000</v>
      </c>
    </row>
    <row r="106" s="1" customFormat="1" ht="16.5" customHeight="1">
      <c r="B106" s="38"/>
      <c r="C106" s="217" t="s">
        <v>328</v>
      </c>
      <c r="D106" s="217" t="s">
        <v>209</v>
      </c>
      <c r="E106" s="218" t="s">
        <v>2001</v>
      </c>
      <c r="F106" s="219" t="s">
        <v>2002</v>
      </c>
      <c r="G106" s="220" t="s">
        <v>290</v>
      </c>
      <c r="H106" s="221">
        <v>9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71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2003</v>
      </c>
    </row>
    <row r="107" s="1" customFormat="1" ht="16.5" customHeight="1">
      <c r="B107" s="38"/>
      <c r="C107" s="217" t="s">
        <v>7</v>
      </c>
      <c r="D107" s="217" t="s">
        <v>209</v>
      </c>
      <c r="E107" s="218" t="s">
        <v>2004</v>
      </c>
      <c r="F107" s="219" t="s">
        <v>2005</v>
      </c>
      <c r="G107" s="220" t="s">
        <v>290</v>
      </c>
      <c r="H107" s="221">
        <v>17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71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2006</v>
      </c>
    </row>
    <row r="108" s="1" customFormat="1" ht="16.5" customHeight="1">
      <c r="B108" s="38"/>
      <c r="C108" s="217" t="s">
        <v>338</v>
      </c>
      <c r="D108" s="217" t="s">
        <v>209</v>
      </c>
      <c r="E108" s="218" t="s">
        <v>2007</v>
      </c>
      <c r="F108" s="219" t="s">
        <v>2008</v>
      </c>
      <c r="G108" s="220" t="s">
        <v>418</v>
      </c>
      <c r="H108" s="221">
        <v>98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71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2009</v>
      </c>
    </row>
    <row r="109" s="1" customFormat="1" ht="16.5" customHeight="1">
      <c r="B109" s="38"/>
      <c r="C109" s="217" t="s">
        <v>344</v>
      </c>
      <c r="D109" s="217" t="s">
        <v>209</v>
      </c>
      <c r="E109" s="218" t="s">
        <v>2010</v>
      </c>
      <c r="F109" s="219" t="s">
        <v>2011</v>
      </c>
      <c r="G109" s="220" t="s">
        <v>418</v>
      </c>
      <c r="H109" s="221">
        <v>13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71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2012</v>
      </c>
    </row>
    <row r="110" s="1" customFormat="1" ht="16.5" customHeight="1">
      <c r="B110" s="38"/>
      <c r="C110" s="217" t="s">
        <v>349</v>
      </c>
      <c r="D110" s="217" t="s">
        <v>209</v>
      </c>
      <c r="E110" s="218" t="s">
        <v>2013</v>
      </c>
      <c r="F110" s="219" t="s">
        <v>2014</v>
      </c>
      <c r="G110" s="220" t="s">
        <v>418</v>
      </c>
      <c r="H110" s="221">
        <v>5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71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2015</v>
      </c>
    </row>
    <row r="111" s="1" customFormat="1" ht="16.5" customHeight="1">
      <c r="B111" s="38"/>
      <c r="C111" s="217" t="s">
        <v>354</v>
      </c>
      <c r="D111" s="217" t="s">
        <v>209</v>
      </c>
      <c r="E111" s="218" t="s">
        <v>2016</v>
      </c>
      <c r="F111" s="219" t="s">
        <v>2017</v>
      </c>
      <c r="G111" s="220" t="s">
        <v>418</v>
      </c>
      <c r="H111" s="221">
        <v>9</v>
      </c>
      <c r="I111" s="222"/>
      <c r="J111" s="223">
        <f>ROUND(I111*H111,2)</f>
        <v>0</v>
      </c>
      <c r="K111" s="219" t="s">
        <v>1</v>
      </c>
      <c r="L111" s="43"/>
      <c r="M111" s="224" t="s">
        <v>1</v>
      </c>
      <c r="N111" s="225" t="s">
        <v>42</v>
      </c>
      <c r="O111" s="79"/>
      <c r="P111" s="226">
        <f>O111*H111</f>
        <v>0</v>
      </c>
      <c r="Q111" s="226">
        <v>0</v>
      </c>
      <c r="R111" s="226">
        <f>Q111*H111</f>
        <v>0</v>
      </c>
      <c r="S111" s="226">
        <v>0</v>
      </c>
      <c r="T111" s="227">
        <f>S111*H111</f>
        <v>0</v>
      </c>
      <c r="AR111" s="17" t="s">
        <v>214</v>
      </c>
      <c r="AT111" s="17" t="s">
        <v>209</v>
      </c>
      <c r="AU111" s="17" t="s">
        <v>71</v>
      </c>
      <c r="AY111" s="17" t="s">
        <v>207</v>
      </c>
      <c r="BE111" s="228">
        <f>IF(N111="základní",J111,0)</f>
        <v>0</v>
      </c>
      <c r="BF111" s="228">
        <f>IF(N111="snížená",J111,0)</f>
        <v>0</v>
      </c>
      <c r="BG111" s="228">
        <f>IF(N111="zákl. přenesená",J111,0)</f>
        <v>0</v>
      </c>
      <c r="BH111" s="228">
        <f>IF(N111="sníž. přenesená",J111,0)</f>
        <v>0</v>
      </c>
      <c r="BI111" s="228">
        <f>IF(N111="nulová",J111,0)</f>
        <v>0</v>
      </c>
      <c r="BJ111" s="17" t="s">
        <v>78</v>
      </c>
      <c r="BK111" s="228">
        <f>ROUND(I111*H111,2)</f>
        <v>0</v>
      </c>
      <c r="BL111" s="17" t="s">
        <v>214</v>
      </c>
      <c r="BM111" s="17" t="s">
        <v>2018</v>
      </c>
    </row>
    <row r="112" s="1" customFormat="1" ht="16.5" customHeight="1">
      <c r="B112" s="38"/>
      <c r="C112" s="217" t="s">
        <v>363</v>
      </c>
      <c r="D112" s="217" t="s">
        <v>209</v>
      </c>
      <c r="E112" s="218" t="s">
        <v>2019</v>
      </c>
      <c r="F112" s="219" t="s">
        <v>2020</v>
      </c>
      <c r="G112" s="220" t="s">
        <v>418</v>
      </c>
      <c r="H112" s="221">
        <v>9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214</v>
      </c>
      <c r="AT112" s="17" t="s">
        <v>209</v>
      </c>
      <c r="AU112" s="17" t="s">
        <v>71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214</v>
      </c>
      <c r="BM112" s="17" t="s">
        <v>2021</v>
      </c>
    </row>
    <row r="113" s="1" customFormat="1" ht="16.5" customHeight="1">
      <c r="B113" s="38"/>
      <c r="C113" s="217" t="s">
        <v>368</v>
      </c>
      <c r="D113" s="217" t="s">
        <v>209</v>
      </c>
      <c r="E113" s="218" t="s">
        <v>2022</v>
      </c>
      <c r="F113" s="219" t="s">
        <v>2023</v>
      </c>
      <c r="G113" s="220" t="s">
        <v>418</v>
      </c>
      <c r="H113" s="221">
        <v>9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214</v>
      </c>
      <c r="AT113" s="17" t="s">
        <v>209</v>
      </c>
      <c r="AU113" s="17" t="s">
        <v>71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214</v>
      </c>
      <c r="BM113" s="17" t="s">
        <v>2024</v>
      </c>
    </row>
    <row r="114" s="1" customFormat="1" ht="16.5" customHeight="1">
      <c r="B114" s="38"/>
      <c r="C114" s="217" t="s">
        <v>376</v>
      </c>
      <c r="D114" s="217" t="s">
        <v>209</v>
      </c>
      <c r="E114" s="218" t="s">
        <v>2025</v>
      </c>
      <c r="F114" s="219" t="s">
        <v>2026</v>
      </c>
      <c r="G114" s="220" t="s">
        <v>418</v>
      </c>
      <c r="H114" s="221">
        <v>6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214</v>
      </c>
      <c r="AT114" s="17" t="s">
        <v>209</v>
      </c>
      <c r="AU114" s="17" t="s">
        <v>71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214</v>
      </c>
      <c r="BM114" s="17" t="s">
        <v>2027</v>
      </c>
    </row>
    <row r="115" s="1" customFormat="1" ht="16.5" customHeight="1">
      <c r="B115" s="38"/>
      <c r="C115" s="217" t="s">
        <v>382</v>
      </c>
      <c r="D115" s="217" t="s">
        <v>209</v>
      </c>
      <c r="E115" s="218" t="s">
        <v>2028</v>
      </c>
      <c r="F115" s="219" t="s">
        <v>2029</v>
      </c>
      <c r="G115" s="220" t="s">
        <v>418</v>
      </c>
      <c r="H115" s="221">
        <v>2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214</v>
      </c>
      <c r="AT115" s="17" t="s">
        <v>209</v>
      </c>
      <c r="AU115" s="17" t="s">
        <v>71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214</v>
      </c>
      <c r="BM115" s="17" t="s">
        <v>2030</v>
      </c>
    </row>
    <row r="116" s="1" customFormat="1" ht="16.5" customHeight="1">
      <c r="B116" s="38"/>
      <c r="C116" s="217" t="s">
        <v>387</v>
      </c>
      <c r="D116" s="217" t="s">
        <v>209</v>
      </c>
      <c r="E116" s="218" t="s">
        <v>2031</v>
      </c>
      <c r="F116" s="219" t="s">
        <v>2032</v>
      </c>
      <c r="G116" s="220" t="s">
        <v>418</v>
      </c>
      <c r="H116" s="221">
        <v>5</v>
      </c>
      <c r="I116" s="222"/>
      <c r="J116" s="223">
        <f>ROUND(I116*H116,2)</f>
        <v>0</v>
      </c>
      <c r="K116" s="219" t="s">
        <v>1</v>
      </c>
      <c r="L116" s="43"/>
      <c r="M116" s="224" t="s">
        <v>1</v>
      </c>
      <c r="N116" s="225" t="s">
        <v>42</v>
      </c>
      <c r="O116" s="79"/>
      <c r="P116" s="226">
        <f>O116*H116</f>
        <v>0</v>
      </c>
      <c r="Q116" s="226">
        <v>0</v>
      </c>
      <c r="R116" s="226">
        <f>Q116*H116</f>
        <v>0</v>
      </c>
      <c r="S116" s="226">
        <v>0</v>
      </c>
      <c r="T116" s="227">
        <f>S116*H116</f>
        <v>0</v>
      </c>
      <c r="AR116" s="17" t="s">
        <v>214</v>
      </c>
      <c r="AT116" s="17" t="s">
        <v>209</v>
      </c>
      <c r="AU116" s="17" t="s">
        <v>71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214</v>
      </c>
      <c r="BM116" s="17" t="s">
        <v>2033</v>
      </c>
    </row>
    <row r="117" s="1" customFormat="1" ht="16.5" customHeight="1">
      <c r="B117" s="38"/>
      <c r="C117" s="217" t="s">
        <v>392</v>
      </c>
      <c r="D117" s="217" t="s">
        <v>209</v>
      </c>
      <c r="E117" s="218" t="s">
        <v>2034</v>
      </c>
      <c r="F117" s="219" t="s">
        <v>2035</v>
      </c>
      <c r="G117" s="220" t="s">
        <v>418</v>
      </c>
      <c r="H117" s="221">
        <v>2</v>
      </c>
      <c r="I117" s="222"/>
      <c r="J117" s="223">
        <f>ROUND(I117*H117,2)</f>
        <v>0</v>
      </c>
      <c r="K117" s="219" t="s">
        <v>1</v>
      </c>
      <c r="L117" s="43"/>
      <c r="M117" s="224" t="s">
        <v>1</v>
      </c>
      <c r="N117" s="225" t="s">
        <v>42</v>
      </c>
      <c r="O117" s="79"/>
      <c r="P117" s="226">
        <f>O117*H117</f>
        <v>0</v>
      </c>
      <c r="Q117" s="226">
        <v>0</v>
      </c>
      <c r="R117" s="226">
        <f>Q117*H117</f>
        <v>0</v>
      </c>
      <c r="S117" s="226">
        <v>0</v>
      </c>
      <c r="T117" s="227">
        <f>S117*H117</f>
        <v>0</v>
      </c>
      <c r="AR117" s="17" t="s">
        <v>214</v>
      </c>
      <c r="AT117" s="17" t="s">
        <v>209</v>
      </c>
      <c r="AU117" s="17" t="s">
        <v>71</v>
      </c>
      <c r="AY117" s="17" t="s">
        <v>207</v>
      </c>
      <c r="BE117" s="228">
        <f>IF(N117="základní",J117,0)</f>
        <v>0</v>
      </c>
      <c r="BF117" s="228">
        <f>IF(N117="snížená",J117,0)</f>
        <v>0</v>
      </c>
      <c r="BG117" s="228">
        <f>IF(N117="zákl. přenesená",J117,0)</f>
        <v>0</v>
      </c>
      <c r="BH117" s="228">
        <f>IF(N117="sníž. přenesená",J117,0)</f>
        <v>0</v>
      </c>
      <c r="BI117" s="228">
        <f>IF(N117="nulová",J117,0)</f>
        <v>0</v>
      </c>
      <c r="BJ117" s="17" t="s">
        <v>78</v>
      </c>
      <c r="BK117" s="228">
        <f>ROUND(I117*H117,2)</f>
        <v>0</v>
      </c>
      <c r="BL117" s="17" t="s">
        <v>214</v>
      </c>
      <c r="BM117" s="17" t="s">
        <v>2036</v>
      </c>
    </row>
    <row r="118" s="1" customFormat="1" ht="16.5" customHeight="1">
      <c r="B118" s="38"/>
      <c r="C118" s="217" t="s">
        <v>397</v>
      </c>
      <c r="D118" s="217" t="s">
        <v>209</v>
      </c>
      <c r="E118" s="218" t="s">
        <v>2037</v>
      </c>
      <c r="F118" s="219" t="s">
        <v>2038</v>
      </c>
      <c r="G118" s="220" t="s">
        <v>418</v>
      </c>
      <c r="H118" s="221">
        <v>3</v>
      </c>
      <c r="I118" s="222"/>
      <c r="J118" s="223">
        <f>ROUND(I118*H118,2)</f>
        <v>0</v>
      </c>
      <c r="K118" s="219" t="s">
        <v>1</v>
      </c>
      <c r="L118" s="43"/>
      <c r="M118" s="224" t="s">
        <v>1</v>
      </c>
      <c r="N118" s="225" t="s">
        <v>42</v>
      </c>
      <c r="O118" s="79"/>
      <c r="P118" s="226">
        <f>O118*H118</f>
        <v>0</v>
      </c>
      <c r="Q118" s="226">
        <v>0</v>
      </c>
      <c r="R118" s="226">
        <f>Q118*H118</f>
        <v>0</v>
      </c>
      <c r="S118" s="226">
        <v>0</v>
      </c>
      <c r="T118" s="227">
        <f>S118*H118</f>
        <v>0</v>
      </c>
      <c r="AR118" s="17" t="s">
        <v>214</v>
      </c>
      <c r="AT118" s="17" t="s">
        <v>209</v>
      </c>
      <c r="AU118" s="17" t="s">
        <v>71</v>
      </c>
      <c r="AY118" s="17" t="s">
        <v>207</v>
      </c>
      <c r="BE118" s="228">
        <f>IF(N118="základní",J118,0)</f>
        <v>0</v>
      </c>
      <c r="BF118" s="228">
        <f>IF(N118="snížená",J118,0)</f>
        <v>0</v>
      </c>
      <c r="BG118" s="228">
        <f>IF(N118="zákl. přenesená",J118,0)</f>
        <v>0</v>
      </c>
      <c r="BH118" s="228">
        <f>IF(N118="sníž. přenesená",J118,0)</f>
        <v>0</v>
      </c>
      <c r="BI118" s="228">
        <f>IF(N118="nulová",J118,0)</f>
        <v>0</v>
      </c>
      <c r="BJ118" s="17" t="s">
        <v>78</v>
      </c>
      <c r="BK118" s="228">
        <f>ROUND(I118*H118,2)</f>
        <v>0</v>
      </c>
      <c r="BL118" s="17" t="s">
        <v>214</v>
      </c>
      <c r="BM118" s="17" t="s">
        <v>2039</v>
      </c>
    </row>
    <row r="119" s="1" customFormat="1" ht="16.5" customHeight="1">
      <c r="B119" s="38"/>
      <c r="C119" s="217" t="s">
        <v>402</v>
      </c>
      <c r="D119" s="217" t="s">
        <v>209</v>
      </c>
      <c r="E119" s="218" t="s">
        <v>2040</v>
      </c>
      <c r="F119" s="219" t="s">
        <v>2041</v>
      </c>
      <c r="G119" s="220" t="s">
        <v>418</v>
      </c>
      <c r="H119" s="221">
        <v>2</v>
      </c>
      <c r="I119" s="222"/>
      <c r="J119" s="223">
        <f>ROUND(I119*H119,2)</f>
        <v>0</v>
      </c>
      <c r="K119" s="219" t="s">
        <v>1</v>
      </c>
      <c r="L119" s="43"/>
      <c r="M119" s="224" t="s">
        <v>1</v>
      </c>
      <c r="N119" s="225" t="s">
        <v>42</v>
      </c>
      <c r="O119" s="79"/>
      <c r="P119" s="226">
        <f>O119*H119</f>
        <v>0</v>
      </c>
      <c r="Q119" s="226">
        <v>0</v>
      </c>
      <c r="R119" s="226">
        <f>Q119*H119</f>
        <v>0</v>
      </c>
      <c r="S119" s="226">
        <v>0</v>
      </c>
      <c r="T119" s="227">
        <f>S119*H119</f>
        <v>0</v>
      </c>
      <c r="AR119" s="17" t="s">
        <v>214</v>
      </c>
      <c r="AT119" s="17" t="s">
        <v>209</v>
      </c>
      <c r="AU119" s="17" t="s">
        <v>71</v>
      </c>
      <c r="AY119" s="17" t="s">
        <v>207</v>
      </c>
      <c r="BE119" s="228">
        <f>IF(N119="základní",J119,0)</f>
        <v>0</v>
      </c>
      <c r="BF119" s="228">
        <f>IF(N119="snížená",J119,0)</f>
        <v>0</v>
      </c>
      <c r="BG119" s="228">
        <f>IF(N119="zákl. přenesená",J119,0)</f>
        <v>0</v>
      </c>
      <c r="BH119" s="228">
        <f>IF(N119="sníž. přenesená",J119,0)</f>
        <v>0</v>
      </c>
      <c r="BI119" s="228">
        <f>IF(N119="nulová",J119,0)</f>
        <v>0</v>
      </c>
      <c r="BJ119" s="17" t="s">
        <v>78</v>
      </c>
      <c r="BK119" s="228">
        <f>ROUND(I119*H119,2)</f>
        <v>0</v>
      </c>
      <c r="BL119" s="17" t="s">
        <v>214</v>
      </c>
      <c r="BM119" s="17" t="s">
        <v>2042</v>
      </c>
    </row>
    <row r="120" s="1" customFormat="1" ht="16.5" customHeight="1">
      <c r="B120" s="38"/>
      <c r="C120" s="217" t="s">
        <v>406</v>
      </c>
      <c r="D120" s="217" t="s">
        <v>209</v>
      </c>
      <c r="E120" s="218" t="s">
        <v>2043</v>
      </c>
      <c r="F120" s="219" t="s">
        <v>2044</v>
      </c>
      <c r="G120" s="220" t="s">
        <v>2045</v>
      </c>
      <c r="H120" s="221">
        <v>1</v>
      </c>
      <c r="I120" s="222"/>
      <c r="J120" s="223">
        <f>ROUND(I120*H120,2)</f>
        <v>0</v>
      </c>
      <c r="K120" s="219" t="s">
        <v>1</v>
      </c>
      <c r="L120" s="43"/>
      <c r="M120" s="224" t="s">
        <v>1</v>
      </c>
      <c r="N120" s="225" t="s">
        <v>42</v>
      </c>
      <c r="O120" s="79"/>
      <c r="P120" s="226">
        <f>O120*H120</f>
        <v>0</v>
      </c>
      <c r="Q120" s="226">
        <v>0</v>
      </c>
      <c r="R120" s="226">
        <f>Q120*H120</f>
        <v>0</v>
      </c>
      <c r="S120" s="226">
        <v>0</v>
      </c>
      <c r="T120" s="227">
        <f>S120*H120</f>
        <v>0</v>
      </c>
      <c r="AR120" s="17" t="s">
        <v>214</v>
      </c>
      <c r="AT120" s="17" t="s">
        <v>209</v>
      </c>
      <c r="AU120" s="17" t="s">
        <v>71</v>
      </c>
      <c r="AY120" s="17" t="s">
        <v>207</v>
      </c>
      <c r="BE120" s="228">
        <f>IF(N120="základní",J120,0)</f>
        <v>0</v>
      </c>
      <c r="BF120" s="228">
        <f>IF(N120="snížená",J120,0)</f>
        <v>0</v>
      </c>
      <c r="BG120" s="228">
        <f>IF(N120="zákl. přenesená",J120,0)</f>
        <v>0</v>
      </c>
      <c r="BH120" s="228">
        <f>IF(N120="sníž. přenesená",J120,0)</f>
        <v>0</v>
      </c>
      <c r="BI120" s="228">
        <f>IF(N120="nulová",J120,0)</f>
        <v>0</v>
      </c>
      <c r="BJ120" s="17" t="s">
        <v>78</v>
      </c>
      <c r="BK120" s="228">
        <f>ROUND(I120*H120,2)</f>
        <v>0</v>
      </c>
      <c r="BL120" s="17" t="s">
        <v>214</v>
      </c>
      <c r="BM120" s="17" t="s">
        <v>2046</v>
      </c>
    </row>
    <row r="121" s="1" customFormat="1" ht="16.5" customHeight="1">
      <c r="B121" s="38"/>
      <c r="C121" s="217" t="s">
        <v>410</v>
      </c>
      <c r="D121" s="217" t="s">
        <v>209</v>
      </c>
      <c r="E121" s="218" t="s">
        <v>2047</v>
      </c>
      <c r="F121" s="219" t="s">
        <v>2048</v>
      </c>
      <c r="G121" s="220" t="s">
        <v>2045</v>
      </c>
      <c r="H121" s="221">
        <v>1</v>
      </c>
      <c r="I121" s="222"/>
      <c r="J121" s="223">
        <f>ROUND(I121*H121,2)</f>
        <v>0</v>
      </c>
      <c r="K121" s="219" t="s">
        <v>1</v>
      </c>
      <c r="L121" s="43"/>
      <c r="M121" s="224" t="s">
        <v>1</v>
      </c>
      <c r="N121" s="225" t="s">
        <v>42</v>
      </c>
      <c r="O121" s="79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17" t="s">
        <v>214</v>
      </c>
      <c r="AT121" s="17" t="s">
        <v>209</v>
      </c>
      <c r="AU121" s="17" t="s">
        <v>71</v>
      </c>
      <c r="AY121" s="17" t="s">
        <v>207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17" t="s">
        <v>78</v>
      </c>
      <c r="BK121" s="228">
        <f>ROUND(I121*H121,2)</f>
        <v>0</v>
      </c>
      <c r="BL121" s="17" t="s">
        <v>214</v>
      </c>
      <c r="BM121" s="17" t="s">
        <v>2049</v>
      </c>
    </row>
    <row r="122" s="1" customFormat="1" ht="16.5" customHeight="1">
      <c r="B122" s="38"/>
      <c r="C122" s="217" t="s">
        <v>415</v>
      </c>
      <c r="D122" s="217" t="s">
        <v>209</v>
      </c>
      <c r="E122" s="218" t="s">
        <v>2050</v>
      </c>
      <c r="F122" s="219" t="s">
        <v>2051</v>
      </c>
      <c r="G122" s="220" t="s">
        <v>2052</v>
      </c>
      <c r="H122" s="221">
        <v>4</v>
      </c>
      <c r="I122" s="222"/>
      <c r="J122" s="223">
        <f>ROUND(I122*H122,2)</f>
        <v>0</v>
      </c>
      <c r="K122" s="219" t="s">
        <v>1</v>
      </c>
      <c r="L122" s="43"/>
      <c r="M122" s="224" t="s">
        <v>1</v>
      </c>
      <c r="N122" s="225" t="s">
        <v>42</v>
      </c>
      <c r="O122" s="79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AR122" s="17" t="s">
        <v>214</v>
      </c>
      <c r="AT122" s="17" t="s">
        <v>209</v>
      </c>
      <c r="AU122" s="17" t="s">
        <v>71</v>
      </c>
      <c r="AY122" s="17" t="s">
        <v>207</v>
      </c>
      <c r="BE122" s="228">
        <f>IF(N122="základní",J122,0)</f>
        <v>0</v>
      </c>
      <c r="BF122" s="228">
        <f>IF(N122="snížená",J122,0)</f>
        <v>0</v>
      </c>
      <c r="BG122" s="228">
        <f>IF(N122="zákl. přenesená",J122,0)</f>
        <v>0</v>
      </c>
      <c r="BH122" s="228">
        <f>IF(N122="sníž. přenesená",J122,0)</f>
        <v>0</v>
      </c>
      <c r="BI122" s="228">
        <f>IF(N122="nulová",J122,0)</f>
        <v>0</v>
      </c>
      <c r="BJ122" s="17" t="s">
        <v>78</v>
      </c>
      <c r="BK122" s="228">
        <f>ROUND(I122*H122,2)</f>
        <v>0</v>
      </c>
      <c r="BL122" s="17" t="s">
        <v>214</v>
      </c>
      <c r="BM122" s="17" t="s">
        <v>2053</v>
      </c>
    </row>
    <row r="123" s="1" customFormat="1" ht="16.5" customHeight="1">
      <c r="B123" s="38"/>
      <c r="C123" s="217" t="s">
        <v>420</v>
      </c>
      <c r="D123" s="217" t="s">
        <v>209</v>
      </c>
      <c r="E123" s="218" t="s">
        <v>2054</v>
      </c>
      <c r="F123" s="219" t="s">
        <v>2055</v>
      </c>
      <c r="G123" s="220" t="s">
        <v>2052</v>
      </c>
      <c r="H123" s="221">
        <v>6</v>
      </c>
      <c r="I123" s="222"/>
      <c r="J123" s="223">
        <f>ROUND(I123*H123,2)</f>
        <v>0</v>
      </c>
      <c r="K123" s="219" t="s">
        <v>1</v>
      </c>
      <c r="L123" s="43"/>
      <c r="M123" s="224" t="s">
        <v>1</v>
      </c>
      <c r="N123" s="225" t="s">
        <v>42</v>
      </c>
      <c r="O123" s="79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AR123" s="17" t="s">
        <v>214</v>
      </c>
      <c r="AT123" s="17" t="s">
        <v>209</v>
      </c>
      <c r="AU123" s="17" t="s">
        <v>71</v>
      </c>
      <c r="AY123" s="17" t="s">
        <v>207</v>
      </c>
      <c r="BE123" s="228">
        <f>IF(N123="základní",J123,0)</f>
        <v>0</v>
      </c>
      <c r="BF123" s="228">
        <f>IF(N123="snížená",J123,0)</f>
        <v>0</v>
      </c>
      <c r="BG123" s="228">
        <f>IF(N123="zákl. přenesená",J123,0)</f>
        <v>0</v>
      </c>
      <c r="BH123" s="228">
        <f>IF(N123="sníž. přenesená",J123,0)</f>
        <v>0</v>
      </c>
      <c r="BI123" s="228">
        <f>IF(N123="nulová",J123,0)</f>
        <v>0</v>
      </c>
      <c r="BJ123" s="17" t="s">
        <v>78</v>
      </c>
      <c r="BK123" s="228">
        <f>ROUND(I123*H123,2)</f>
        <v>0</v>
      </c>
      <c r="BL123" s="17" t="s">
        <v>214</v>
      </c>
      <c r="BM123" s="17" t="s">
        <v>2056</v>
      </c>
    </row>
    <row r="124" s="1" customFormat="1" ht="16.5" customHeight="1">
      <c r="B124" s="38"/>
      <c r="C124" s="217" t="s">
        <v>425</v>
      </c>
      <c r="D124" s="217" t="s">
        <v>209</v>
      </c>
      <c r="E124" s="218" t="s">
        <v>2057</v>
      </c>
      <c r="F124" s="219" t="s">
        <v>2058</v>
      </c>
      <c r="G124" s="220" t="s">
        <v>2052</v>
      </c>
      <c r="H124" s="221">
        <v>4</v>
      </c>
      <c r="I124" s="222"/>
      <c r="J124" s="223">
        <f>ROUND(I124*H124,2)</f>
        <v>0</v>
      </c>
      <c r="K124" s="219" t="s">
        <v>1</v>
      </c>
      <c r="L124" s="43"/>
      <c r="M124" s="224" t="s">
        <v>1</v>
      </c>
      <c r="N124" s="225" t="s">
        <v>42</v>
      </c>
      <c r="O124" s="79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AR124" s="17" t="s">
        <v>214</v>
      </c>
      <c r="AT124" s="17" t="s">
        <v>209</v>
      </c>
      <c r="AU124" s="17" t="s">
        <v>71</v>
      </c>
      <c r="AY124" s="17" t="s">
        <v>207</v>
      </c>
      <c r="BE124" s="228">
        <f>IF(N124="základní",J124,0)</f>
        <v>0</v>
      </c>
      <c r="BF124" s="228">
        <f>IF(N124="snížená",J124,0)</f>
        <v>0</v>
      </c>
      <c r="BG124" s="228">
        <f>IF(N124="zákl. přenesená",J124,0)</f>
        <v>0</v>
      </c>
      <c r="BH124" s="228">
        <f>IF(N124="sníž. přenesená",J124,0)</f>
        <v>0</v>
      </c>
      <c r="BI124" s="228">
        <f>IF(N124="nulová",J124,0)</f>
        <v>0</v>
      </c>
      <c r="BJ124" s="17" t="s">
        <v>78</v>
      </c>
      <c r="BK124" s="228">
        <f>ROUND(I124*H124,2)</f>
        <v>0</v>
      </c>
      <c r="BL124" s="17" t="s">
        <v>214</v>
      </c>
      <c r="BM124" s="17" t="s">
        <v>2059</v>
      </c>
    </row>
    <row r="125" s="1" customFormat="1" ht="16.5" customHeight="1">
      <c r="B125" s="38"/>
      <c r="C125" s="217" t="s">
        <v>430</v>
      </c>
      <c r="D125" s="217" t="s">
        <v>209</v>
      </c>
      <c r="E125" s="218" t="s">
        <v>2060</v>
      </c>
      <c r="F125" s="219" t="s">
        <v>2061</v>
      </c>
      <c r="G125" s="220" t="s">
        <v>266</v>
      </c>
      <c r="H125" s="221">
        <v>0.29999999999999999</v>
      </c>
      <c r="I125" s="222"/>
      <c r="J125" s="223">
        <f>ROUND(I125*H125,2)</f>
        <v>0</v>
      </c>
      <c r="K125" s="219" t="s">
        <v>1</v>
      </c>
      <c r="L125" s="43"/>
      <c r="M125" s="224" t="s">
        <v>1</v>
      </c>
      <c r="N125" s="225" t="s">
        <v>42</v>
      </c>
      <c r="O125" s="79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AR125" s="17" t="s">
        <v>214</v>
      </c>
      <c r="AT125" s="17" t="s">
        <v>209</v>
      </c>
      <c r="AU125" s="17" t="s">
        <v>71</v>
      </c>
      <c r="AY125" s="17" t="s">
        <v>207</v>
      </c>
      <c r="BE125" s="228">
        <f>IF(N125="základní",J125,0)</f>
        <v>0</v>
      </c>
      <c r="BF125" s="228">
        <f>IF(N125="snížená",J125,0)</f>
        <v>0</v>
      </c>
      <c r="BG125" s="228">
        <f>IF(N125="zákl. přenesená",J125,0)</f>
        <v>0</v>
      </c>
      <c r="BH125" s="228">
        <f>IF(N125="sníž. přenesená",J125,0)</f>
        <v>0</v>
      </c>
      <c r="BI125" s="228">
        <f>IF(N125="nulová",J125,0)</f>
        <v>0</v>
      </c>
      <c r="BJ125" s="17" t="s">
        <v>78</v>
      </c>
      <c r="BK125" s="228">
        <f>ROUND(I125*H125,2)</f>
        <v>0</v>
      </c>
      <c r="BL125" s="17" t="s">
        <v>214</v>
      </c>
      <c r="BM125" s="17" t="s">
        <v>2062</v>
      </c>
    </row>
    <row r="126" s="1" customFormat="1" ht="16.5" customHeight="1">
      <c r="B126" s="38"/>
      <c r="C126" s="217" t="s">
        <v>435</v>
      </c>
      <c r="D126" s="217" t="s">
        <v>209</v>
      </c>
      <c r="E126" s="218" t="s">
        <v>2063</v>
      </c>
      <c r="F126" s="219" t="s">
        <v>2064</v>
      </c>
      <c r="G126" s="220" t="s">
        <v>2052</v>
      </c>
      <c r="H126" s="221">
        <v>2</v>
      </c>
      <c r="I126" s="222"/>
      <c r="J126" s="223">
        <f>ROUND(I126*H126,2)</f>
        <v>0</v>
      </c>
      <c r="K126" s="219" t="s">
        <v>1</v>
      </c>
      <c r="L126" s="43"/>
      <c r="M126" s="224" t="s">
        <v>1</v>
      </c>
      <c r="N126" s="225" t="s">
        <v>42</v>
      </c>
      <c r="O126" s="79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AR126" s="17" t="s">
        <v>214</v>
      </c>
      <c r="AT126" s="17" t="s">
        <v>209</v>
      </c>
      <c r="AU126" s="17" t="s">
        <v>71</v>
      </c>
      <c r="AY126" s="17" t="s">
        <v>207</v>
      </c>
      <c r="BE126" s="228">
        <f>IF(N126="základní",J126,0)</f>
        <v>0</v>
      </c>
      <c r="BF126" s="228">
        <f>IF(N126="snížená",J126,0)</f>
        <v>0</v>
      </c>
      <c r="BG126" s="228">
        <f>IF(N126="zákl. přenesená",J126,0)</f>
        <v>0</v>
      </c>
      <c r="BH126" s="228">
        <f>IF(N126="sníž. přenesená",J126,0)</f>
        <v>0</v>
      </c>
      <c r="BI126" s="228">
        <f>IF(N126="nulová",J126,0)</f>
        <v>0</v>
      </c>
      <c r="BJ126" s="17" t="s">
        <v>78</v>
      </c>
      <c r="BK126" s="228">
        <f>ROUND(I126*H126,2)</f>
        <v>0</v>
      </c>
      <c r="BL126" s="17" t="s">
        <v>214</v>
      </c>
      <c r="BM126" s="17" t="s">
        <v>2065</v>
      </c>
    </row>
    <row r="127" s="1" customFormat="1" ht="16.5" customHeight="1">
      <c r="B127" s="38"/>
      <c r="C127" s="217" t="s">
        <v>439</v>
      </c>
      <c r="D127" s="217" t="s">
        <v>209</v>
      </c>
      <c r="E127" s="218" t="s">
        <v>2066</v>
      </c>
      <c r="F127" s="219" t="s">
        <v>2067</v>
      </c>
      <c r="G127" s="220" t="s">
        <v>2045</v>
      </c>
      <c r="H127" s="221">
        <v>1</v>
      </c>
      <c r="I127" s="222"/>
      <c r="J127" s="223">
        <f>ROUND(I127*H127,2)</f>
        <v>0</v>
      </c>
      <c r="K127" s="219" t="s">
        <v>1</v>
      </c>
      <c r="L127" s="43"/>
      <c r="M127" s="224" t="s">
        <v>1</v>
      </c>
      <c r="N127" s="225" t="s">
        <v>42</v>
      </c>
      <c r="O127" s="79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AR127" s="17" t="s">
        <v>214</v>
      </c>
      <c r="AT127" s="17" t="s">
        <v>209</v>
      </c>
      <c r="AU127" s="17" t="s">
        <v>71</v>
      </c>
      <c r="AY127" s="17" t="s">
        <v>207</v>
      </c>
      <c r="BE127" s="228">
        <f>IF(N127="základní",J127,0)</f>
        <v>0</v>
      </c>
      <c r="BF127" s="228">
        <f>IF(N127="snížená",J127,0)</f>
        <v>0</v>
      </c>
      <c r="BG127" s="228">
        <f>IF(N127="zákl. přenesená",J127,0)</f>
        <v>0</v>
      </c>
      <c r="BH127" s="228">
        <f>IF(N127="sníž. přenesená",J127,0)</f>
        <v>0</v>
      </c>
      <c r="BI127" s="228">
        <f>IF(N127="nulová",J127,0)</f>
        <v>0</v>
      </c>
      <c r="BJ127" s="17" t="s">
        <v>78</v>
      </c>
      <c r="BK127" s="228">
        <f>ROUND(I127*H127,2)</f>
        <v>0</v>
      </c>
      <c r="BL127" s="17" t="s">
        <v>214</v>
      </c>
      <c r="BM127" s="17" t="s">
        <v>2068</v>
      </c>
    </row>
    <row r="128" s="1" customFormat="1" ht="16.5" customHeight="1">
      <c r="B128" s="38"/>
      <c r="C128" s="217" t="s">
        <v>444</v>
      </c>
      <c r="D128" s="217" t="s">
        <v>209</v>
      </c>
      <c r="E128" s="218" t="s">
        <v>2069</v>
      </c>
      <c r="F128" s="219" t="s">
        <v>2070</v>
      </c>
      <c r="G128" s="220" t="s">
        <v>2045</v>
      </c>
      <c r="H128" s="221">
        <v>1</v>
      </c>
      <c r="I128" s="222"/>
      <c r="J128" s="223">
        <f>ROUND(I128*H128,2)</f>
        <v>0</v>
      </c>
      <c r="K128" s="219" t="s">
        <v>1</v>
      </c>
      <c r="L128" s="43"/>
      <c r="M128" s="287" t="s">
        <v>1</v>
      </c>
      <c r="N128" s="288" t="s">
        <v>42</v>
      </c>
      <c r="O128" s="289"/>
      <c r="P128" s="290">
        <f>O128*H128</f>
        <v>0</v>
      </c>
      <c r="Q128" s="290">
        <v>0</v>
      </c>
      <c r="R128" s="290">
        <f>Q128*H128</f>
        <v>0</v>
      </c>
      <c r="S128" s="290">
        <v>0</v>
      </c>
      <c r="T128" s="291">
        <f>S128*H128</f>
        <v>0</v>
      </c>
      <c r="AR128" s="17" t="s">
        <v>214</v>
      </c>
      <c r="AT128" s="17" t="s">
        <v>209</v>
      </c>
      <c r="AU128" s="17" t="s">
        <v>71</v>
      </c>
      <c r="AY128" s="17" t="s">
        <v>207</v>
      </c>
      <c r="BE128" s="228">
        <f>IF(N128="základní",J128,0)</f>
        <v>0</v>
      </c>
      <c r="BF128" s="228">
        <f>IF(N128="snížená",J128,0)</f>
        <v>0</v>
      </c>
      <c r="BG128" s="228">
        <f>IF(N128="zákl. přenesená",J128,0)</f>
        <v>0</v>
      </c>
      <c r="BH128" s="228">
        <f>IF(N128="sníž. přenesená",J128,0)</f>
        <v>0</v>
      </c>
      <c r="BI128" s="228">
        <f>IF(N128="nulová",J128,0)</f>
        <v>0</v>
      </c>
      <c r="BJ128" s="17" t="s">
        <v>78</v>
      </c>
      <c r="BK128" s="228">
        <f>ROUND(I128*H128,2)</f>
        <v>0</v>
      </c>
      <c r="BL128" s="17" t="s">
        <v>214</v>
      </c>
      <c r="BM128" s="17" t="s">
        <v>2071</v>
      </c>
    </row>
    <row r="129" s="1" customFormat="1" ht="6.96" customHeight="1">
      <c r="B129" s="57"/>
      <c r="C129" s="58"/>
      <c r="D129" s="58"/>
      <c r="E129" s="58"/>
      <c r="F129" s="58"/>
      <c r="G129" s="58"/>
      <c r="H129" s="58"/>
      <c r="I129" s="167"/>
      <c r="J129" s="58"/>
      <c r="K129" s="58"/>
      <c r="L129" s="43"/>
    </row>
  </sheetData>
  <sheetProtection sheet="1" autoFilter="0" formatColumns="0" formatRows="0" objects="1" scenarios="1" spinCount="100000" saltValue="o8JhZE6IlD5ckS3IHYLLV1JsRo+TGvOvX0YX3Nre04cO7Ed/4Kza1J3Ipw5lh+76aa9Np/ZXuTO7gYorYtH5hQ==" hashValue="5NpQ+FKY8wH5SF5zfYaM6M1QDflJPH9EPBIj1IBMkplbdCs0wWFMgcU3na7CTq8E+d2ZLPXjlHeEGn2b+G/RtQ==" algorithmName="SHA-512" password="CC35"/>
  <autoFilter ref="C84:K12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100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2072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ROUND(J85,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ROUND((SUM(BE85:BE108)),  2)</f>
        <v>0</v>
      </c>
      <c r="I35" s="156">
        <v>0.20999999999999999</v>
      </c>
      <c r="J35" s="155">
        <f>ROUND(((SUM(BE85:BE108))*I35),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ROUND((SUM(BF85:BF108)),  2)</f>
        <v>0</v>
      </c>
      <c r="I36" s="156">
        <v>0.14999999999999999</v>
      </c>
      <c r="J36" s="155">
        <f>ROUND(((SUM(BF85:BF108))*I36),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ROUND((SUM(BG85:BG108)),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ROUND((SUM(BH85:BH108)),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ROUND((SUM(BI85:BI108)),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 xml:space="preserve">STA_cp24_1PP - STA_cp24_1PP 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J85</f>
        <v>0</v>
      </c>
      <c r="K63" s="39"/>
      <c r="L63" s="43"/>
      <c r="AU63" s="17" t="s">
        <v>170</v>
      </c>
    </row>
    <row r="64" s="1" customFormat="1" ht="21.84" customHeight="1">
      <c r="B64" s="38"/>
      <c r="C64" s="39"/>
      <c r="D64" s="39"/>
      <c r="E64" s="39"/>
      <c r="F64" s="39"/>
      <c r="G64" s="39"/>
      <c r="H64" s="39"/>
      <c r="I64" s="143"/>
      <c r="J64" s="39"/>
      <c r="K64" s="39"/>
      <c r="L64" s="43"/>
    </row>
    <row r="65" s="1" customFormat="1" ht="6.96" customHeight="1">
      <c r="B65" s="57"/>
      <c r="C65" s="58"/>
      <c r="D65" s="58"/>
      <c r="E65" s="58"/>
      <c r="F65" s="58"/>
      <c r="G65" s="58"/>
      <c r="H65" s="58"/>
      <c r="I65" s="167"/>
      <c r="J65" s="58"/>
      <c r="K65" s="58"/>
      <c r="L65" s="43"/>
    </row>
    <row r="69" s="1" customFormat="1" ht="6.96" customHeight="1">
      <c r="B69" s="59"/>
      <c r="C69" s="60"/>
      <c r="D69" s="60"/>
      <c r="E69" s="60"/>
      <c r="F69" s="60"/>
      <c r="G69" s="60"/>
      <c r="H69" s="60"/>
      <c r="I69" s="170"/>
      <c r="J69" s="60"/>
      <c r="K69" s="60"/>
      <c r="L69" s="43"/>
    </row>
    <row r="70" s="1" customFormat="1" ht="24.96" customHeight="1">
      <c r="B70" s="38"/>
      <c r="C70" s="23" t="s">
        <v>192</v>
      </c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6.96" customHeight="1">
      <c r="B71" s="38"/>
      <c r="C71" s="39"/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2" customHeight="1">
      <c r="B72" s="38"/>
      <c r="C72" s="32" t="s">
        <v>16</v>
      </c>
      <c r="D72" s="39"/>
      <c r="E72" s="39"/>
      <c r="F72" s="39"/>
      <c r="G72" s="39"/>
      <c r="H72" s="39"/>
      <c r="I72" s="143"/>
      <c r="J72" s="39"/>
      <c r="K72" s="39"/>
      <c r="L72" s="43"/>
    </row>
    <row r="73" s="1" customFormat="1" ht="16.5" customHeight="1">
      <c r="B73" s="38"/>
      <c r="C73" s="39"/>
      <c r="D73" s="39"/>
      <c r="E73" s="171" t="str">
        <f>E7</f>
        <v>5.TEMNÝ DŮL- VÝCVIKOVÉ STŘEDISKO-obj.24 -CÚ 2018/1</v>
      </c>
      <c r="F73" s="32"/>
      <c r="G73" s="32"/>
      <c r="H73" s="32"/>
      <c r="I73" s="143"/>
      <c r="J73" s="39"/>
      <c r="K73" s="39"/>
      <c r="L73" s="43"/>
    </row>
    <row r="74" ht="12" customHeight="1">
      <c r="B74" s="21"/>
      <c r="C74" s="32" t="s">
        <v>161</v>
      </c>
      <c r="D74" s="22"/>
      <c r="E74" s="22"/>
      <c r="F74" s="22"/>
      <c r="G74" s="22"/>
      <c r="H74" s="22"/>
      <c r="I74" s="136"/>
      <c r="J74" s="22"/>
      <c r="K74" s="22"/>
      <c r="L74" s="20"/>
    </row>
    <row r="75" s="1" customFormat="1" ht="16.5" customHeight="1">
      <c r="B75" s="38"/>
      <c r="C75" s="39"/>
      <c r="D75" s="39"/>
      <c r="E75" s="171" t="s">
        <v>162</v>
      </c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163</v>
      </c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6.5" customHeight="1">
      <c r="B77" s="38"/>
      <c r="C77" s="39"/>
      <c r="D77" s="39"/>
      <c r="E77" s="64" t="str">
        <f>E11</f>
        <v xml:space="preserve">STA_cp24_1PP - STA_cp24_1PP  CÚ 2018/1</v>
      </c>
      <c r="F77" s="39"/>
      <c r="G77" s="39"/>
      <c r="H77" s="39"/>
      <c r="I77" s="143"/>
      <c r="J77" s="39"/>
      <c r="K77" s="39"/>
      <c r="L77" s="43"/>
    </row>
    <row r="78" s="1" customFormat="1" ht="6.96" customHeight="1">
      <c r="B78" s="38"/>
      <c r="C78" s="39"/>
      <c r="D78" s="39"/>
      <c r="E78" s="39"/>
      <c r="F78" s="39"/>
      <c r="G78" s="39"/>
      <c r="H78" s="39"/>
      <c r="I78" s="143"/>
      <c r="J78" s="39"/>
      <c r="K78" s="39"/>
      <c r="L78" s="43"/>
    </row>
    <row r="79" s="1" customFormat="1" ht="12" customHeight="1">
      <c r="B79" s="38"/>
      <c r="C79" s="32" t="s">
        <v>21</v>
      </c>
      <c r="D79" s="39"/>
      <c r="E79" s="39"/>
      <c r="F79" s="27" t="str">
        <f>F14</f>
        <v xml:space="preserve"> </v>
      </c>
      <c r="G79" s="39"/>
      <c r="H79" s="39"/>
      <c r="I79" s="145" t="s">
        <v>23</v>
      </c>
      <c r="J79" s="67" t="str">
        <f>IF(J14="","",J14)</f>
        <v>12. 4. 2018</v>
      </c>
      <c r="K79" s="39"/>
      <c r="L79" s="43"/>
    </row>
    <row r="80" s="1" customFormat="1" ht="6.96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" customFormat="1" ht="24.9" customHeight="1">
      <c r="B81" s="38"/>
      <c r="C81" s="32" t="s">
        <v>25</v>
      </c>
      <c r="D81" s="39"/>
      <c r="E81" s="39"/>
      <c r="F81" s="27" t="str">
        <f>E17</f>
        <v xml:space="preserve"> </v>
      </c>
      <c r="G81" s="39"/>
      <c r="H81" s="39"/>
      <c r="I81" s="145" t="s">
        <v>31</v>
      </c>
      <c r="J81" s="36" t="str">
        <f>E23</f>
        <v>ATELIER H1§ATELIER HÁJEK</v>
      </c>
      <c r="K81" s="39"/>
      <c r="L81" s="43"/>
    </row>
    <row r="82" s="1" customFormat="1" ht="13.65" customHeight="1">
      <c r="B82" s="38"/>
      <c r="C82" s="32" t="s">
        <v>29</v>
      </c>
      <c r="D82" s="39"/>
      <c r="E82" s="39"/>
      <c r="F82" s="27" t="str">
        <f>IF(E20="","",E20)</f>
        <v>Vyplň údaj</v>
      </c>
      <c r="G82" s="39"/>
      <c r="H82" s="39"/>
      <c r="I82" s="145" t="s">
        <v>34</v>
      </c>
      <c r="J82" s="36" t="str">
        <f>E26</f>
        <v xml:space="preserve"> </v>
      </c>
      <c r="K82" s="39"/>
      <c r="L82" s="43"/>
    </row>
    <row r="83" s="1" customFormat="1" ht="10.32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0" customFormat="1" ht="29.28" customHeight="1">
      <c r="B84" s="190"/>
      <c r="C84" s="191" t="s">
        <v>193</v>
      </c>
      <c r="D84" s="192" t="s">
        <v>56</v>
      </c>
      <c r="E84" s="192" t="s">
        <v>52</v>
      </c>
      <c r="F84" s="192" t="s">
        <v>53</v>
      </c>
      <c r="G84" s="192" t="s">
        <v>194</v>
      </c>
      <c r="H84" s="192" t="s">
        <v>195</v>
      </c>
      <c r="I84" s="193" t="s">
        <v>196</v>
      </c>
      <c r="J84" s="194" t="s">
        <v>168</v>
      </c>
      <c r="K84" s="195" t="s">
        <v>197</v>
      </c>
      <c r="L84" s="196"/>
      <c r="M84" s="88" t="s">
        <v>1</v>
      </c>
      <c r="N84" s="89" t="s">
        <v>41</v>
      </c>
      <c r="O84" s="89" t="s">
        <v>198</v>
      </c>
      <c r="P84" s="89" t="s">
        <v>199</v>
      </c>
      <c r="Q84" s="89" t="s">
        <v>200</v>
      </c>
      <c r="R84" s="89" t="s">
        <v>201</v>
      </c>
      <c r="S84" s="89" t="s">
        <v>202</v>
      </c>
      <c r="T84" s="90" t="s">
        <v>203</v>
      </c>
    </row>
    <row r="85" s="1" customFormat="1" ht="22.8" customHeight="1">
      <c r="B85" s="38"/>
      <c r="C85" s="95" t="s">
        <v>204</v>
      </c>
      <c r="D85" s="39"/>
      <c r="E85" s="39"/>
      <c r="F85" s="39"/>
      <c r="G85" s="39"/>
      <c r="H85" s="39"/>
      <c r="I85" s="143"/>
      <c r="J85" s="197">
        <f>BK85</f>
        <v>0</v>
      </c>
      <c r="K85" s="39"/>
      <c r="L85" s="43"/>
      <c r="M85" s="91"/>
      <c r="N85" s="92"/>
      <c r="O85" s="92"/>
      <c r="P85" s="198">
        <f>SUM(P86:P108)</f>
        <v>0</v>
      </c>
      <c r="Q85" s="92"/>
      <c r="R85" s="198">
        <f>SUM(R86:R108)</f>
        <v>0</v>
      </c>
      <c r="S85" s="92"/>
      <c r="T85" s="199">
        <f>SUM(T86:T108)</f>
        <v>0</v>
      </c>
      <c r="AT85" s="17" t="s">
        <v>70</v>
      </c>
      <c r="AU85" s="17" t="s">
        <v>170</v>
      </c>
      <c r="BK85" s="200">
        <f>SUM(BK86:BK108)</f>
        <v>0</v>
      </c>
    </row>
    <row r="86" s="1" customFormat="1" ht="16.5" customHeight="1">
      <c r="B86" s="38"/>
      <c r="C86" s="217" t="s">
        <v>78</v>
      </c>
      <c r="D86" s="217" t="s">
        <v>209</v>
      </c>
      <c r="E86" s="218" t="s">
        <v>2073</v>
      </c>
      <c r="F86" s="219" t="s">
        <v>2074</v>
      </c>
      <c r="G86" s="220" t="s">
        <v>418</v>
      </c>
      <c r="H86" s="221">
        <v>2</v>
      </c>
      <c r="I86" s="222"/>
      <c r="J86" s="223">
        <f>ROUND(I86*H86,2)</f>
        <v>0</v>
      </c>
      <c r="K86" s="219" t="s">
        <v>1</v>
      </c>
      <c r="L86" s="43"/>
      <c r="M86" s="224" t="s">
        <v>1</v>
      </c>
      <c r="N86" s="225" t="s">
        <v>42</v>
      </c>
      <c r="O86" s="79"/>
      <c r="P86" s="226">
        <f>O86*H86</f>
        <v>0</v>
      </c>
      <c r="Q86" s="226">
        <v>0</v>
      </c>
      <c r="R86" s="226">
        <f>Q86*H86</f>
        <v>0</v>
      </c>
      <c r="S86" s="226">
        <v>0</v>
      </c>
      <c r="T86" s="227">
        <f>S86*H86</f>
        <v>0</v>
      </c>
      <c r="AR86" s="17" t="s">
        <v>214</v>
      </c>
      <c r="AT86" s="17" t="s">
        <v>209</v>
      </c>
      <c r="AU86" s="17" t="s">
        <v>71</v>
      </c>
      <c r="AY86" s="17" t="s">
        <v>207</v>
      </c>
      <c r="BE86" s="228">
        <f>IF(N86="základní",J86,0)</f>
        <v>0</v>
      </c>
      <c r="BF86" s="228">
        <f>IF(N86="snížená",J86,0)</f>
        <v>0</v>
      </c>
      <c r="BG86" s="228">
        <f>IF(N86="zákl. přenesená",J86,0)</f>
        <v>0</v>
      </c>
      <c r="BH86" s="228">
        <f>IF(N86="sníž. přenesená",J86,0)</f>
        <v>0</v>
      </c>
      <c r="BI86" s="228">
        <f>IF(N86="nulová",J86,0)</f>
        <v>0</v>
      </c>
      <c r="BJ86" s="17" t="s">
        <v>78</v>
      </c>
      <c r="BK86" s="228">
        <f>ROUND(I86*H86,2)</f>
        <v>0</v>
      </c>
      <c r="BL86" s="17" t="s">
        <v>214</v>
      </c>
      <c r="BM86" s="17" t="s">
        <v>2075</v>
      </c>
    </row>
    <row r="87" s="1" customFormat="1" ht="16.5" customHeight="1">
      <c r="B87" s="38"/>
      <c r="C87" s="217" t="s">
        <v>80</v>
      </c>
      <c r="D87" s="217" t="s">
        <v>209</v>
      </c>
      <c r="E87" s="218" t="s">
        <v>2076</v>
      </c>
      <c r="F87" s="219" t="s">
        <v>2077</v>
      </c>
      <c r="G87" s="220" t="s">
        <v>418</v>
      </c>
      <c r="H87" s="221">
        <v>1</v>
      </c>
      <c r="I87" s="222"/>
      <c r="J87" s="223">
        <f>ROUND(I87*H87,2)</f>
        <v>0</v>
      </c>
      <c r="K87" s="219" t="s">
        <v>1</v>
      </c>
      <c r="L87" s="43"/>
      <c r="M87" s="224" t="s">
        <v>1</v>
      </c>
      <c r="N87" s="225" t="s">
        <v>42</v>
      </c>
      <c r="O87" s="79"/>
      <c r="P87" s="226">
        <f>O87*H87</f>
        <v>0</v>
      </c>
      <c r="Q87" s="226">
        <v>0</v>
      </c>
      <c r="R87" s="226">
        <f>Q87*H87</f>
        <v>0</v>
      </c>
      <c r="S87" s="226">
        <v>0</v>
      </c>
      <c r="T87" s="227">
        <f>S87*H87</f>
        <v>0</v>
      </c>
      <c r="AR87" s="17" t="s">
        <v>214</v>
      </c>
      <c r="AT87" s="17" t="s">
        <v>209</v>
      </c>
      <c r="AU87" s="17" t="s">
        <v>71</v>
      </c>
      <c r="AY87" s="17" t="s">
        <v>207</v>
      </c>
      <c r="BE87" s="228">
        <f>IF(N87="základní",J87,0)</f>
        <v>0</v>
      </c>
      <c r="BF87" s="228">
        <f>IF(N87="snížená",J87,0)</f>
        <v>0</v>
      </c>
      <c r="BG87" s="228">
        <f>IF(N87="zákl. přenesená",J87,0)</f>
        <v>0</v>
      </c>
      <c r="BH87" s="228">
        <f>IF(N87="sníž. přenesená",J87,0)</f>
        <v>0</v>
      </c>
      <c r="BI87" s="228">
        <f>IF(N87="nulová",J87,0)</f>
        <v>0</v>
      </c>
      <c r="BJ87" s="17" t="s">
        <v>78</v>
      </c>
      <c r="BK87" s="228">
        <f>ROUND(I87*H87,2)</f>
        <v>0</v>
      </c>
      <c r="BL87" s="17" t="s">
        <v>214</v>
      </c>
      <c r="BM87" s="17" t="s">
        <v>2078</v>
      </c>
    </row>
    <row r="88" s="1" customFormat="1" ht="16.5" customHeight="1">
      <c r="B88" s="38"/>
      <c r="C88" s="217" t="s">
        <v>228</v>
      </c>
      <c r="D88" s="217" t="s">
        <v>209</v>
      </c>
      <c r="E88" s="218" t="s">
        <v>2079</v>
      </c>
      <c r="F88" s="219" t="s">
        <v>2080</v>
      </c>
      <c r="G88" s="220" t="s">
        <v>418</v>
      </c>
      <c r="H88" s="221">
        <v>1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214</v>
      </c>
      <c r="AT88" s="17" t="s">
        <v>209</v>
      </c>
      <c r="AU88" s="17" t="s">
        <v>71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214</v>
      </c>
      <c r="BM88" s="17" t="s">
        <v>2081</v>
      </c>
    </row>
    <row r="89" s="1" customFormat="1" ht="16.5" customHeight="1">
      <c r="B89" s="38"/>
      <c r="C89" s="217" t="s">
        <v>214</v>
      </c>
      <c r="D89" s="217" t="s">
        <v>209</v>
      </c>
      <c r="E89" s="218" t="s">
        <v>2082</v>
      </c>
      <c r="F89" s="219" t="s">
        <v>2083</v>
      </c>
      <c r="G89" s="220" t="s">
        <v>418</v>
      </c>
      <c r="H89" s="221">
        <v>1</v>
      </c>
      <c r="I89" s="222"/>
      <c r="J89" s="223">
        <f>ROUND(I89*H89,2)</f>
        <v>0</v>
      </c>
      <c r="K89" s="219" t="s">
        <v>1</v>
      </c>
      <c r="L89" s="43"/>
      <c r="M89" s="224" t="s">
        <v>1</v>
      </c>
      <c r="N89" s="225" t="s">
        <v>42</v>
      </c>
      <c r="O89" s="79"/>
      <c r="P89" s="226">
        <f>O89*H89</f>
        <v>0</v>
      </c>
      <c r="Q89" s="226">
        <v>0</v>
      </c>
      <c r="R89" s="226">
        <f>Q89*H89</f>
        <v>0</v>
      </c>
      <c r="S89" s="226">
        <v>0</v>
      </c>
      <c r="T89" s="227">
        <f>S89*H89</f>
        <v>0</v>
      </c>
      <c r="AR89" s="17" t="s">
        <v>214</v>
      </c>
      <c r="AT89" s="17" t="s">
        <v>209</v>
      </c>
      <c r="AU89" s="17" t="s">
        <v>71</v>
      </c>
      <c r="AY89" s="17" t="s">
        <v>207</v>
      </c>
      <c r="BE89" s="228">
        <f>IF(N89="základní",J89,0)</f>
        <v>0</v>
      </c>
      <c r="BF89" s="228">
        <f>IF(N89="snížená",J89,0)</f>
        <v>0</v>
      </c>
      <c r="BG89" s="228">
        <f>IF(N89="zákl. přenesená",J89,0)</f>
        <v>0</v>
      </c>
      <c r="BH89" s="228">
        <f>IF(N89="sníž. přenesená",J89,0)</f>
        <v>0</v>
      </c>
      <c r="BI89" s="228">
        <f>IF(N89="nulová",J89,0)</f>
        <v>0</v>
      </c>
      <c r="BJ89" s="17" t="s">
        <v>78</v>
      </c>
      <c r="BK89" s="228">
        <f>ROUND(I89*H89,2)</f>
        <v>0</v>
      </c>
      <c r="BL89" s="17" t="s">
        <v>214</v>
      </c>
      <c r="BM89" s="17" t="s">
        <v>2084</v>
      </c>
    </row>
    <row r="90" s="1" customFormat="1" ht="16.5" customHeight="1">
      <c r="B90" s="38"/>
      <c r="C90" s="217" t="s">
        <v>240</v>
      </c>
      <c r="D90" s="217" t="s">
        <v>209</v>
      </c>
      <c r="E90" s="218" t="s">
        <v>1959</v>
      </c>
      <c r="F90" s="219" t="s">
        <v>2085</v>
      </c>
      <c r="G90" s="220" t="s">
        <v>418</v>
      </c>
      <c r="H90" s="221">
        <v>1</v>
      </c>
      <c r="I90" s="222"/>
      <c r="J90" s="223">
        <f>ROUND(I90*H90,2)</f>
        <v>0</v>
      </c>
      <c r="K90" s="219" t="s">
        <v>1</v>
      </c>
      <c r="L90" s="43"/>
      <c r="M90" s="224" t="s">
        <v>1</v>
      </c>
      <c r="N90" s="225" t="s">
        <v>42</v>
      </c>
      <c r="O90" s="79"/>
      <c r="P90" s="226">
        <f>O90*H90</f>
        <v>0</v>
      </c>
      <c r="Q90" s="226">
        <v>0</v>
      </c>
      <c r="R90" s="226">
        <f>Q90*H90</f>
        <v>0</v>
      </c>
      <c r="S90" s="226">
        <v>0</v>
      </c>
      <c r="T90" s="227">
        <f>S90*H90</f>
        <v>0</v>
      </c>
      <c r="AR90" s="17" t="s">
        <v>214</v>
      </c>
      <c r="AT90" s="17" t="s">
        <v>209</v>
      </c>
      <c r="AU90" s="17" t="s">
        <v>71</v>
      </c>
      <c r="AY90" s="17" t="s">
        <v>207</v>
      </c>
      <c r="BE90" s="228">
        <f>IF(N90="základní",J90,0)</f>
        <v>0</v>
      </c>
      <c r="BF90" s="228">
        <f>IF(N90="snížená",J90,0)</f>
        <v>0</v>
      </c>
      <c r="BG90" s="228">
        <f>IF(N90="zákl. přenesená",J90,0)</f>
        <v>0</v>
      </c>
      <c r="BH90" s="228">
        <f>IF(N90="sníž. přenesená",J90,0)</f>
        <v>0</v>
      </c>
      <c r="BI90" s="228">
        <f>IF(N90="nulová",J90,0)</f>
        <v>0</v>
      </c>
      <c r="BJ90" s="17" t="s">
        <v>78</v>
      </c>
      <c r="BK90" s="228">
        <f>ROUND(I90*H90,2)</f>
        <v>0</v>
      </c>
      <c r="BL90" s="17" t="s">
        <v>214</v>
      </c>
      <c r="BM90" s="17" t="s">
        <v>2086</v>
      </c>
    </row>
    <row r="91" s="1" customFormat="1" ht="16.5" customHeight="1">
      <c r="B91" s="38"/>
      <c r="C91" s="217" t="s">
        <v>244</v>
      </c>
      <c r="D91" s="217" t="s">
        <v>209</v>
      </c>
      <c r="E91" s="218" t="s">
        <v>2087</v>
      </c>
      <c r="F91" s="219" t="s">
        <v>2088</v>
      </c>
      <c r="G91" s="220" t="s">
        <v>290</v>
      </c>
      <c r="H91" s="221">
        <v>75</v>
      </c>
      <c r="I91" s="222"/>
      <c r="J91" s="223">
        <f>ROUND(I91*H91,2)</f>
        <v>0</v>
      </c>
      <c r="K91" s="219" t="s">
        <v>1</v>
      </c>
      <c r="L91" s="43"/>
      <c r="M91" s="224" t="s">
        <v>1</v>
      </c>
      <c r="N91" s="225" t="s">
        <v>42</v>
      </c>
      <c r="O91" s="79"/>
      <c r="P91" s="226">
        <f>O91*H91</f>
        <v>0</v>
      </c>
      <c r="Q91" s="226">
        <v>0</v>
      </c>
      <c r="R91" s="226">
        <f>Q91*H91</f>
        <v>0</v>
      </c>
      <c r="S91" s="226">
        <v>0</v>
      </c>
      <c r="T91" s="227">
        <f>S91*H91</f>
        <v>0</v>
      </c>
      <c r="AR91" s="17" t="s">
        <v>214</v>
      </c>
      <c r="AT91" s="17" t="s">
        <v>209</v>
      </c>
      <c r="AU91" s="17" t="s">
        <v>71</v>
      </c>
      <c r="AY91" s="17" t="s">
        <v>207</v>
      </c>
      <c r="BE91" s="228">
        <f>IF(N91="základní",J91,0)</f>
        <v>0</v>
      </c>
      <c r="BF91" s="228">
        <f>IF(N91="snížená",J91,0)</f>
        <v>0</v>
      </c>
      <c r="BG91" s="228">
        <f>IF(N91="zákl. přenesená",J91,0)</f>
        <v>0</v>
      </c>
      <c r="BH91" s="228">
        <f>IF(N91="sníž. přenesená",J91,0)</f>
        <v>0</v>
      </c>
      <c r="BI91" s="228">
        <f>IF(N91="nulová",J91,0)</f>
        <v>0</v>
      </c>
      <c r="BJ91" s="17" t="s">
        <v>78</v>
      </c>
      <c r="BK91" s="228">
        <f>ROUND(I91*H91,2)</f>
        <v>0</v>
      </c>
      <c r="BL91" s="17" t="s">
        <v>214</v>
      </c>
      <c r="BM91" s="17" t="s">
        <v>2089</v>
      </c>
    </row>
    <row r="92" s="1" customFormat="1" ht="16.5" customHeight="1">
      <c r="B92" s="38"/>
      <c r="C92" s="217" t="s">
        <v>249</v>
      </c>
      <c r="D92" s="217" t="s">
        <v>209</v>
      </c>
      <c r="E92" s="218" t="s">
        <v>1986</v>
      </c>
      <c r="F92" s="219" t="s">
        <v>1987</v>
      </c>
      <c r="G92" s="220" t="s">
        <v>290</v>
      </c>
      <c r="H92" s="221">
        <v>21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71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2090</v>
      </c>
    </row>
    <row r="93" s="1" customFormat="1" ht="16.5" customHeight="1">
      <c r="B93" s="38"/>
      <c r="C93" s="217" t="s">
        <v>253</v>
      </c>
      <c r="D93" s="217" t="s">
        <v>209</v>
      </c>
      <c r="E93" s="218" t="s">
        <v>2091</v>
      </c>
      <c r="F93" s="219" t="s">
        <v>1990</v>
      </c>
      <c r="G93" s="220" t="s">
        <v>290</v>
      </c>
      <c r="H93" s="221">
        <v>21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71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2092</v>
      </c>
    </row>
    <row r="94" s="1" customFormat="1" ht="16.5" customHeight="1">
      <c r="B94" s="38"/>
      <c r="C94" s="217" t="s">
        <v>258</v>
      </c>
      <c r="D94" s="217" t="s">
        <v>209</v>
      </c>
      <c r="E94" s="218" t="s">
        <v>1992</v>
      </c>
      <c r="F94" s="219" t="s">
        <v>1993</v>
      </c>
      <c r="G94" s="220" t="s">
        <v>290</v>
      </c>
      <c r="H94" s="221">
        <v>14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71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2093</v>
      </c>
    </row>
    <row r="95" s="1" customFormat="1" ht="16.5" customHeight="1">
      <c r="B95" s="38"/>
      <c r="C95" s="217" t="s">
        <v>263</v>
      </c>
      <c r="D95" s="217" t="s">
        <v>209</v>
      </c>
      <c r="E95" s="218" t="s">
        <v>2094</v>
      </c>
      <c r="F95" s="219" t="s">
        <v>1996</v>
      </c>
      <c r="G95" s="220" t="s">
        <v>290</v>
      </c>
      <c r="H95" s="221">
        <v>14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71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2095</v>
      </c>
    </row>
    <row r="96" s="1" customFormat="1" ht="16.5" customHeight="1">
      <c r="B96" s="38"/>
      <c r="C96" s="217" t="s">
        <v>269</v>
      </c>
      <c r="D96" s="217" t="s">
        <v>209</v>
      </c>
      <c r="E96" s="218" t="s">
        <v>2028</v>
      </c>
      <c r="F96" s="219" t="s">
        <v>2029</v>
      </c>
      <c r="G96" s="220" t="s">
        <v>418</v>
      </c>
      <c r="H96" s="221">
        <v>1</v>
      </c>
      <c r="I96" s="222"/>
      <c r="J96" s="223">
        <f>ROUND(I96*H96,2)</f>
        <v>0</v>
      </c>
      <c r="K96" s="219" t="s">
        <v>1</v>
      </c>
      <c r="L96" s="43"/>
      <c r="M96" s="224" t="s">
        <v>1</v>
      </c>
      <c r="N96" s="225" t="s">
        <v>42</v>
      </c>
      <c r="O96" s="79"/>
      <c r="P96" s="226">
        <f>O96*H96</f>
        <v>0</v>
      </c>
      <c r="Q96" s="226">
        <v>0</v>
      </c>
      <c r="R96" s="226">
        <f>Q96*H96</f>
        <v>0</v>
      </c>
      <c r="S96" s="226">
        <v>0</v>
      </c>
      <c r="T96" s="227">
        <f>S96*H96</f>
        <v>0</v>
      </c>
      <c r="AR96" s="17" t="s">
        <v>214</v>
      </c>
      <c r="AT96" s="17" t="s">
        <v>209</v>
      </c>
      <c r="AU96" s="17" t="s">
        <v>71</v>
      </c>
      <c r="AY96" s="17" t="s">
        <v>207</v>
      </c>
      <c r="BE96" s="228">
        <f>IF(N96="základní",J96,0)</f>
        <v>0</v>
      </c>
      <c r="BF96" s="228">
        <f>IF(N96="snížená",J96,0)</f>
        <v>0</v>
      </c>
      <c r="BG96" s="228">
        <f>IF(N96="zákl. přenesená",J96,0)</f>
        <v>0</v>
      </c>
      <c r="BH96" s="228">
        <f>IF(N96="sníž. přenesená",J96,0)</f>
        <v>0</v>
      </c>
      <c r="BI96" s="228">
        <f>IF(N96="nulová",J96,0)</f>
        <v>0</v>
      </c>
      <c r="BJ96" s="17" t="s">
        <v>78</v>
      </c>
      <c r="BK96" s="228">
        <f>ROUND(I96*H96,2)</f>
        <v>0</v>
      </c>
      <c r="BL96" s="17" t="s">
        <v>214</v>
      </c>
      <c r="BM96" s="17" t="s">
        <v>2096</v>
      </c>
    </row>
    <row r="97" s="1" customFormat="1" ht="16.5" customHeight="1">
      <c r="B97" s="38"/>
      <c r="C97" s="217" t="s">
        <v>280</v>
      </c>
      <c r="D97" s="217" t="s">
        <v>209</v>
      </c>
      <c r="E97" s="218" t="s">
        <v>2097</v>
      </c>
      <c r="F97" s="219" t="s">
        <v>2098</v>
      </c>
      <c r="G97" s="220" t="s">
        <v>290</v>
      </c>
      <c r="H97" s="221">
        <v>20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71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2099</v>
      </c>
    </row>
    <row r="98" s="1" customFormat="1" ht="16.5" customHeight="1">
      <c r="B98" s="38"/>
      <c r="C98" s="217" t="s">
        <v>287</v>
      </c>
      <c r="D98" s="217" t="s">
        <v>209</v>
      </c>
      <c r="E98" s="218" t="s">
        <v>2100</v>
      </c>
      <c r="F98" s="219" t="s">
        <v>2035</v>
      </c>
      <c r="G98" s="220" t="s">
        <v>418</v>
      </c>
      <c r="H98" s="221">
        <v>2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71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2101</v>
      </c>
    </row>
    <row r="99" s="1" customFormat="1" ht="16.5" customHeight="1">
      <c r="B99" s="38"/>
      <c r="C99" s="217" t="s">
        <v>293</v>
      </c>
      <c r="D99" s="217" t="s">
        <v>209</v>
      </c>
      <c r="E99" s="218" t="s">
        <v>2102</v>
      </c>
      <c r="F99" s="219" t="s">
        <v>2038</v>
      </c>
      <c r="G99" s="220" t="s">
        <v>418</v>
      </c>
      <c r="H99" s="221">
        <v>3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71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2103</v>
      </c>
    </row>
    <row r="100" s="1" customFormat="1" ht="16.5" customHeight="1">
      <c r="B100" s="38"/>
      <c r="C100" s="217" t="s">
        <v>8</v>
      </c>
      <c r="D100" s="217" t="s">
        <v>209</v>
      </c>
      <c r="E100" s="218" t="s">
        <v>2104</v>
      </c>
      <c r="F100" s="219" t="s">
        <v>2044</v>
      </c>
      <c r="G100" s="220" t="s">
        <v>2045</v>
      </c>
      <c r="H100" s="221">
        <v>1</v>
      </c>
      <c r="I100" s="222"/>
      <c r="J100" s="223">
        <f>ROUND(I100*H100,2)</f>
        <v>0</v>
      </c>
      <c r="K100" s="219" t="s">
        <v>1</v>
      </c>
      <c r="L100" s="43"/>
      <c r="M100" s="224" t="s">
        <v>1</v>
      </c>
      <c r="N100" s="225" t="s">
        <v>42</v>
      </c>
      <c r="O100" s="79"/>
      <c r="P100" s="226">
        <f>O100*H100</f>
        <v>0</v>
      </c>
      <c r="Q100" s="226">
        <v>0</v>
      </c>
      <c r="R100" s="226">
        <f>Q100*H100</f>
        <v>0</v>
      </c>
      <c r="S100" s="226">
        <v>0</v>
      </c>
      <c r="T100" s="227">
        <f>S100*H100</f>
        <v>0</v>
      </c>
      <c r="AR100" s="17" t="s">
        <v>214</v>
      </c>
      <c r="AT100" s="17" t="s">
        <v>209</v>
      </c>
      <c r="AU100" s="17" t="s">
        <v>71</v>
      </c>
      <c r="AY100" s="17" t="s">
        <v>207</v>
      </c>
      <c r="BE100" s="228">
        <f>IF(N100="základní",J100,0)</f>
        <v>0</v>
      </c>
      <c r="BF100" s="228">
        <f>IF(N100="snížená",J100,0)</f>
        <v>0</v>
      </c>
      <c r="BG100" s="228">
        <f>IF(N100="zákl. přenesená",J100,0)</f>
        <v>0</v>
      </c>
      <c r="BH100" s="228">
        <f>IF(N100="sníž. přenesená",J100,0)</f>
        <v>0</v>
      </c>
      <c r="BI100" s="228">
        <f>IF(N100="nulová",J100,0)</f>
        <v>0</v>
      </c>
      <c r="BJ100" s="17" t="s">
        <v>78</v>
      </c>
      <c r="BK100" s="228">
        <f>ROUND(I100*H100,2)</f>
        <v>0</v>
      </c>
      <c r="BL100" s="17" t="s">
        <v>214</v>
      </c>
      <c r="BM100" s="17" t="s">
        <v>2105</v>
      </c>
    </row>
    <row r="101" s="1" customFormat="1" ht="16.5" customHeight="1">
      <c r="B101" s="38"/>
      <c r="C101" s="217" t="s">
        <v>303</v>
      </c>
      <c r="D101" s="217" t="s">
        <v>209</v>
      </c>
      <c r="E101" s="218" t="s">
        <v>2106</v>
      </c>
      <c r="F101" s="219" t="s">
        <v>2048</v>
      </c>
      <c r="G101" s="220" t="s">
        <v>2045</v>
      </c>
      <c r="H101" s="221">
        <v>1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71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2107</v>
      </c>
    </row>
    <row r="102" s="1" customFormat="1" ht="16.5" customHeight="1">
      <c r="B102" s="38"/>
      <c r="C102" s="217" t="s">
        <v>310</v>
      </c>
      <c r="D102" s="217" t="s">
        <v>209</v>
      </c>
      <c r="E102" s="218" t="s">
        <v>2108</v>
      </c>
      <c r="F102" s="219" t="s">
        <v>2109</v>
      </c>
      <c r="G102" s="220" t="s">
        <v>2052</v>
      </c>
      <c r="H102" s="221">
        <v>2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71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2110</v>
      </c>
    </row>
    <row r="103" s="1" customFormat="1" ht="16.5" customHeight="1">
      <c r="B103" s="38"/>
      <c r="C103" s="217" t="s">
        <v>318</v>
      </c>
      <c r="D103" s="217" t="s">
        <v>209</v>
      </c>
      <c r="E103" s="218" t="s">
        <v>2111</v>
      </c>
      <c r="F103" s="219" t="s">
        <v>2055</v>
      </c>
      <c r="G103" s="220" t="s">
        <v>2052</v>
      </c>
      <c r="H103" s="221">
        <v>4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71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2112</v>
      </c>
    </row>
    <row r="104" s="1" customFormat="1" ht="16.5" customHeight="1">
      <c r="B104" s="38"/>
      <c r="C104" s="217" t="s">
        <v>323</v>
      </c>
      <c r="D104" s="217" t="s">
        <v>209</v>
      </c>
      <c r="E104" s="218" t="s">
        <v>2113</v>
      </c>
      <c r="F104" s="219" t="s">
        <v>2058</v>
      </c>
      <c r="G104" s="220" t="s">
        <v>2052</v>
      </c>
      <c r="H104" s="221">
        <v>2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71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2114</v>
      </c>
    </row>
    <row r="105" s="1" customFormat="1" ht="16.5" customHeight="1">
      <c r="B105" s="38"/>
      <c r="C105" s="217" t="s">
        <v>328</v>
      </c>
      <c r="D105" s="217" t="s">
        <v>209</v>
      </c>
      <c r="E105" s="218" t="s">
        <v>2115</v>
      </c>
      <c r="F105" s="219" t="s">
        <v>2061</v>
      </c>
      <c r="G105" s="220" t="s">
        <v>266</v>
      </c>
      <c r="H105" s="221">
        <v>0.20000000000000001</v>
      </c>
      <c r="I105" s="222"/>
      <c r="J105" s="223">
        <f>ROUND(I105*H105,2)</f>
        <v>0</v>
      </c>
      <c r="K105" s="219" t="s">
        <v>1</v>
      </c>
      <c r="L105" s="43"/>
      <c r="M105" s="224" t="s">
        <v>1</v>
      </c>
      <c r="N105" s="225" t="s">
        <v>42</v>
      </c>
      <c r="O105" s="79"/>
      <c r="P105" s="226">
        <f>O105*H105</f>
        <v>0</v>
      </c>
      <c r="Q105" s="226">
        <v>0</v>
      </c>
      <c r="R105" s="226">
        <f>Q105*H105</f>
        <v>0</v>
      </c>
      <c r="S105" s="226">
        <v>0</v>
      </c>
      <c r="T105" s="227">
        <f>S105*H105</f>
        <v>0</v>
      </c>
      <c r="AR105" s="17" t="s">
        <v>214</v>
      </c>
      <c r="AT105" s="17" t="s">
        <v>209</v>
      </c>
      <c r="AU105" s="17" t="s">
        <v>71</v>
      </c>
      <c r="AY105" s="17" t="s">
        <v>207</v>
      </c>
      <c r="BE105" s="228">
        <f>IF(N105="základní",J105,0)</f>
        <v>0</v>
      </c>
      <c r="BF105" s="228">
        <f>IF(N105="snížená",J105,0)</f>
        <v>0</v>
      </c>
      <c r="BG105" s="228">
        <f>IF(N105="zákl. přenesená",J105,0)</f>
        <v>0</v>
      </c>
      <c r="BH105" s="228">
        <f>IF(N105="sníž. přenesená",J105,0)</f>
        <v>0</v>
      </c>
      <c r="BI105" s="228">
        <f>IF(N105="nulová",J105,0)</f>
        <v>0</v>
      </c>
      <c r="BJ105" s="17" t="s">
        <v>78</v>
      </c>
      <c r="BK105" s="228">
        <f>ROUND(I105*H105,2)</f>
        <v>0</v>
      </c>
      <c r="BL105" s="17" t="s">
        <v>214</v>
      </c>
      <c r="BM105" s="17" t="s">
        <v>2116</v>
      </c>
    </row>
    <row r="106" s="1" customFormat="1" ht="16.5" customHeight="1">
      <c r="B106" s="38"/>
      <c r="C106" s="217" t="s">
        <v>7</v>
      </c>
      <c r="D106" s="217" t="s">
        <v>209</v>
      </c>
      <c r="E106" s="218" t="s">
        <v>2117</v>
      </c>
      <c r="F106" s="219" t="s">
        <v>2064</v>
      </c>
      <c r="G106" s="220" t="s">
        <v>2052</v>
      </c>
      <c r="H106" s="221">
        <v>1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71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2118</v>
      </c>
    </row>
    <row r="107" s="1" customFormat="1" ht="16.5" customHeight="1">
      <c r="B107" s="38"/>
      <c r="C107" s="217" t="s">
        <v>338</v>
      </c>
      <c r="D107" s="217" t="s">
        <v>209</v>
      </c>
      <c r="E107" s="218" t="s">
        <v>2119</v>
      </c>
      <c r="F107" s="219" t="s">
        <v>2067</v>
      </c>
      <c r="G107" s="220" t="s">
        <v>2045</v>
      </c>
      <c r="H107" s="221">
        <v>1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71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2120</v>
      </c>
    </row>
    <row r="108" s="1" customFormat="1" ht="16.5" customHeight="1">
      <c r="B108" s="38"/>
      <c r="C108" s="217" t="s">
        <v>344</v>
      </c>
      <c r="D108" s="217" t="s">
        <v>209</v>
      </c>
      <c r="E108" s="218" t="s">
        <v>2121</v>
      </c>
      <c r="F108" s="219" t="s">
        <v>2070</v>
      </c>
      <c r="G108" s="220" t="s">
        <v>2045</v>
      </c>
      <c r="H108" s="221">
        <v>1</v>
      </c>
      <c r="I108" s="222"/>
      <c r="J108" s="223">
        <f>ROUND(I108*H108,2)</f>
        <v>0</v>
      </c>
      <c r="K108" s="219" t="s">
        <v>1</v>
      </c>
      <c r="L108" s="43"/>
      <c r="M108" s="287" t="s">
        <v>1</v>
      </c>
      <c r="N108" s="288" t="s">
        <v>42</v>
      </c>
      <c r="O108" s="289"/>
      <c r="P108" s="290">
        <f>O108*H108</f>
        <v>0</v>
      </c>
      <c r="Q108" s="290">
        <v>0</v>
      </c>
      <c r="R108" s="290">
        <f>Q108*H108</f>
        <v>0</v>
      </c>
      <c r="S108" s="290">
        <v>0</v>
      </c>
      <c r="T108" s="291">
        <f>S108*H108</f>
        <v>0</v>
      </c>
      <c r="AR108" s="17" t="s">
        <v>214</v>
      </c>
      <c r="AT108" s="17" t="s">
        <v>209</v>
      </c>
      <c r="AU108" s="17" t="s">
        <v>71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2122</v>
      </c>
    </row>
    <row r="109" s="1" customFormat="1" ht="6.96" customHeight="1">
      <c r="B109" s="57"/>
      <c r="C109" s="58"/>
      <c r="D109" s="58"/>
      <c r="E109" s="58"/>
      <c r="F109" s="58"/>
      <c r="G109" s="58"/>
      <c r="H109" s="58"/>
      <c r="I109" s="167"/>
      <c r="J109" s="58"/>
      <c r="K109" s="58"/>
      <c r="L109" s="43"/>
    </row>
  </sheetData>
  <sheetProtection sheet="1" autoFilter="0" formatColumns="0" formatRows="0" objects="1" scenarios="1" spinCount="100000" saltValue="WGUOtX3pCfOKB5xIp0JCILV0VZXrNXqFavo57AN5rALeZRF8x7XacoYa9aYbbrAH4Z4qqoDgASPCZtTDF4bMrg==" hashValue="r3Gm87UxwFUYn4JrbSy6sR11WKCZpI/nDAKxYsid9QRiANlls/WufSKLvhQKB+1X2BVGoS9dvxwEVDdMdORKuw==" algorithmName="SHA-512" password="CC35"/>
  <autoFilter ref="C84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3:H73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103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ht="12" customHeight="1">
      <c r="B8" s="20"/>
      <c r="D8" s="141" t="s">
        <v>161</v>
      </c>
      <c r="L8" s="20"/>
    </row>
    <row r="9" s="1" customFormat="1" ht="16.5" customHeight="1">
      <c r="B9" s="43"/>
      <c r="E9" s="142" t="s">
        <v>162</v>
      </c>
      <c r="F9" s="1"/>
      <c r="G9" s="1"/>
      <c r="H9" s="1"/>
      <c r="I9" s="143"/>
      <c r="L9" s="43"/>
    </row>
    <row r="10" s="1" customFormat="1" ht="12" customHeight="1">
      <c r="B10" s="43"/>
      <c r="D10" s="141" t="s">
        <v>163</v>
      </c>
      <c r="I10" s="143"/>
      <c r="L10" s="43"/>
    </row>
    <row r="11" s="1" customFormat="1" ht="36.96" customHeight="1">
      <c r="B11" s="43"/>
      <c r="E11" s="144" t="s">
        <v>2123</v>
      </c>
      <c r="F11" s="1"/>
      <c r="G11" s="1"/>
      <c r="H11" s="1"/>
      <c r="I11" s="143"/>
      <c r="L11" s="43"/>
    </row>
    <row r="12" s="1" customFormat="1">
      <c r="B12" s="43"/>
      <c r="I12" s="143"/>
      <c r="L12" s="43"/>
    </row>
    <row r="13" s="1" customFormat="1" ht="12" customHeight="1">
      <c r="B13" s="43"/>
      <c r="D13" s="141" t="s">
        <v>19</v>
      </c>
      <c r="F13" s="17" t="s">
        <v>1</v>
      </c>
      <c r="I13" s="145" t="s">
        <v>20</v>
      </c>
      <c r="J13" s="17" t="s">
        <v>1</v>
      </c>
      <c r="L13" s="43"/>
    </row>
    <row r="14" s="1" customFormat="1" ht="12" customHeight="1">
      <c r="B14" s="43"/>
      <c r="D14" s="141" t="s">
        <v>21</v>
      </c>
      <c r="F14" s="17" t="s">
        <v>27</v>
      </c>
      <c r="I14" s="145" t="s">
        <v>23</v>
      </c>
      <c r="J14" s="146" t="str">
        <f>'Rekapitulace stavby'!AN8</f>
        <v>12. 4. 2018</v>
      </c>
      <c r="L14" s="43"/>
    </row>
    <row r="15" s="1" customFormat="1" ht="10.8" customHeight="1">
      <c r="B15" s="43"/>
      <c r="I15" s="143"/>
      <c r="L15" s="43"/>
    </row>
    <row r="16" s="1" customFormat="1" ht="12" customHeight="1">
      <c r="B16" s="43"/>
      <c r="D16" s="141" t="s">
        <v>25</v>
      </c>
      <c r="I16" s="145" t="s">
        <v>26</v>
      </c>
      <c r="J16" s="17" t="s">
        <v>1</v>
      </c>
      <c r="L16" s="43"/>
    </row>
    <row r="17" s="1" customFormat="1" ht="18" customHeight="1">
      <c r="B17" s="43"/>
      <c r="E17" s="17" t="s">
        <v>27</v>
      </c>
      <c r="I17" s="145" t="s">
        <v>28</v>
      </c>
      <c r="J17" s="17" t="s">
        <v>1</v>
      </c>
      <c r="L17" s="43"/>
    </row>
    <row r="18" s="1" customFormat="1" ht="6.96" customHeight="1">
      <c r="B18" s="43"/>
      <c r="I18" s="143"/>
      <c r="L18" s="43"/>
    </row>
    <row r="19" s="1" customFormat="1" ht="12" customHeight="1">
      <c r="B19" s="43"/>
      <c r="D19" s="141" t="s">
        <v>29</v>
      </c>
      <c r="I19" s="145" t="s">
        <v>26</v>
      </c>
      <c r="J19" s="33" t="str">
        <f>'Rekapitulace stavby'!AN13</f>
        <v>Vyplň údaj</v>
      </c>
      <c r="L19" s="43"/>
    </row>
    <row r="20" s="1" customFormat="1" ht="18" customHeight="1">
      <c r="B20" s="43"/>
      <c r="E20" s="33" t="str">
        <f>'Rekapitulace stavby'!E14</f>
        <v>Vyplň údaj</v>
      </c>
      <c r="F20" s="17"/>
      <c r="G20" s="17"/>
      <c r="H20" s="17"/>
      <c r="I20" s="145" t="s">
        <v>28</v>
      </c>
      <c r="J20" s="33" t="str">
        <f>'Rekapitulace stavby'!AN14</f>
        <v>Vyplň údaj</v>
      </c>
      <c r="L20" s="43"/>
    </row>
    <row r="21" s="1" customFormat="1" ht="6.96" customHeight="1">
      <c r="B21" s="43"/>
      <c r="I21" s="143"/>
      <c r="L21" s="43"/>
    </row>
    <row r="22" s="1" customFormat="1" ht="12" customHeight="1">
      <c r="B22" s="43"/>
      <c r="D22" s="141" t="s">
        <v>31</v>
      </c>
      <c r="I22" s="145" t="s">
        <v>26</v>
      </c>
      <c r="J22" s="17" t="s">
        <v>1</v>
      </c>
      <c r="L22" s="43"/>
    </row>
    <row r="23" s="1" customFormat="1" ht="18" customHeight="1">
      <c r="B23" s="43"/>
      <c r="E23" s="17" t="s">
        <v>32</v>
      </c>
      <c r="I23" s="145" t="s">
        <v>28</v>
      </c>
      <c r="J23" s="17" t="s">
        <v>1</v>
      </c>
      <c r="L23" s="43"/>
    </row>
    <row r="24" s="1" customFormat="1" ht="6.96" customHeight="1">
      <c r="B24" s="43"/>
      <c r="I24" s="143"/>
      <c r="L24" s="43"/>
    </row>
    <row r="25" s="1" customFormat="1" ht="12" customHeight="1">
      <c r="B25" s="43"/>
      <c r="D25" s="141" t="s">
        <v>34</v>
      </c>
      <c r="I25" s="145" t="s">
        <v>26</v>
      </c>
      <c r="J25" s="17" t="str">
        <f>IF('Rekapitulace stavby'!AN19="","",'Rekapitulace stavby'!AN19)</f>
        <v/>
      </c>
      <c r="L25" s="43"/>
    </row>
    <row r="26" s="1" customFormat="1" ht="18" customHeight="1">
      <c r="B26" s="43"/>
      <c r="E26" s="17" t="str">
        <f>IF('Rekapitulace stavby'!E20="","",'Rekapitulace stavby'!E20)</f>
        <v xml:space="preserve"> </v>
      </c>
      <c r="I26" s="145" t="s">
        <v>28</v>
      </c>
      <c r="J26" s="17" t="str">
        <f>IF('Rekapitulace stavby'!AN20="","",'Rekapitulace stavby'!AN20)</f>
        <v/>
      </c>
      <c r="L26" s="43"/>
    </row>
    <row r="27" s="1" customFormat="1" ht="6.96" customHeight="1">
      <c r="B27" s="43"/>
      <c r="I27" s="143"/>
      <c r="L27" s="43"/>
    </row>
    <row r="28" s="1" customFormat="1" ht="12" customHeight="1">
      <c r="B28" s="43"/>
      <c r="D28" s="141" t="s">
        <v>35</v>
      </c>
      <c r="I28" s="143"/>
      <c r="L28" s="43"/>
    </row>
    <row r="29" s="7" customFormat="1" ht="16.5" customHeight="1">
      <c r="B29" s="147"/>
      <c r="E29" s="148" t="s">
        <v>1</v>
      </c>
      <c r="F29" s="148"/>
      <c r="G29" s="148"/>
      <c r="H29" s="148"/>
      <c r="I29" s="149"/>
      <c r="L29" s="147"/>
    </row>
    <row r="30" s="1" customFormat="1" ht="6.96" customHeight="1">
      <c r="B30" s="43"/>
      <c r="I30" s="143"/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25.44" customHeight="1">
      <c r="B32" s="43"/>
      <c r="D32" s="151" t="s">
        <v>37</v>
      </c>
      <c r="I32" s="143"/>
      <c r="J32" s="152">
        <f>ROUND(J90, 2)</f>
        <v>0</v>
      </c>
      <c r="L32" s="43"/>
    </row>
    <row r="33" s="1" customFormat="1" ht="6.96" customHeight="1">
      <c r="B33" s="43"/>
      <c r="D33" s="71"/>
      <c r="E33" s="71"/>
      <c r="F33" s="71"/>
      <c r="G33" s="71"/>
      <c r="H33" s="71"/>
      <c r="I33" s="150"/>
      <c r="J33" s="71"/>
      <c r="K33" s="71"/>
      <c r="L33" s="43"/>
    </row>
    <row r="34" s="1" customFormat="1" ht="14.4" customHeight="1">
      <c r="B34" s="43"/>
      <c r="F34" s="153" t="s">
        <v>39</v>
      </c>
      <c r="I34" s="154" t="s">
        <v>38</v>
      </c>
      <c r="J34" s="153" t="s">
        <v>40</v>
      </c>
      <c r="L34" s="43"/>
    </row>
    <row r="35" s="1" customFormat="1" ht="14.4" customHeight="1">
      <c r="B35" s="43"/>
      <c r="D35" s="141" t="s">
        <v>41</v>
      </c>
      <c r="E35" s="141" t="s">
        <v>42</v>
      </c>
      <c r="F35" s="155">
        <f>ROUND((SUM(BE90:BE116)),  2)</f>
        <v>0</v>
      </c>
      <c r="I35" s="156">
        <v>0.20999999999999999</v>
      </c>
      <c r="J35" s="155">
        <f>ROUND(((SUM(BE90:BE116))*I35),  2)</f>
        <v>0</v>
      </c>
      <c r="L35" s="43"/>
    </row>
    <row r="36" s="1" customFormat="1" ht="14.4" customHeight="1">
      <c r="B36" s="43"/>
      <c r="E36" s="141" t="s">
        <v>43</v>
      </c>
      <c r="F36" s="155">
        <f>ROUND((SUM(BF90:BF116)),  2)</f>
        <v>0</v>
      </c>
      <c r="I36" s="156">
        <v>0.14999999999999999</v>
      </c>
      <c r="J36" s="155">
        <f>ROUND(((SUM(BF90:BF116))*I36),  2)</f>
        <v>0</v>
      </c>
      <c r="L36" s="43"/>
    </row>
    <row r="37" hidden="1" s="1" customFormat="1" ht="14.4" customHeight="1">
      <c r="B37" s="43"/>
      <c r="E37" s="141" t="s">
        <v>44</v>
      </c>
      <c r="F37" s="155">
        <f>ROUND((SUM(BG90:BG116)),  2)</f>
        <v>0</v>
      </c>
      <c r="I37" s="156">
        <v>0.20999999999999999</v>
      </c>
      <c r="J37" s="155">
        <f>0</f>
        <v>0</v>
      </c>
      <c r="L37" s="43"/>
    </row>
    <row r="38" hidden="1" s="1" customFormat="1" ht="14.4" customHeight="1">
      <c r="B38" s="43"/>
      <c r="E38" s="141" t="s">
        <v>45</v>
      </c>
      <c r="F38" s="155">
        <f>ROUND((SUM(BH90:BH116)),  2)</f>
        <v>0</v>
      </c>
      <c r="I38" s="156">
        <v>0.14999999999999999</v>
      </c>
      <c r="J38" s="155">
        <f>0</f>
        <v>0</v>
      </c>
      <c r="L38" s="43"/>
    </row>
    <row r="39" hidden="1" s="1" customFormat="1" ht="14.4" customHeight="1">
      <c r="B39" s="43"/>
      <c r="E39" s="141" t="s">
        <v>46</v>
      </c>
      <c r="F39" s="155">
        <f>ROUND((SUM(BI90:BI116)),  2)</f>
        <v>0</v>
      </c>
      <c r="I39" s="156">
        <v>0</v>
      </c>
      <c r="J39" s="155">
        <f>0</f>
        <v>0</v>
      </c>
      <c r="L39" s="43"/>
    </row>
    <row r="40" s="1" customFormat="1" ht="6.96" customHeight="1">
      <c r="B40" s="43"/>
      <c r="I40" s="143"/>
      <c r="L40" s="43"/>
    </row>
    <row r="41" s="1" customFormat="1" ht="25.44" customHeight="1">
      <c r="B41" s="43"/>
      <c r="C41" s="157"/>
      <c r="D41" s="158" t="s">
        <v>47</v>
      </c>
      <c r="E41" s="159"/>
      <c r="F41" s="159"/>
      <c r="G41" s="160" t="s">
        <v>48</v>
      </c>
      <c r="H41" s="161" t="s">
        <v>49</v>
      </c>
      <c r="I41" s="162"/>
      <c r="J41" s="163">
        <f>SUM(J32:J39)</f>
        <v>0</v>
      </c>
      <c r="K41" s="164"/>
      <c r="L41" s="43"/>
    </row>
    <row r="42" s="1" customFormat="1" ht="14.4" customHeight="1">
      <c r="B42" s="165"/>
      <c r="C42" s="166"/>
      <c r="D42" s="166"/>
      <c r="E42" s="166"/>
      <c r="F42" s="166"/>
      <c r="G42" s="166"/>
      <c r="H42" s="166"/>
      <c r="I42" s="167"/>
      <c r="J42" s="166"/>
      <c r="K42" s="166"/>
      <c r="L42" s="43"/>
    </row>
    <row r="46" s="1" customFormat="1" ht="6.96" customHeight="1">
      <c r="B46" s="168"/>
      <c r="C46" s="169"/>
      <c r="D46" s="169"/>
      <c r="E46" s="169"/>
      <c r="F46" s="169"/>
      <c r="G46" s="169"/>
      <c r="H46" s="169"/>
      <c r="I46" s="170"/>
      <c r="J46" s="169"/>
      <c r="K46" s="169"/>
      <c r="L46" s="43"/>
    </row>
    <row r="47" s="1" customFormat="1" ht="24.96" customHeight="1">
      <c r="B47" s="38"/>
      <c r="C47" s="23" t="s">
        <v>166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143"/>
      <c r="J48" s="39"/>
      <c r="K48" s="39"/>
      <c r="L48" s="43"/>
    </row>
    <row r="49" s="1" customFormat="1" ht="12" customHeight="1">
      <c r="B49" s="38"/>
      <c r="C49" s="32" t="s">
        <v>16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171" t="str">
        <f>E7</f>
        <v>5.TEMNÝ DŮL- VÝCVIKOVÉ STŘEDISKO-obj.24 -CÚ 2018/1</v>
      </c>
      <c r="F50" s="32"/>
      <c r="G50" s="32"/>
      <c r="H50" s="32"/>
      <c r="I50" s="143"/>
      <c r="J50" s="39"/>
      <c r="K50" s="39"/>
      <c r="L50" s="43"/>
    </row>
    <row r="51" ht="12" customHeight="1">
      <c r="B51" s="21"/>
      <c r="C51" s="32" t="s">
        <v>161</v>
      </c>
      <c r="D51" s="22"/>
      <c r="E51" s="22"/>
      <c r="F51" s="22"/>
      <c r="G51" s="22"/>
      <c r="H51" s="22"/>
      <c r="I51" s="136"/>
      <c r="J51" s="22"/>
      <c r="K51" s="22"/>
      <c r="L51" s="20"/>
    </row>
    <row r="52" s="1" customFormat="1" ht="16.5" customHeight="1">
      <c r="B52" s="38"/>
      <c r="C52" s="39"/>
      <c r="D52" s="39"/>
      <c r="E52" s="171" t="s">
        <v>162</v>
      </c>
      <c r="F52" s="39"/>
      <c r="G52" s="39"/>
      <c r="H52" s="39"/>
      <c r="I52" s="143"/>
      <c r="J52" s="39"/>
      <c r="K52" s="39"/>
      <c r="L52" s="43"/>
    </row>
    <row r="53" s="1" customFormat="1" ht="12" customHeight="1">
      <c r="B53" s="38"/>
      <c r="C53" s="32" t="s">
        <v>163</v>
      </c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16.5" customHeight="1">
      <c r="B54" s="38"/>
      <c r="C54" s="39"/>
      <c r="D54" s="39"/>
      <c r="E54" s="64" t="str">
        <f>E11</f>
        <v>VZD_cp24_1PP - kalkulace VZD-č.p.24_1PP CÚ 2018/1</v>
      </c>
      <c r="F54" s="39"/>
      <c r="G54" s="39"/>
      <c r="H54" s="39"/>
      <c r="I54" s="143"/>
      <c r="J54" s="39"/>
      <c r="K54" s="39"/>
      <c r="L54" s="43"/>
    </row>
    <row r="55" s="1" customFormat="1" ht="6.96" customHeight="1">
      <c r="B55" s="38"/>
      <c r="C55" s="39"/>
      <c r="D55" s="39"/>
      <c r="E55" s="39"/>
      <c r="F55" s="39"/>
      <c r="G55" s="39"/>
      <c r="H55" s="39"/>
      <c r="I55" s="143"/>
      <c r="J55" s="39"/>
      <c r="K55" s="39"/>
      <c r="L55" s="43"/>
    </row>
    <row r="56" s="1" customFormat="1" ht="12" customHeight="1">
      <c r="B56" s="38"/>
      <c r="C56" s="32" t="s">
        <v>21</v>
      </c>
      <c r="D56" s="39"/>
      <c r="E56" s="39"/>
      <c r="F56" s="27" t="str">
        <f>F14</f>
        <v xml:space="preserve"> </v>
      </c>
      <c r="G56" s="39"/>
      <c r="H56" s="39"/>
      <c r="I56" s="145" t="s">
        <v>23</v>
      </c>
      <c r="J56" s="67" t="str">
        <f>IF(J14="","",J14)</f>
        <v>12. 4. 2018</v>
      </c>
      <c r="K56" s="39"/>
      <c r="L56" s="43"/>
    </row>
    <row r="57" s="1" customFormat="1" ht="6.96" customHeight="1">
      <c r="B57" s="38"/>
      <c r="C57" s="39"/>
      <c r="D57" s="39"/>
      <c r="E57" s="39"/>
      <c r="F57" s="39"/>
      <c r="G57" s="39"/>
      <c r="H57" s="39"/>
      <c r="I57" s="143"/>
      <c r="J57" s="39"/>
      <c r="K57" s="39"/>
      <c r="L57" s="43"/>
    </row>
    <row r="58" s="1" customFormat="1" ht="24.9" customHeight="1">
      <c r="B58" s="38"/>
      <c r="C58" s="32" t="s">
        <v>25</v>
      </c>
      <c r="D58" s="39"/>
      <c r="E58" s="39"/>
      <c r="F58" s="27" t="str">
        <f>E17</f>
        <v xml:space="preserve"> </v>
      </c>
      <c r="G58" s="39"/>
      <c r="H58" s="39"/>
      <c r="I58" s="145" t="s">
        <v>31</v>
      </c>
      <c r="J58" s="36" t="str">
        <f>E23</f>
        <v>ATELIER H1§ATELIER HÁJEK</v>
      </c>
      <c r="K58" s="39"/>
      <c r="L58" s="43"/>
    </row>
    <row r="59" s="1" customFormat="1" ht="13.65" customHeight="1">
      <c r="B59" s="38"/>
      <c r="C59" s="32" t="s">
        <v>29</v>
      </c>
      <c r="D59" s="39"/>
      <c r="E59" s="39"/>
      <c r="F59" s="27" t="str">
        <f>IF(E20="","",E20)</f>
        <v>Vyplň údaj</v>
      </c>
      <c r="G59" s="39"/>
      <c r="H59" s="39"/>
      <c r="I59" s="145" t="s">
        <v>34</v>
      </c>
      <c r="J59" s="36" t="str">
        <f>E26</f>
        <v xml:space="preserve"> </v>
      </c>
      <c r="K59" s="39"/>
      <c r="L59" s="43"/>
    </row>
    <row r="60" s="1" customFormat="1" ht="10.32" customHeight="1">
      <c r="B60" s="38"/>
      <c r="C60" s="39"/>
      <c r="D60" s="39"/>
      <c r="E60" s="39"/>
      <c r="F60" s="39"/>
      <c r="G60" s="39"/>
      <c r="H60" s="39"/>
      <c r="I60" s="143"/>
      <c r="J60" s="39"/>
      <c r="K60" s="39"/>
      <c r="L60" s="43"/>
    </row>
    <row r="61" s="1" customFormat="1" ht="29.28" customHeight="1">
      <c r="B61" s="38"/>
      <c r="C61" s="172" t="s">
        <v>167</v>
      </c>
      <c r="D61" s="173"/>
      <c r="E61" s="173"/>
      <c r="F61" s="173"/>
      <c r="G61" s="173"/>
      <c r="H61" s="173"/>
      <c r="I61" s="174"/>
      <c r="J61" s="175" t="s">
        <v>168</v>
      </c>
      <c r="K61" s="173"/>
      <c r="L61" s="43"/>
    </row>
    <row r="62" s="1" customFormat="1" ht="10.32" customHeight="1">
      <c r="B62" s="38"/>
      <c r="C62" s="39"/>
      <c r="D62" s="39"/>
      <c r="E62" s="39"/>
      <c r="F62" s="39"/>
      <c r="G62" s="39"/>
      <c r="H62" s="39"/>
      <c r="I62" s="143"/>
      <c r="J62" s="39"/>
      <c r="K62" s="39"/>
      <c r="L62" s="43"/>
    </row>
    <row r="63" s="1" customFormat="1" ht="22.8" customHeight="1">
      <c r="B63" s="38"/>
      <c r="C63" s="176" t="s">
        <v>169</v>
      </c>
      <c r="D63" s="39"/>
      <c r="E63" s="39"/>
      <c r="F63" s="39"/>
      <c r="G63" s="39"/>
      <c r="H63" s="39"/>
      <c r="I63" s="143"/>
      <c r="J63" s="98">
        <f>J90</f>
        <v>0</v>
      </c>
      <c r="K63" s="39"/>
      <c r="L63" s="43"/>
      <c r="AU63" s="17" t="s">
        <v>170</v>
      </c>
    </row>
    <row r="64" s="8" customFormat="1" ht="24.96" customHeight="1">
      <c r="B64" s="177"/>
      <c r="C64" s="178"/>
      <c r="D64" s="179" t="s">
        <v>2124</v>
      </c>
      <c r="E64" s="180"/>
      <c r="F64" s="180"/>
      <c r="G64" s="180"/>
      <c r="H64" s="180"/>
      <c r="I64" s="181"/>
      <c r="J64" s="182">
        <f>J91</f>
        <v>0</v>
      </c>
      <c r="K64" s="178"/>
      <c r="L64" s="183"/>
    </row>
    <row r="65" s="8" customFormat="1" ht="24.96" customHeight="1">
      <c r="B65" s="177"/>
      <c r="C65" s="178"/>
      <c r="D65" s="179" t="s">
        <v>2125</v>
      </c>
      <c r="E65" s="180"/>
      <c r="F65" s="180"/>
      <c r="G65" s="180"/>
      <c r="H65" s="180"/>
      <c r="I65" s="181"/>
      <c r="J65" s="182">
        <f>J96</f>
        <v>0</v>
      </c>
      <c r="K65" s="178"/>
      <c r="L65" s="183"/>
    </row>
    <row r="66" s="8" customFormat="1" ht="24.96" customHeight="1">
      <c r="B66" s="177"/>
      <c r="C66" s="178"/>
      <c r="D66" s="179" t="s">
        <v>2126</v>
      </c>
      <c r="E66" s="180"/>
      <c r="F66" s="180"/>
      <c r="G66" s="180"/>
      <c r="H66" s="180"/>
      <c r="I66" s="181"/>
      <c r="J66" s="182">
        <f>J100</f>
        <v>0</v>
      </c>
      <c r="K66" s="178"/>
      <c r="L66" s="183"/>
    </row>
    <row r="67" s="8" customFormat="1" ht="24.96" customHeight="1">
      <c r="B67" s="177"/>
      <c r="C67" s="178"/>
      <c r="D67" s="179" t="s">
        <v>2127</v>
      </c>
      <c r="E67" s="180"/>
      <c r="F67" s="180"/>
      <c r="G67" s="180"/>
      <c r="H67" s="180"/>
      <c r="I67" s="181"/>
      <c r="J67" s="182">
        <f>J105</f>
        <v>0</v>
      </c>
      <c r="K67" s="178"/>
      <c r="L67" s="183"/>
    </row>
    <row r="68" s="8" customFormat="1" ht="24.96" customHeight="1">
      <c r="B68" s="177"/>
      <c r="C68" s="178"/>
      <c r="D68" s="179" t="s">
        <v>2128</v>
      </c>
      <c r="E68" s="180"/>
      <c r="F68" s="180"/>
      <c r="G68" s="180"/>
      <c r="H68" s="180"/>
      <c r="I68" s="181"/>
      <c r="J68" s="182">
        <f>J111</f>
        <v>0</v>
      </c>
      <c r="K68" s="178"/>
      <c r="L68" s="183"/>
    </row>
    <row r="69" s="1" customFormat="1" ht="21.84" customHeight="1">
      <c r="B69" s="38"/>
      <c r="C69" s="39"/>
      <c r="D69" s="39"/>
      <c r="E69" s="39"/>
      <c r="F69" s="39"/>
      <c r="G69" s="39"/>
      <c r="H69" s="39"/>
      <c r="I69" s="143"/>
      <c r="J69" s="39"/>
      <c r="K69" s="39"/>
      <c r="L69" s="43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67"/>
      <c r="J70" s="58"/>
      <c r="K70" s="58"/>
      <c r="L70" s="43"/>
    </row>
    <row r="74" s="1" customFormat="1" ht="6.96" customHeight="1">
      <c r="B74" s="59"/>
      <c r="C74" s="60"/>
      <c r="D74" s="60"/>
      <c r="E74" s="60"/>
      <c r="F74" s="60"/>
      <c r="G74" s="60"/>
      <c r="H74" s="60"/>
      <c r="I74" s="170"/>
      <c r="J74" s="60"/>
      <c r="K74" s="60"/>
      <c r="L74" s="43"/>
    </row>
    <row r="75" s="1" customFormat="1" ht="24.96" customHeight="1">
      <c r="B75" s="38"/>
      <c r="C75" s="23" t="s">
        <v>192</v>
      </c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6.96" customHeight="1">
      <c r="B76" s="38"/>
      <c r="C76" s="39"/>
      <c r="D76" s="39"/>
      <c r="E76" s="39"/>
      <c r="F76" s="39"/>
      <c r="G76" s="39"/>
      <c r="H76" s="39"/>
      <c r="I76" s="143"/>
      <c r="J76" s="39"/>
      <c r="K76" s="39"/>
      <c r="L76" s="43"/>
    </row>
    <row r="77" s="1" customFormat="1" ht="12" customHeight="1">
      <c r="B77" s="38"/>
      <c r="C77" s="32" t="s">
        <v>16</v>
      </c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16.5" customHeight="1">
      <c r="B78" s="38"/>
      <c r="C78" s="39"/>
      <c r="D78" s="39"/>
      <c r="E78" s="171" t="str">
        <f>E7</f>
        <v>5.TEMNÝ DŮL- VÝCVIKOVÉ STŘEDISKO-obj.24 -CÚ 2018/1</v>
      </c>
      <c r="F78" s="32"/>
      <c r="G78" s="32"/>
      <c r="H78" s="32"/>
      <c r="I78" s="143"/>
      <c r="J78" s="39"/>
      <c r="K78" s="39"/>
      <c r="L78" s="43"/>
    </row>
    <row r="79" ht="12" customHeight="1">
      <c r="B79" s="21"/>
      <c r="C79" s="32" t="s">
        <v>161</v>
      </c>
      <c r="D79" s="22"/>
      <c r="E79" s="22"/>
      <c r="F79" s="22"/>
      <c r="G79" s="22"/>
      <c r="H79" s="22"/>
      <c r="I79" s="136"/>
      <c r="J79" s="22"/>
      <c r="K79" s="22"/>
      <c r="L79" s="20"/>
    </row>
    <row r="80" s="1" customFormat="1" ht="16.5" customHeight="1">
      <c r="B80" s="38"/>
      <c r="C80" s="39"/>
      <c r="D80" s="39"/>
      <c r="E80" s="171" t="s">
        <v>162</v>
      </c>
      <c r="F80" s="39"/>
      <c r="G80" s="39"/>
      <c r="H80" s="39"/>
      <c r="I80" s="143"/>
      <c r="J80" s="39"/>
      <c r="K80" s="39"/>
      <c r="L80" s="43"/>
    </row>
    <row r="81" s="1" customFormat="1" ht="12" customHeight="1">
      <c r="B81" s="38"/>
      <c r="C81" s="32" t="s">
        <v>163</v>
      </c>
      <c r="D81" s="39"/>
      <c r="E81" s="39"/>
      <c r="F81" s="39"/>
      <c r="G81" s="39"/>
      <c r="H81" s="39"/>
      <c r="I81" s="143"/>
      <c r="J81" s="39"/>
      <c r="K81" s="39"/>
      <c r="L81" s="43"/>
    </row>
    <row r="82" s="1" customFormat="1" ht="16.5" customHeight="1">
      <c r="B82" s="38"/>
      <c r="C82" s="39"/>
      <c r="D82" s="39"/>
      <c r="E82" s="64" t="str">
        <f>E11</f>
        <v>VZD_cp24_1PP - kalkulace VZD-č.p.24_1PP CÚ 2018/1</v>
      </c>
      <c r="F82" s="39"/>
      <c r="G82" s="39"/>
      <c r="H82" s="39"/>
      <c r="I82" s="143"/>
      <c r="J82" s="39"/>
      <c r="K82" s="39"/>
      <c r="L82" s="43"/>
    </row>
    <row r="83" s="1" customFormat="1" ht="6.96" customHeight="1">
      <c r="B83" s="38"/>
      <c r="C83" s="39"/>
      <c r="D83" s="39"/>
      <c r="E83" s="39"/>
      <c r="F83" s="39"/>
      <c r="G83" s="39"/>
      <c r="H83" s="39"/>
      <c r="I83" s="143"/>
      <c r="J83" s="39"/>
      <c r="K83" s="39"/>
      <c r="L83" s="43"/>
    </row>
    <row r="84" s="1" customFormat="1" ht="12" customHeight="1">
      <c r="B84" s="38"/>
      <c r="C84" s="32" t="s">
        <v>21</v>
      </c>
      <c r="D84" s="39"/>
      <c r="E84" s="39"/>
      <c r="F84" s="27" t="str">
        <f>F14</f>
        <v xml:space="preserve"> </v>
      </c>
      <c r="G84" s="39"/>
      <c r="H84" s="39"/>
      <c r="I84" s="145" t="s">
        <v>23</v>
      </c>
      <c r="J84" s="67" t="str">
        <f>IF(J14="","",J14)</f>
        <v>12. 4. 2018</v>
      </c>
      <c r="K84" s="39"/>
      <c r="L84" s="43"/>
    </row>
    <row r="85" s="1" customFormat="1" ht="6.96" customHeight="1">
      <c r="B85" s="38"/>
      <c r="C85" s="39"/>
      <c r="D85" s="39"/>
      <c r="E85" s="39"/>
      <c r="F85" s="39"/>
      <c r="G85" s="39"/>
      <c r="H85" s="39"/>
      <c r="I85" s="143"/>
      <c r="J85" s="39"/>
      <c r="K85" s="39"/>
      <c r="L85" s="43"/>
    </row>
    <row r="86" s="1" customFormat="1" ht="24.9" customHeight="1">
      <c r="B86" s="38"/>
      <c r="C86" s="32" t="s">
        <v>25</v>
      </c>
      <c r="D86" s="39"/>
      <c r="E86" s="39"/>
      <c r="F86" s="27" t="str">
        <f>E17</f>
        <v xml:space="preserve"> </v>
      </c>
      <c r="G86" s="39"/>
      <c r="H86" s="39"/>
      <c r="I86" s="145" t="s">
        <v>31</v>
      </c>
      <c r="J86" s="36" t="str">
        <f>E23</f>
        <v>ATELIER H1§ATELIER HÁJEK</v>
      </c>
      <c r="K86" s="39"/>
      <c r="L86" s="43"/>
    </row>
    <row r="87" s="1" customFormat="1" ht="13.65" customHeight="1">
      <c r="B87" s="38"/>
      <c r="C87" s="32" t="s">
        <v>29</v>
      </c>
      <c r="D87" s="39"/>
      <c r="E87" s="39"/>
      <c r="F87" s="27" t="str">
        <f>IF(E20="","",E20)</f>
        <v>Vyplň údaj</v>
      </c>
      <c r="G87" s="39"/>
      <c r="H87" s="39"/>
      <c r="I87" s="145" t="s">
        <v>34</v>
      </c>
      <c r="J87" s="36" t="str">
        <f>E26</f>
        <v xml:space="preserve"> </v>
      </c>
      <c r="K87" s="39"/>
      <c r="L87" s="43"/>
    </row>
    <row r="88" s="1" customFormat="1" ht="10.32" customHeight="1">
      <c r="B88" s="38"/>
      <c r="C88" s="39"/>
      <c r="D88" s="39"/>
      <c r="E88" s="39"/>
      <c r="F88" s="39"/>
      <c r="G88" s="39"/>
      <c r="H88" s="39"/>
      <c r="I88" s="143"/>
      <c r="J88" s="39"/>
      <c r="K88" s="39"/>
      <c r="L88" s="43"/>
    </row>
    <row r="89" s="10" customFormat="1" ht="29.28" customHeight="1">
      <c r="B89" s="190"/>
      <c r="C89" s="191" t="s">
        <v>193</v>
      </c>
      <c r="D89" s="192" t="s">
        <v>56</v>
      </c>
      <c r="E89" s="192" t="s">
        <v>52</v>
      </c>
      <c r="F89" s="192" t="s">
        <v>53</v>
      </c>
      <c r="G89" s="192" t="s">
        <v>194</v>
      </c>
      <c r="H89" s="192" t="s">
        <v>195</v>
      </c>
      <c r="I89" s="193" t="s">
        <v>196</v>
      </c>
      <c r="J89" s="194" t="s">
        <v>168</v>
      </c>
      <c r="K89" s="195" t="s">
        <v>197</v>
      </c>
      <c r="L89" s="196"/>
      <c r="M89" s="88" t="s">
        <v>1</v>
      </c>
      <c r="N89" s="89" t="s">
        <v>41</v>
      </c>
      <c r="O89" s="89" t="s">
        <v>198</v>
      </c>
      <c r="P89" s="89" t="s">
        <v>199</v>
      </c>
      <c r="Q89" s="89" t="s">
        <v>200</v>
      </c>
      <c r="R89" s="89" t="s">
        <v>201</v>
      </c>
      <c r="S89" s="89" t="s">
        <v>202</v>
      </c>
      <c r="T89" s="90" t="s">
        <v>203</v>
      </c>
    </row>
    <row r="90" s="1" customFormat="1" ht="22.8" customHeight="1">
      <c r="B90" s="38"/>
      <c r="C90" s="95" t="s">
        <v>204</v>
      </c>
      <c r="D90" s="39"/>
      <c r="E90" s="39"/>
      <c r="F90" s="39"/>
      <c r="G90" s="39"/>
      <c r="H90" s="39"/>
      <c r="I90" s="143"/>
      <c r="J90" s="197">
        <f>BK90</f>
        <v>0</v>
      </c>
      <c r="K90" s="39"/>
      <c r="L90" s="43"/>
      <c r="M90" s="91"/>
      <c r="N90" s="92"/>
      <c r="O90" s="92"/>
      <c r="P90" s="198">
        <f>P91+P96+P100+P105+P111</f>
        <v>0</v>
      </c>
      <c r="Q90" s="92"/>
      <c r="R90" s="198">
        <f>R91+R96+R100+R105+R111</f>
        <v>0</v>
      </c>
      <c r="S90" s="92"/>
      <c r="T90" s="199">
        <f>T91+T96+T100+T105+T111</f>
        <v>0</v>
      </c>
      <c r="AT90" s="17" t="s">
        <v>70</v>
      </c>
      <c r="AU90" s="17" t="s">
        <v>170</v>
      </c>
      <c r="BK90" s="200">
        <f>BK91+BK96+BK100+BK105+BK111</f>
        <v>0</v>
      </c>
    </row>
    <row r="91" s="11" customFormat="1" ht="25.92" customHeight="1">
      <c r="B91" s="201"/>
      <c r="C91" s="202"/>
      <c r="D91" s="203" t="s">
        <v>70</v>
      </c>
      <c r="E91" s="204" t="s">
        <v>2129</v>
      </c>
      <c r="F91" s="204" t="s">
        <v>2130</v>
      </c>
      <c r="G91" s="202"/>
      <c r="H91" s="202"/>
      <c r="I91" s="205"/>
      <c r="J91" s="206">
        <f>BK91</f>
        <v>0</v>
      </c>
      <c r="K91" s="202"/>
      <c r="L91" s="207"/>
      <c r="M91" s="208"/>
      <c r="N91" s="209"/>
      <c r="O91" s="209"/>
      <c r="P91" s="210">
        <f>SUM(P92:P95)</f>
        <v>0</v>
      </c>
      <c r="Q91" s="209"/>
      <c r="R91" s="210">
        <f>SUM(R92:R95)</f>
        <v>0</v>
      </c>
      <c r="S91" s="209"/>
      <c r="T91" s="211">
        <f>SUM(T92:T95)</f>
        <v>0</v>
      </c>
      <c r="AR91" s="212" t="s">
        <v>78</v>
      </c>
      <c r="AT91" s="213" t="s">
        <v>70</v>
      </c>
      <c r="AU91" s="213" t="s">
        <v>71</v>
      </c>
      <c r="AY91" s="212" t="s">
        <v>207</v>
      </c>
      <c r="BK91" s="214">
        <f>SUM(BK92:BK95)</f>
        <v>0</v>
      </c>
    </row>
    <row r="92" s="1" customFormat="1" ht="16.5" customHeight="1">
      <c r="B92" s="38"/>
      <c r="C92" s="217" t="s">
        <v>78</v>
      </c>
      <c r="D92" s="217" t="s">
        <v>209</v>
      </c>
      <c r="E92" s="218" t="s">
        <v>269</v>
      </c>
      <c r="F92" s="219" t="s">
        <v>2131</v>
      </c>
      <c r="G92" s="220" t="s">
        <v>1846</v>
      </c>
      <c r="H92" s="221">
        <v>1</v>
      </c>
      <c r="I92" s="222"/>
      <c r="J92" s="223">
        <f>ROUND(I92*H92,2)</f>
        <v>0</v>
      </c>
      <c r="K92" s="219" t="s">
        <v>1</v>
      </c>
      <c r="L92" s="43"/>
      <c r="M92" s="224" t="s">
        <v>1</v>
      </c>
      <c r="N92" s="225" t="s">
        <v>42</v>
      </c>
      <c r="O92" s="79"/>
      <c r="P92" s="226">
        <f>O92*H92</f>
        <v>0</v>
      </c>
      <c r="Q92" s="226">
        <v>0</v>
      </c>
      <c r="R92" s="226">
        <f>Q92*H92</f>
        <v>0</v>
      </c>
      <c r="S92" s="226">
        <v>0</v>
      </c>
      <c r="T92" s="227">
        <f>S92*H92</f>
        <v>0</v>
      </c>
      <c r="AR92" s="17" t="s">
        <v>214</v>
      </c>
      <c r="AT92" s="17" t="s">
        <v>209</v>
      </c>
      <c r="AU92" s="17" t="s">
        <v>78</v>
      </c>
      <c r="AY92" s="17" t="s">
        <v>207</v>
      </c>
      <c r="BE92" s="228">
        <f>IF(N92="základní",J92,0)</f>
        <v>0</v>
      </c>
      <c r="BF92" s="228">
        <f>IF(N92="snížená",J92,0)</f>
        <v>0</v>
      </c>
      <c r="BG92" s="228">
        <f>IF(N92="zákl. přenesená",J92,0)</f>
        <v>0</v>
      </c>
      <c r="BH92" s="228">
        <f>IF(N92="sníž. přenesená",J92,0)</f>
        <v>0</v>
      </c>
      <c r="BI92" s="228">
        <f>IF(N92="nulová",J92,0)</f>
        <v>0</v>
      </c>
      <c r="BJ92" s="17" t="s">
        <v>78</v>
      </c>
      <c r="BK92" s="228">
        <f>ROUND(I92*H92,2)</f>
        <v>0</v>
      </c>
      <c r="BL92" s="17" t="s">
        <v>214</v>
      </c>
      <c r="BM92" s="17" t="s">
        <v>2132</v>
      </c>
    </row>
    <row r="93" s="1" customFormat="1" ht="16.5" customHeight="1">
      <c r="B93" s="38"/>
      <c r="C93" s="217" t="s">
        <v>80</v>
      </c>
      <c r="D93" s="217" t="s">
        <v>209</v>
      </c>
      <c r="E93" s="218" t="s">
        <v>280</v>
      </c>
      <c r="F93" s="219" t="s">
        <v>2133</v>
      </c>
      <c r="G93" s="220" t="s">
        <v>1846</v>
      </c>
      <c r="H93" s="221">
        <v>1</v>
      </c>
      <c r="I93" s="222"/>
      <c r="J93" s="223">
        <f>ROUND(I93*H93,2)</f>
        <v>0</v>
      </c>
      <c r="K93" s="219" t="s">
        <v>1</v>
      </c>
      <c r="L93" s="43"/>
      <c r="M93" s="224" t="s">
        <v>1</v>
      </c>
      <c r="N93" s="225" t="s">
        <v>42</v>
      </c>
      <c r="O93" s="79"/>
      <c r="P93" s="226">
        <f>O93*H93</f>
        <v>0</v>
      </c>
      <c r="Q93" s="226">
        <v>0</v>
      </c>
      <c r="R93" s="226">
        <f>Q93*H93</f>
        <v>0</v>
      </c>
      <c r="S93" s="226">
        <v>0</v>
      </c>
      <c r="T93" s="227">
        <f>S93*H93</f>
        <v>0</v>
      </c>
      <c r="AR93" s="17" t="s">
        <v>214</v>
      </c>
      <c r="AT93" s="17" t="s">
        <v>209</v>
      </c>
      <c r="AU93" s="17" t="s">
        <v>78</v>
      </c>
      <c r="AY93" s="17" t="s">
        <v>207</v>
      </c>
      <c r="BE93" s="228">
        <f>IF(N93="základní",J93,0)</f>
        <v>0</v>
      </c>
      <c r="BF93" s="228">
        <f>IF(N93="snížená",J93,0)</f>
        <v>0</v>
      </c>
      <c r="BG93" s="228">
        <f>IF(N93="zákl. přenesená",J93,0)</f>
        <v>0</v>
      </c>
      <c r="BH93" s="228">
        <f>IF(N93="sníž. přenesená",J93,0)</f>
        <v>0</v>
      </c>
      <c r="BI93" s="228">
        <f>IF(N93="nulová",J93,0)</f>
        <v>0</v>
      </c>
      <c r="BJ93" s="17" t="s">
        <v>78</v>
      </c>
      <c r="BK93" s="228">
        <f>ROUND(I93*H93,2)</f>
        <v>0</v>
      </c>
      <c r="BL93" s="17" t="s">
        <v>214</v>
      </c>
      <c r="BM93" s="17" t="s">
        <v>2134</v>
      </c>
    </row>
    <row r="94" s="1" customFormat="1" ht="16.5" customHeight="1">
      <c r="B94" s="38"/>
      <c r="C94" s="217" t="s">
        <v>228</v>
      </c>
      <c r="D94" s="217" t="s">
        <v>209</v>
      </c>
      <c r="E94" s="218" t="s">
        <v>287</v>
      </c>
      <c r="F94" s="219" t="s">
        <v>2135</v>
      </c>
      <c r="G94" s="220" t="s">
        <v>1846</v>
      </c>
      <c r="H94" s="221">
        <v>1</v>
      </c>
      <c r="I94" s="222"/>
      <c r="J94" s="223">
        <f>ROUND(I94*H94,2)</f>
        <v>0</v>
      </c>
      <c r="K94" s="219" t="s">
        <v>1</v>
      </c>
      <c r="L94" s="43"/>
      <c r="M94" s="224" t="s">
        <v>1</v>
      </c>
      <c r="N94" s="225" t="s">
        <v>42</v>
      </c>
      <c r="O94" s="79"/>
      <c r="P94" s="226">
        <f>O94*H94</f>
        <v>0</v>
      </c>
      <c r="Q94" s="226">
        <v>0</v>
      </c>
      <c r="R94" s="226">
        <f>Q94*H94</f>
        <v>0</v>
      </c>
      <c r="S94" s="226">
        <v>0</v>
      </c>
      <c r="T94" s="227">
        <f>S94*H94</f>
        <v>0</v>
      </c>
      <c r="AR94" s="17" t="s">
        <v>214</v>
      </c>
      <c r="AT94" s="17" t="s">
        <v>209</v>
      </c>
      <c r="AU94" s="17" t="s">
        <v>78</v>
      </c>
      <c r="AY94" s="17" t="s">
        <v>207</v>
      </c>
      <c r="BE94" s="228">
        <f>IF(N94="základní",J94,0)</f>
        <v>0</v>
      </c>
      <c r="BF94" s="228">
        <f>IF(N94="snížená",J94,0)</f>
        <v>0</v>
      </c>
      <c r="BG94" s="228">
        <f>IF(N94="zákl. přenesená",J94,0)</f>
        <v>0</v>
      </c>
      <c r="BH94" s="228">
        <f>IF(N94="sníž. přenesená",J94,0)</f>
        <v>0</v>
      </c>
      <c r="BI94" s="228">
        <f>IF(N94="nulová",J94,0)</f>
        <v>0</v>
      </c>
      <c r="BJ94" s="17" t="s">
        <v>78</v>
      </c>
      <c r="BK94" s="228">
        <f>ROUND(I94*H94,2)</f>
        <v>0</v>
      </c>
      <c r="BL94" s="17" t="s">
        <v>214</v>
      </c>
      <c r="BM94" s="17" t="s">
        <v>2136</v>
      </c>
    </row>
    <row r="95" s="1" customFormat="1" ht="16.5" customHeight="1">
      <c r="B95" s="38"/>
      <c r="C95" s="217" t="s">
        <v>214</v>
      </c>
      <c r="D95" s="217" t="s">
        <v>209</v>
      </c>
      <c r="E95" s="218" t="s">
        <v>826</v>
      </c>
      <c r="F95" s="219" t="s">
        <v>2137</v>
      </c>
      <c r="G95" s="220" t="s">
        <v>290</v>
      </c>
      <c r="H95" s="221">
        <v>2</v>
      </c>
      <c r="I95" s="222"/>
      <c r="J95" s="223">
        <f>ROUND(I95*H95,2)</f>
        <v>0</v>
      </c>
      <c r="K95" s="219" t="s">
        <v>1</v>
      </c>
      <c r="L95" s="43"/>
      <c r="M95" s="224" t="s">
        <v>1</v>
      </c>
      <c r="N95" s="225" t="s">
        <v>42</v>
      </c>
      <c r="O95" s="79"/>
      <c r="P95" s="226">
        <f>O95*H95</f>
        <v>0</v>
      </c>
      <c r="Q95" s="226">
        <v>0</v>
      </c>
      <c r="R95" s="226">
        <f>Q95*H95</f>
        <v>0</v>
      </c>
      <c r="S95" s="226">
        <v>0</v>
      </c>
      <c r="T95" s="227">
        <f>S95*H95</f>
        <v>0</v>
      </c>
      <c r="AR95" s="17" t="s">
        <v>214</v>
      </c>
      <c r="AT95" s="17" t="s">
        <v>209</v>
      </c>
      <c r="AU95" s="17" t="s">
        <v>78</v>
      </c>
      <c r="AY95" s="17" t="s">
        <v>207</v>
      </c>
      <c r="BE95" s="228">
        <f>IF(N95="základní",J95,0)</f>
        <v>0</v>
      </c>
      <c r="BF95" s="228">
        <f>IF(N95="snížená",J95,0)</f>
        <v>0</v>
      </c>
      <c r="BG95" s="228">
        <f>IF(N95="zákl. přenesená",J95,0)</f>
        <v>0</v>
      </c>
      <c r="BH95" s="228">
        <f>IF(N95="sníž. přenesená",J95,0)</f>
        <v>0</v>
      </c>
      <c r="BI95" s="228">
        <f>IF(N95="nulová",J95,0)</f>
        <v>0</v>
      </c>
      <c r="BJ95" s="17" t="s">
        <v>78</v>
      </c>
      <c r="BK95" s="228">
        <f>ROUND(I95*H95,2)</f>
        <v>0</v>
      </c>
      <c r="BL95" s="17" t="s">
        <v>214</v>
      </c>
      <c r="BM95" s="17" t="s">
        <v>2138</v>
      </c>
    </row>
    <row r="96" s="11" customFormat="1" ht="25.92" customHeight="1">
      <c r="B96" s="201"/>
      <c r="C96" s="202"/>
      <c r="D96" s="203" t="s">
        <v>70</v>
      </c>
      <c r="E96" s="204" t="s">
        <v>2139</v>
      </c>
      <c r="F96" s="204" t="s">
        <v>2140</v>
      </c>
      <c r="G96" s="202"/>
      <c r="H96" s="202"/>
      <c r="I96" s="205"/>
      <c r="J96" s="206">
        <f>BK96</f>
        <v>0</v>
      </c>
      <c r="K96" s="202"/>
      <c r="L96" s="207"/>
      <c r="M96" s="208"/>
      <c r="N96" s="209"/>
      <c r="O96" s="209"/>
      <c r="P96" s="210">
        <f>SUM(P97:P99)</f>
        <v>0</v>
      </c>
      <c r="Q96" s="209"/>
      <c r="R96" s="210">
        <f>SUM(R97:R99)</f>
        <v>0</v>
      </c>
      <c r="S96" s="209"/>
      <c r="T96" s="211">
        <f>SUM(T97:T99)</f>
        <v>0</v>
      </c>
      <c r="AR96" s="212" t="s">
        <v>78</v>
      </c>
      <c r="AT96" s="213" t="s">
        <v>70</v>
      </c>
      <c r="AU96" s="213" t="s">
        <v>71</v>
      </c>
      <c r="AY96" s="212" t="s">
        <v>207</v>
      </c>
      <c r="BK96" s="214">
        <f>SUM(BK97:BK99)</f>
        <v>0</v>
      </c>
    </row>
    <row r="97" s="1" customFormat="1" ht="16.5" customHeight="1">
      <c r="B97" s="38"/>
      <c r="C97" s="217" t="s">
        <v>240</v>
      </c>
      <c r="D97" s="217" t="s">
        <v>209</v>
      </c>
      <c r="E97" s="218" t="s">
        <v>7</v>
      </c>
      <c r="F97" s="219" t="s">
        <v>2131</v>
      </c>
      <c r="G97" s="220" t="s">
        <v>1846</v>
      </c>
      <c r="H97" s="221">
        <v>4</v>
      </c>
      <c r="I97" s="222"/>
      <c r="J97" s="223">
        <f>ROUND(I97*H97,2)</f>
        <v>0</v>
      </c>
      <c r="K97" s="219" t="s">
        <v>1</v>
      </c>
      <c r="L97" s="43"/>
      <c r="M97" s="224" t="s">
        <v>1</v>
      </c>
      <c r="N97" s="225" t="s">
        <v>42</v>
      </c>
      <c r="O97" s="79"/>
      <c r="P97" s="226">
        <f>O97*H97</f>
        <v>0</v>
      </c>
      <c r="Q97" s="226">
        <v>0</v>
      </c>
      <c r="R97" s="226">
        <f>Q97*H97</f>
        <v>0</v>
      </c>
      <c r="S97" s="226">
        <v>0</v>
      </c>
      <c r="T97" s="227">
        <f>S97*H97</f>
        <v>0</v>
      </c>
      <c r="AR97" s="17" t="s">
        <v>214</v>
      </c>
      <c r="AT97" s="17" t="s">
        <v>209</v>
      </c>
      <c r="AU97" s="17" t="s">
        <v>78</v>
      </c>
      <c r="AY97" s="17" t="s">
        <v>207</v>
      </c>
      <c r="BE97" s="228">
        <f>IF(N97="základní",J97,0)</f>
        <v>0</v>
      </c>
      <c r="BF97" s="228">
        <f>IF(N97="snížená",J97,0)</f>
        <v>0</v>
      </c>
      <c r="BG97" s="228">
        <f>IF(N97="zákl. přenesená",J97,0)</f>
        <v>0</v>
      </c>
      <c r="BH97" s="228">
        <f>IF(N97="sníž. přenesená",J97,0)</f>
        <v>0</v>
      </c>
      <c r="BI97" s="228">
        <f>IF(N97="nulová",J97,0)</f>
        <v>0</v>
      </c>
      <c r="BJ97" s="17" t="s">
        <v>78</v>
      </c>
      <c r="BK97" s="228">
        <f>ROUND(I97*H97,2)</f>
        <v>0</v>
      </c>
      <c r="BL97" s="17" t="s">
        <v>214</v>
      </c>
      <c r="BM97" s="17" t="s">
        <v>2141</v>
      </c>
    </row>
    <row r="98" s="1" customFormat="1" ht="16.5" customHeight="1">
      <c r="B98" s="38"/>
      <c r="C98" s="217" t="s">
        <v>244</v>
      </c>
      <c r="D98" s="217" t="s">
        <v>209</v>
      </c>
      <c r="E98" s="218" t="s">
        <v>349</v>
      </c>
      <c r="F98" s="219" t="s">
        <v>2135</v>
      </c>
      <c r="G98" s="220" t="s">
        <v>1846</v>
      </c>
      <c r="H98" s="221">
        <v>1</v>
      </c>
      <c r="I98" s="222"/>
      <c r="J98" s="223">
        <f>ROUND(I98*H98,2)</f>
        <v>0</v>
      </c>
      <c r="K98" s="219" t="s">
        <v>1</v>
      </c>
      <c r="L98" s="43"/>
      <c r="M98" s="224" t="s">
        <v>1</v>
      </c>
      <c r="N98" s="225" t="s">
        <v>42</v>
      </c>
      <c r="O98" s="79"/>
      <c r="P98" s="226">
        <f>O98*H98</f>
        <v>0</v>
      </c>
      <c r="Q98" s="226">
        <v>0</v>
      </c>
      <c r="R98" s="226">
        <f>Q98*H98</f>
        <v>0</v>
      </c>
      <c r="S98" s="226">
        <v>0</v>
      </c>
      <c r="T98" s="227">
        <f>S98*H98</f>
        <v>0</v>
      </c>
      <c r="AR98" s="17" t="s">
        <v>214</v>
      </c>
      <c r="AT98" s="17" t="s">
        <v>209</v>
      </c>
      <c r="AU98" s="17" t="s">
        <v>78</v>
      </c>
      <c r="AY98" s="17" t="s">
        <v>207</v>
      </c>
      <c r="BE98" s="228">
        <f>IF(N98="základní",J98,0)</f>
        <v>0</v>
      </c>
      <c r="BF98" s="228">
        <f>IF(N98="snížená",J98,0)</f>
        <v>0</v>
      </c>
      <c r="BG98" s="228">
        <f>IF(N98="zákl. přenesená",J98,0)</f>
        <v>0</v>
      </c>
      <c r="BH98" s="228">
        <f>IF(N98="sníž. přenesená",J98,0)</f>
        <v>0</v>
      </c>
      <c r="BI98" s="228">
        <f>IF(N98="nulová",J98,0)</f>
        <v>0</v>
      </c>
      <c r="BJ98" s="17" t="s">
        <v>78</v>
      </c>
      <c r="BK98" s="228">
        <f>ROUND(I98*H98,2)</f>
        <v>0</v>
      </c>
      <c r="BL98" s="17" t="s">
        <v>214</v>
      </c>
      <c r="BM98" s="17" t="s">
        <v>2142</v>
      </c>
    </row>
    <row r="99" s="1" customFormat="1" ht="16.5" customHeight="1">
      <c r="B99" s="38"/>
      <c r="C99" s="217" t="s">
        <v>249</v>
      </c>
      <c r="D99" s="217" t="s">
        <v>209</v>
      </c>
      <c r="E99" s="218" t="s">
        <v>2143</v>
      </c>
      <c r="F99" s="219" t="s">
        <v>2144</v>
      </c>
      <c r="G99" s="220" t="s">
        <v>290</v>
      </c>
      <c r="H99" s="221">
        <v>12</v>
      </c>
      <c r="I99" s="222"/>
      <c r="J99" s="223">
        <f>ROUND(I99*H99,2)</f>
        <v>0</v>
      </c>
      <c r="K99" s="219" t="s">
        <v>1</v>
      </c>
      <c r="L99" s="43"/>
      <c r="M99" s="224" t="s">
        <v>1</v>
      </c>
      <c r="N99" s="225" t="s">
        <v>42</v>
      </c>
      <c r="O99" s="79"/>
      <c r="P99" s="226">
        <f>O99*H99</f>
        <v>0</v>
      </c>
      <c r="Q99" s="226">
        <v>0</v>
      </c>
      <c r="R99" s="226">
        <f>Q99*H99</f>
        <v>0</v>
      </c>
      <c r="S99" s="226">
        <v>0</v>
      </c>
      <c r="T99" s="227">
        <f>S99*H99</f>
        <v>0</v>
      </c>
      <c r="AR99" s="17" t="s">
        <v>214</v>
      </c>
      <c r="AT99" s="17" t="s">
        <v>209</v>
      </c>
      <c r="AU99" s="17" t="s">
        <v>78</v>
      </c>
      <c r="AY99" s="17" t="s">
        <v>207</v>
      </c>
      <c r="BE99" s="228">
        <f>IF(N99="základní",J99,0)</f>
        <v>0</v>
      </c>
      <c r="BF99" s="228">
        <f>IF(N99="snížená",J99,0)</f>
        <v>0</v>
      </c>
      <c r="BG99" s="228">
        <f>IF(N99="zákl. přenesená",J99,0)</f>
        <v>0</v>
      </c>
      <c r="BH99" s="228">
        <f>IF(N99="sníž. přenesená",J99,0)</f>
        <v>0</v>
      </c>
      <c r="BI99" s="228">
        <f>IF(N99="nulová",J99,0)</f>
        <v>0</v>
      </c>
      <c r="BJ99" s="17" t="s">
        <v>78</v>
      </c>
      <c r="BK99" s="228">
        <f>ROUND(I99*H99,2)</f>
        <v>0</v>
      </c>
      <c r="BL99" s="17" t="s">
        <v>214</v>
      </c>
      <c r="BM99" s="17" t="s">
        <v>2145</v>
      </c>
    </row>
    <row r="100" s="11" customFormat="1" ht="25.92" customHeight="1">
      <c r="B100" s="201"/>
      <c r="C100" s="202"/>
      <c r="D100" s="203" t="s">
        <v>70</v>
      </c>
      <c r="E100" s="204" t="s">
        <v>2146</v>
      </c>
      <c r="F100" s="204" t="s">
        <v>2147</v>
      </c>
      <c r="G100" s="202"/>
      <c r="H100" s="202"/>
      <c r="I100" s="205"/>
      <c r="J100" s="206">
        <f>BK100</f>
        <v>0</v>
      </c>
      <c r="K100" s="202"/>
      <c r="L100" s="207"/>
      <c r="M100" s="208"/>
      <c r="N100" s="209"/>
      <c r="O100" s="209"/>
      <c r="P100" s="210">
        <f>SUM(P101:P104)</f>
        <v>0</v>
      </c>
      <c r="Q100" s="209"/>
      <c r="R100" s="210">
        <f>SUM(R101:R104)</f>
        <v>0</v>
      </c>
      <c r="S100" s="209"/>
      <c r="T100" s="211">
        <f>SUM(T101:T104)</f>
        <v>0</v>
      </c>
      <c r="AR100" s="212" t="s">
        <v>78</v>
      </c>
      <c r="AT100" s="213" t="s">
        <v>70</v>
      </c>
      <c r="AU100" s="213" t="s">
        <v>71</v>
      </c>
      <c r="AY100" s="212" t="s">
        <v>207</v>
      </c>
      <c r="BK100" s="214">
        <f>SUM(BK101:BK104)</f>
        <v>0</v>
      </c>
    </row>
    <row r="101" s="1" customFormat="1" ht="16.5" customHeight="1">
      <c r="B101" s="38"/>
      <c r="C101" s="217" t="s">
        <v>253</v>
      </c>
      <c r="D101" s="217" t="s">
        <v>209</v>
      </c>
      <c r="E101" s="218" t="s">
        <v>392</v>
      </c>
      <c r="F101" s="219" t="s">
        <v>2148</v>
      </c>
      <c r="G101" s="220" t="s">
        <v>1846</v>
      </c>
      <c r="H101" s="221">
        <v>1</v>
      </c>
      <c r="I101" s="222"/>
      <c r="J101" s="223">
        <f>ROUND(I101*H101,2)</f>
        <v>0</v>
      </c>
      <c r="K101" s="219" t="s">
        <v>1</v>
      </c>
      <c r="L101" s="43"/>
      <c r="M101" s="224" t="s">
        <v>1</v>
      </c>
      <c r="N101" s="225" t="s">
        <v>42</v>
      </c>
      <c r="O101" s="79"/>
      <c r="P101" s="226">
        <f>O101*H101</f>
        <v>0</v>
      </c>
      <c r="Q101" s="226">
        <v>0</v>
      </c>
      <c r="R101" s="226">
        <f>Q101*H101</f>
        <v>0</v>
      </c>
      <c r="S101" s="226">
        <v>0</v>
      </c>
      <c r="T101" s="227">
        <f>S101*H101</f>
        <v>0</v>
      </c>
      <c r="AR101" s="17" t="s">
        <v>214</v>
      </c>
      <c r="AT101" s="17" t="s">
        <v>209</v>
      </c>
      <c r="AU101" s="17" t="s">
        <v>78</v>
      </c>
      <c r="AY101" s="17" t="s">
        <v>207</v>
      </c>
      <c r="BE101" s="228">
        <f>IF(N101="základní",J101,0)</f>
        <v>0</v>
      </c>
      <c r="BF101" s="228">
        <f>IF(N101="snížená",J101,0)</f>
        <v>0</v>
      </c>
      <c r="BG101" s="228">
        <f>IF(N101="zákl. přenesená",J101,0)</f>
        <v>0</v>
      </c>
      <c r="BH101" s="228">
        <f>IF(N101="sníž. přenesená",J101,0)</f>
        <v>0</v>
      </c>
      <c r="BI101" s="228">
        <f>IF(N101="nulová",J101,0)</f>
        <v>0</v>
      </c>
      <c r="BJ101" s="17" t="s">
        <v>78</v>
      </c>
      <c r="BK101" s="228">
        <f>ROUND(I101*H101,2)</f>
        <v>0</v>
      </c>
      <c r="BL101" s="17" t="s">
        <v>214</v>
      </c>
      <c r="BM101" s="17" t="s">
        <v>2149</v>
      </c>
    </row>
    <row r="102" s="1" customFormat="1" ht="16.5" customHeight="1">
      <c r="B102" s="38"/>
      <c r="C102" s="217" t="s">
        <v>258</v>
      </c>
      <c r="D102" s="217" t="s">
        <v>209</v>
      </c>
      <c r="E102" s="218" t="s">
        <v>397</v>
      </c>
      <c r="F102" s="219" t="s">
        <v>2150</v>
      </c>
      <c r="G102" s="220" t="s">
        <v>1846</v>
      </c>
      <c r="H102" s="221">
        <v>1</v>
      </c>
      <c r="I102" s="222"/>
      <c r="J102" s="223">
        <f>ROUND(I102*H102,2)</f>
        <v>0</v>
      </c>
      <c r="K102" s="219" t="s">
        <v>1</v>
      </c>
      <c r="L102" s="43"/>
      <c r="M102" s="224" t="s">
        <v>1</v>
      </c>
      <c r="N102" s="225" t="s">
        <v>42</v>
      </c>
      <c r="O102" s="79"/>
      <c r="P102" s="226">
        <f>O102*H102</f>
        <v>0</v>
      </c>
      <c r="Q102" s="226">
        <v>0</v>
      </c>
      <c r="R102" s="226">
        <f>Q102*H102</f>
        <v>0</v>
      </c>
      <c r="S102" s="226">
        <v>0</v>
      </c>
      <c r="T102" s="227">
        <f>S102*H102</f>
        <v>0</v>
      </c>
      <c r="AR102" s="17" t="s">
        <v>214</v>
      </c>
      <c r="AT102" s="17" t="s">
        <v>209</v>
      </c>
      <c r="AU102" s="17" t="s">
        <v>78</v>
      </c>
      <c r="AY102" s="17" t="s">
        <v>207</v>
      </c>
      <c r="BE102" s="228">
        <f>IF(N102="základní",J102,0)</f>
        <v>0</v>
      </c>
      <c r="BF102" s="228">
        <f>IF(N102="snížená",J102,0)</f>
        <v>0</v>
      </c>
      <c r="BG102" s="228">
        <f>IF(N102="zákl. přenesená",J102,0)</f>
        <v>0</v>
      </c>
      <c r="BH102" s="228">
        <f>IF(N102="sníž. přenesená",J102,0)</f>
        <v>0</v>
      </c>
      <c r="BI102" s="228">
        <f>IF(N102="nulová",J102,0)</f>
        <v>0</v>
      </c>
      <c r="BJ102" s="17" t="s">
        <v>78</v>
      </c>
      <c r="BK102" s="228">
        <f>ROUND(I102*H102,2)</f>
        <v>0</v>
      </c>
      <c r="BL102" s="17" t="s">
        <v>214</v>
      </c>
      <c r="BM102" s="17" t="s">
        <v>2151</v>
      </c>
    </row>
    <row r="103" s="1" customFormat="1" ht="16.5" customHeight="1">
      <c r="B103" s="38"/>
      <c r="C103" s="217" t="s">
        <v>263</v>
      </c>
      <c r="D103" s="217" t="s">
        <v>209</v>
      </c>
      <c r="E103" s="218" t="s">
        <v>402</v>
      </c>
      <c r="F103" s="219" t="s">
        <v>2135</v>
      </c>
      <c r="G103" s="220" t="s">
        <v>1846</v>
      </c>
      <c r="H103" s="221">
        <v>1</v>
      </c>
      <c r="I103" s="222"/>
      <c r="J103" s="223">
        <f>ROUND(I103*H103,2)</f>
        <v>0</v>
      </c>
      <c r="K103" s="219" t="s">
        <v>1</v>
      </c>
      <c r="L103" s="43"/>
      <c r="M103" s="224" t="s">
        <v>1</v>
      </c>
      <c r="N103" s="225" t="s">
        <v>42</v>
      </c>
      <c r="O103" s="79"/>
      <c r="P103" s="226">
        <f>O103*H103</f>
        <v>0</v>
      </c>
      <c r="Q103" s="226">
        <v>0</v>
      </c>
      <c r="R103" s="226">
        <f>Q103*H103</f>
        <v>0</v>
      </c>
      <c r="S103" s="226">
        <v>0</v>
      </c>
      <c r="T103" s="227">
        <f>S103*H103</f>
        <v>0</v>
      </c>
      <c r="AR103" s="17" t="s">
        <v>214</v>
      </c>
      <c r="AT103" s="17" t="s">
        <v>209</v>
      </c>
      <c r="AU103" s="17" t="s">
        <v>78</v>
      </c>
      <c r="AY103" s="17" t="s">
        <v>207</v>
      </c>
      <c r="BE103" s="228">
        <f>IF(N103="základní",J103,0)</f>
        <v>0</v>
      </c>
      <c r="BF103" s="228">
        <f>IF(N103="snížená",J103,0)</f>
        <v>0</v>
      </c>
      <c r="BG103" s="228">
        <f>IF(N103="zákl. přenesená",J103,0)</f>
        <v>0</v>
      </c>
      <c r="BH103" s="228">
        <f>IF(N103="sníž. přenesená",J103,0)</f>
        <v>0</v>
      </c>
      <c r="BI103" s="228">
        <f>IF(N103="nulová",J103,0)</f>
        <v>0</v>
      </c>
      <c r="BJ103" s="17" t="s">
        <v>78</v>
      </c>
      <c r="BK103" s="228">
        <f>ROUND(I103*H103,2)</f>
        <v>0</v>
      </c>
      <c r="BL103" s="17" t="s">
        <v>214</v>
      </c>
      <c r="BM103" s="17" t="s">
        <v>2152</v>
      </c>
    </row>
    <row r="104" s="1" customFormat="1" ht="16.5" customHeight="1">
      <c r="B104" s="38"/>
      <c r="C104" s="217" t="s">
        <v>269</v>
      </c>
      <c r="D104" s="217" t="s">
        <v>209</v>
      </c>
      <c r="E104" s="218" t="s">
        <v>2153</v>
      </c>
      <c r="F104" s="219" t="s">
        <v>2154</v>
      </c>
      <c r="G104" s="220" t="s">
        <v>290</v>
      </c>
      <c r="H104" s="221">
        <v>2</v>
      </c>
      <c r="I104" s="222"/>
      <c r="J104" s="223">
        <f>ROUND(I104*H104,2)</f>
        <v>0</v>
      </c>
      <c r="K104" s="219" t="s">
        <v>1</v>
      </c>
      <c r="L104" s="43"/>
      <c r="M104" s="224" t="s">
        <v>1</v>
      </c>
      <c r="N104" s="225" t="s">
        <v>42</v>
      </c>
      <c r="O104" s="79"/>
      <c r="P104" s="226">
        <f>O104*H104</f>
        <v>0</v>
      </c>
      <c r="Q104" s="226">
        <v>0</v>
      </c>
      <c r="R104" s="226">
        <f>Q104*H104</f>
        <v>0</v>
      </c>
      <c r="S104" s="226">
        <v>0</v>
      </c>
      <c r="T104" s="227">
        <f>S104*H104</f>
        <v>0</v>
      </c>
      <c r="AR104" s="17" t="s">
        <v>214</v>
      </c>
      <c r="AT104" s="17" t="s">
        <v>209</v>
      </c>
      <c r="AU104" s="17" t="s">
        <v>78</v>
      </c>
      <c r="AY104" s="17" t="s">
        <v>207</v>
      </c>
      <c r="BE104" s="228">
        <f>IF(N104="základní",J104,0)</f>
        <v>0</v>
      </c>
      <c r="BF104" s="228">
        <f>IF(N104="snížená",J104,0)</f>
        <v>0</v>
      </c>
      <c r="BG104" s="228">
        <f>IF(N104="zákl. přenesená",J104,0)</f>
        <v>0</v>
      </c>
      <c r="BH104" s="228">
        <f>IF(N104="sníž. přenesená",J104,0)</f>
        <v>0</v>
      </c>
      <c r="BI104" s="228">
        <f>IF(N104="nulová",J104,0)</f>
        <v>0</v>
      </c>
      <c r="BJ104" s="17" t="s">
        <v>78</v>
      </c>
      <c r="BK104" s="228">
        <f>ROUND(I104*H104,2)</f>
        <v>0</v>
      </c>
      <c r="BL104" s="17" t="s">
        <v>214</v>
      </c>
      <c r="BM104" s="17" t="s">
        <v>2155</v>
      </c>
    </row>
    <row r="105" s="11" customFormat="1" ht="25.92" customHeight="1">
      <c r="B105" s="201"/>
      <c r="C105" s="202"/>
      <c r="D105" s="203" t="s">
        <v>70</v>
      </c>
      <c r="E105" s="204" t="s">
        <v>2156</v>
      </c>
      <c r="F105" s="204" t="s">
        <v>2157</v>
      </c>
      <c r="G105" s="202"/>
      <c r="H105" s="202"/>
      <c r="I105" s="205"/>
      <c r="J105" s="206">
        <f>BK105</f>
        <v>0</v>
      </c>
      <c r="K105" s="202"/>
      <c r="L105" s="207"/>
      <c r="M105" s="208"/>
      <c r="N105" s="209"/>
      <c r="O105" s="209"/>
      <c r="P105" s="210">
        <f>SUM(P106:P110)</f>
        <v>0</v>
      </c>
      <c r="Q105" s="209"/>
      <c r="R105" s="210">
        <f>SUM(R106:R110)</f>
        <v>0</v>
      </c>
      <c r="S105" s="209"/>
      <c r="T105" s="211">
        <f>SUM(T106:T110)</f>
        <v>0</v>
      </c>
      <c r="AR105" s="212" t="s">
        <v>78</v>
      </c>
      <c r="AT105" s="213" t="s">
        <v>70</v>
      </c>
      <c r="AU105" s="213" t="s">
        <v>71</v>
      </c>
      <c r="AY105" s="212" t="s">
        <v>207</v>
      </c>
      <c r="BK105" s="214">
        <f>SUM(BK106:BK110)</f>
        <v>0</v>
      </c>
    </row>
    <row r="106" s="1" customFormat="1" ht="16.5" customHeight="1">
      <c r="B106" s="38"/>
      <c r="C106" s="217" t="s">
        <v>280</v>
      </c>
      <c r="D106" s="217" t="s">
        <v>209</v>
      </c>
      <c r="E106" s="218" t="s">
        <v>2158</v>
      </c>
      <c r="F106" s="219" t="s">
        <v>2159</v>
      </c>
      <c r="G106" s="220" t="s">
        <v>2160</v>
      </c>
      <c r="H106" s="221">
        <v>1</v>
      </c>
      <c r="I106" s="222"/>
      <c r="J106" s="223">
        <f>ROUND(I106*H106,2)</f>
        <v>0</v>
      </c>
      <c r="K106" s="219" t="s">
        <v>1</v>
      </c>
      <c r="L106" s="43"/>
      <c r="M106" s="224" t="s">
        <v>1</v>
      </c>
      <c r="N106" s="225" t="s">
        <v>42</v>
      </c>
      <c r="O106" s="79"/>
      <c r="P106" s="226">
        <f>O106*H106</f>
        <v>0</v>
      </c>
      <c r="Q106" s="226">
        <v>0</v>
      </c>
      <c r="R106" s="226">
        <f>Q106*H106</f>
        <v>0</v>
      </c>
      <c r="S106" s="226">
        <v>0</v>
      </c>
      <c r="T106" s="227">
        <f>S106*H106</f>
        <v>0</v>
      </c>
      <c r="AR106" s="17" t="s">
        <v>214</v>
      </c>
      <c r="AT106" s="17" t="s">
        <v>209</v>
      </c>
      <c r="AU106" s="17" t="s">
        <v>78</v>
      </c>
      <c r="AY106" s="17" t="s">
        <v>207</v>
      </c>
      <c r="BE106" s="228">
        <f>IF(N106="základní",J106,0)</f>
        <v>0</v>
      </c>
      <c r="BF106" s="228">
        <f>IF(N106="snížená",J106,0)</f>
        <v>0</v>
      </c>
      <c r="BG106" s="228">
        <f>IF(N106="zákl. přenesená",J106,0)</f>
        <v>0</v>
      </c>
      <c r="BH106" s="228">
        <f>IF(N106="sníž. přenesená",J106,0)</f>
        <v>0</v>
      </c>
      <c r="BI106" s="228">
        <f>IF(N106="nulová",J106,0)</f>
        <v>0</v>
      </c>
      <c r="BJ106" s="17" t="s">
        <v>78</v>
      </c>
      <c r="BK106" s="228">
        <f>ROUND(I106*H106,2)</f>
        <v>0</v>
      </c>
      <c r="BL106" s="17" t="s">
        <v>214</v>
      </c>
      <c r="BM106" s="17" t="s">
        <v>2161</v>
      </c>
    </row>
    <row r="107" s="1" customFormat="1" ht="16.5" customHeight="1">
      <c r="B107" s="38"/>
      <c r="C107" s="217" t="s">
        <v>287</v>
      </c>
      <c r="D107" s="217" t="s">
        <v>209</v>
      </c>
      <c r="E107" s="218" t="s">
        <v>2162</v>
      </c>
      <c r="F107" s="219" t="s">
        <v>2163</v>
      </c>
      <c r="G107" s="220" t="s">
        <v>2160</v>
      </c>
      <c r="H107" s="221">
        <v>1</v>
      </c>
      <c r="I107" s="222"/>
      <c r="J107" s="223">
        <f>ROUND(I107*H107,2)</f>
        <v>0</v>
      </c>
      <c r="K107" s="219" t="s">
        <v>1</v>
      </c>
      <c r="L107" s="43"/>
      <c r="M107" s="224" t="s">
        <v>1</v>
      </c>
      <c r="N107" s="225" t="s">
        <v>42</v>
      </c>
      <c r="O107" s="79"/>
      <c r="P107" s="226">
        <f>O107*H107</f>
        <v>0</v>
      </c>
      <c r="Q107" s="226">
        <v>0</v>
      </c>
      <c r="R107" s="226">
        <f>Q107*H107</f>
        <v>0</v>
      </c>
      <c r="S107" s="226">
        <v>0</v>
      </c>
      <c r="T107" s="227">
        <f>S107*H107</f>
        <v>0</v>
      </c>
      <c r="AR107" s="17" t="s">
        <v>214</v>
      </c>
      <c r="AT107" s="17" t="s">
        <v>209</v>
      </c>
      <c r="AU107" s="17" t="s">
        <v>78</v>
      </c>
      <c r="AY107" s="17" t="s">
        <v>207</v>
      </c>
      <c r="BE107" s="228">
        <f>IF(N107="základní",J107,0)</f>
        <v>0</v>
      </c>
      <c r="BF107" s="228">
        <f>IF(N107="snížená",J107,0)</f>
        <v>0</v>
      </c>
      <c r="BG107" s="228">
        <f>IF(N107="zákl. přenesená",J107,0)</f>
        <v>0</v>
      </c>
      <c r="BH107" s="228">
        <f>IF(N107="sníž. přenesená",J107,0)</f>
        <v>0</v>
      </c>
      <c r="BI107" s="228">
        <f>IF(N107="nulová",J107,0)</f>
        <v>0</v>
      </c>
      <c r="BJ107" s="17" t="s">
        <v>78</v>
      </c>
      <c r="BK107" s="228">
        <f>ROUND(I107*H107,2)</f>
        <v>0</v>
      </c>
      <c r="BL107" s="17" t="s">
        <v>214</v>
      </c>
      <c r="BM107" s="17" t="s">
        <v>2164</v>
      </c>
    </row>
    <row r="108" s="1" customFormat="1" ht="16.5" customHeight="1">
      <c r="B108" s="38"/>
      <c r="C108" s="217" t="s">
        <v>293</v>
      </c>
      <c r="D108" s="217" t="s">
        <v>209</v>
      </c>
      <c r="E108" s="218" t="s">
        <v>2165</v>
      </c>
      <c r="F108" s="219" t="s">
        <v>2166</v>
      </c>
      <c r="G108" s="220" t="s">
        <v>1846</v>
      </c>
      <c r="H108" s="221">
        <v>5</v>
      </c>
      <c r="I108" s="222"/>
      <c r="J108" s="223">
        <f>ROUND(I108*H108,2)</f>
        <v>0</v>
      </c>
      <c r="K108" s="219" t="s">
        <v>1</v>
      </c>
      <c r="L108" s="43"/>
      <c r="M108" s="224" t="s">
        <v>1</v>
      </c>
      <c r="N108" s="225" t="s">
        <v>42</v>
      </c>
      <c r="O108" s="79"/>
      <c r="P108" s="226">
        <f>O108*H108</f>
        <v>0</v>
      </c>
      <c r="Q108" s="226">
        <v>0</v>
      </c>
      <c r="R108" s="226">
        <f>Q108*H108</f>
        <v>0</v>
      </c>
      <c r="S108" s="226">
        <v>0</v>
      </c>
      <c r="T108" s="227">
        <f>S108*H108</f>
        <v>0</v>
      </c>
      <c r="AR108" s="17" t="s">
        <v>214</v>
      </c>
      <c r="AT108" s="17" t="s">
        <v>209</v>
      </c>
      <c r="AU108" s="17" t="s">
        <v>78</v>
      </c>
      <c r="AY108" s="17" t="s">
        <v>207</v>
      </c>
      <c r="BE108" s="228">
        <f>IF(N108="základní",J108,0)</f>
        <v>0</v>
      </c>
      <c r="BF108" s="228">
        <f>IF(N108="snížená",J108,0)</f>
        <v>0</v>
      </c>
      <c r="BG108" s="228">
        <f>IF(N108="zákl. přenesená",J108,0)</f>
        <v>0</v>
      </c>
      <c r="BH108" s="228">
        <f>IF(N108="sníž. přenesená",J108,0)</f>
        <v>0</v>
      </c>
      <c r="BI108" s="228">
        <f>IF(N108="nulová",J108,0)</f>
        <v>0</v>
      </c>
      <c r="BJ108" s="17" t="s">
        <v>78</v>
      </c>
      <c r="BK108" s="228">
        <f>ROUND(I108*H108,2)</f>
        <v>0</v>
      </c>
      <c r="BL108" s="17" t="s">
        <v>214</v>
      </c>
      <c r="BM108" s="17" t="s">
        <v>2167</v>
      </c>
    </row>
    <row r="109" s="1" customFormat="1" ht="16.5" customHeight="1">
      <c r="B109" s="38"/>
      <c r="C109" s="217" t="s">
        <v>8</v>
      </c>
      <c r="D109" s="217" t="s">
        <v>209</v>
      </c>
      <c r="E109" s="218" t="s">
        <v>2168</v>
      </c>
      <c r="F109" s="219" t="s">
        <v>2169</v>
      </c>
      <c r="G109" s="220" t="s">
        <v>1846</v>
      </c>
      <c r="H109" s="221">
        <v>3</v>
      </c>
      <c r="I109" s="222"/>
      <c r="J109" s="223">
        <f>ROUND(I109*H109,2)</f>
        <v>0</v>
      </c>
      <c r="K109" s="219" t="s">
        <v>1</v>
      </c>
      <c r="L109" s="43"/>
      <c r="M109" s="224" t="s">
        <v>1</v>
      </c>
      <c r="N109" s="225" t="s">
        <v>42</v>
      </c>
      <c r="O109" s="79"/>
      <c r="P109" s="226">
        <f>O109*H109</f>
        <v>0</v>
      </c>
      <c r="Q109" s="226">
        <v>0</v>
      </c>
      <c r="R109" s="226">
        <f>Q109*H109</f>
        <v>0</v>
      </c>
      <c r="S109" s="226">
        <v>0</v>
      </c>
      <c r="T109" s="227">
        <f>S109*H109</f>
        <v>0</v>
      </c>
      <c r="AR109" s="17" t="s">
        <v>214</v>
      </c>
      <c r="AT109" s="17" t="s">
        <v>209</v>
      </c>
      <c r="AU109" s="17" t="s">
        <v>78</v>
      </c>
      <c r="AY109" s="17" t="s">
        <v>207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17" t="s">
        <v>78</v>
      </c>
      <c r="BK109" s="228">
        <f>ROUND(I109*H109,2)</f>
        <v>0</v>
      </c>
      <c r="BL109" s="17" t="s">
        <v>214</v>
      </c>
      <c r="BM109" s="17" t="s">
        <v>2170</v>
      </c>
    </row>
    <row r="110" s="1" customFormat="1" ht="16.5" customHeight="1">
      <c r="B110" s="38"/>
      <c r="C110" s="217" t="s">
        <v>303</v>
      </c>
      <c r="D110" s="217" t="s">
        <v>209</v>
      </c>
      <c r="E110" s="218" t="s">
        <v>2171</v>
      </c>
      <c r="F110" s="219" t="s">
        <v>2172</v>
      </c>
      <c r="G110" s="220" t="s">
        <v>1846</v>
      </c>
      <c r="H110" s="221">
        <v>12</v>
      </c>
      <c r="I110" s="222"/>
      <c r="J110" s="223">
        <f>ROUND(I110*H110,2)</f>
        <v>0</v>
      </c>
      <c r="K110" s="219" t="s">
        <v>1</v>
      </c>
      <c r="L110" s="43"/>
      <c r="M110" s="224" t="s">
        <v>1</v>
      </c>
      <c r="N110" s="225" t="s">
        <v>42</v>
      </c>
      <c r="O110" s="79"/>
      <c r="P110" s="226">
        <f>O110*H110</f>
        <v>0</v>
      </c>
      <c r="Q110" s="226">
        <v>0</v>
      </c>
      <c r="R110" s="226">
        <f>Q110*H110</f>
        <v>0</v>
      </c>
      <c r="S110" s="226">
        <v>0</v>
      </c>
      <c r="T110" s="227">
        <f>S110*H110</f>
        <v>0</v>
      </c>
      <c r="AR110" s="17" t="s">
        <v>214</v>
      </c>
      <c r="AT110" s="17" t="s">
        <v>209</v>
      </c>
      <c r="AU110" s="17" t="s">
        <v>78</v>
      </c>
      <c r="AY110" s="17" t="s">
        <v>207</v>
      </c>
      <c r="BE110" s="228">
        <f>IF(N110="základní",J110,0)</f>
        <v>0</v>
      </c>
      <c r="BF110" s="228">
        <f>IF(N110="snížená",J110,0)</f>
        <v>0</v>
      </c>
      <c r="BG110" s="228">
        <f>IF(N110="zákl. přenesená",J110,0)</f>
        <v>0</v>
      </c>
      <c r="BH110" s="228">
        <f>IF(N110="sníž. přenesená",J110,0)</f>
        <v>0</v>
      </c>
      <c r="BI110" s="228">
        <f>IF(N110="nulová",J110,0)</f>
        <v>0</v>
      </c>
      <c r="BJ110" s="17" t="s">
        <v>78</v>
      </c>
      <c r="BK110" s="228">
        <f>ROUND(I110*H110,2)</f>
        <v>0</v>
      </c>
      <c r="BL110" s="17" t="s">
        <v>214</v>
      </c>
      <c r="BM110" s="17" t="s">
        <v>2173</v>
      </c>
    </row>
    <row r="111" s="11" customFormat="1" ht="25.92" customHeight="1">
      <c r="B111" s="201"/>
      <c r="C111" s="202"/>
      <c r="D111" s="203" t="s">
        <v>70</v>
      </c>
      <c r="E111" s="204" t="s">
        <v>2174</v>
      </c>
      <c r="F111" s="204" t="s">
        <v>1931</v>
      </c>
      <c r="G111" s="202"/>
      <c r="H111" s="202"/>
      <c r="I111" s="205"/>
      <c r="J111" s="206">
        <f>BK111</f>
        <v>0</v>
      </c>
      <c r="K111" s="202"/>
      <c r="L111" s="207"/>
      <c r="M111" s="208"/>
      <c r="N111" s="209"/>
      <c r="O111" s="209"/>
      <c r="P111" s="210">
        <f>SUM(P112:P116)</f>
        <v>0</v>
      </c>
      <c r="Q111" s="209"/>
      <c r="R111" s="210">
        <f>SUM(R112:R116)</f>
        <v>0</v>
      </c>
      <c r="S111" s="209"/>
      <c r="T111" s="211">
        <f>SUM(T112:T116)</f>
        <v>0</v>
      </c>
      <c r="AR111" s="212" t="s">
        <v>214</v>
      </c>
      <c r="AT111" s="213" t="s">
        <v>70</v>
      </c>
      <c r="AU111" s="213" t="s">
        <v>71</v>
      </c>
      <c r="AY111" s="212" t="s">
        <v>207</v>
      </c>
      <c r="BK111" s="214">
        <f>SUM(BK112:BK116)</f>
        <v>0</v>
      </c>
    </row>
    <row r="112" s="1" customFormat="1" ht="16.5" customHeight="1">
      <c r="B112" s="38"/>
      <c r="C112" s="217" t="s">
        <v>310</v>
      </c>
      <c r="D112" s="217" t="s">
        <v>209</v>
      </c>
      <c r="E112" s="218" t="s">
        <v>1932</v>
      </c>
      <c r="F112" s="219" t="s">
        <v>2175</v>
      </c>
      <c r="G112" s="220" t="s">
        <v>1934</v>
      </c>
      <c r="H112" s="221">
        <v>1</v>
      </c>
      <c r="I112" s="222"/>
      <c r="J112" s="223">
        <f>ROUND(I112*H112,2)</f>
        <v>0</v>
      </c>
      <c r="K112" s="219" t="s">
        <v>1</v>
      </c>
      <c r="L112" s="43"/>
      <c r="M112" s="224" t="s">
        <v>1</v>
      </c>
      <c r="N112" s="225" t="s">
        <v>42</v>
      </c>
      <c r="O112" s="79"/>
      <c r="P112" s="226">
        <f>O112*H112</f>
        <v>0</v>
      </c>
      <c r="Q112" s="226">
        <v>0</v>
      </c>
      <c r="R112" s="226">
        <f>Q112*H112</f>
        <v>0</v>
      </c>
      <c r="S112" s="226">
        <v>0</v>
      </c>
      <c r="T112" s="227">
        <f>S112*H112</f>
        <v>0</v>
      </c>
      <c r="AR112" s="17" t="s">
        <v>1200</v>
      </c>
      <c r="AT112" s="17" t="s">
        <v>209</v>
      </c>
      <c r="AU112" s="17" t="s">
        <v>78</v>
      </c>
      <c r="AY112" s="17" t="s">
        <v>207</v>
      </c>
      <c r="BE112" s="228">
        <f>IF(N112="základní",J112,0)</f>
        <v>0</v>
      </c>
      <c r="BF112" s="228">
        <f>IF(N112="snížená",J112,0)</f>
        <v>0</v>
      </c>
      <c r="BG112" s="228">
        <f>IF(N112="zákl. přenesená",J112,0)</f>
        <v>0</v>
      </c>
      <c r="BH112" s="228">
        <f>IF(N112="sníž. přenesená",J112,0)</f>
        <v>0</v>
      </c>
      <c r="BI112" s="228">
        <f>IF(N112="nulová",J112,0)</f>
        <v>0</v>
      </c>
      <c r="BJ112" s="17" t="s">
        <v>78</v>
      </c>
      <c r="BK112" s="228">
        <f>ROUND(I112*H112,2)</f>
        <v>0</v>
      </c>
      <c r="BL112" s="17" t="s">
        <v>1200</v>
      </c>
      <c r="BM112" s="17" t="s">
        <v>2176</v>
      </c>
    </row>
    <row r="113" s="1" customFormat="1" ht="16.5" customHeight="1">
      <c r="B113" s="38"/>
      <c r="C113" s="217" t="s">
        <v>318</v>
      </c>
      <c r="D113" s="217" t="s">
        <v>209</v>
      </c>
      <c r="E113" s="218" t="s">
        <v>2177</v>
      </c>
      <c r="F113" s="219" t="s">
        <v>2178</v>
      </c>
      <c r="G113" s="220" t="s">
        <v>1934</v>
      </c>
      <c r="H113" s="221">
        <v>1</v>
      </c>
      <c r="I113" s="222"/>
      <c r="J113" s="223">
        <f>ROUND(I113*H113,2)</f>
        <v>0</v>
      </c>
      <c r="K113" s="219" t="s">
        <v>1</v>
      </c>
      <c r="L113" s="43"/>
      <c r="M113" s="224" t="s">
        <v>1</v>
      </c>
      <c r="N113" s="225" t="s">
        <v>42</v>
      </c>
      <c r="O113" s="79"/>
      <c r="P113" s="226">
        <f>O113*H113</f>
        <v>0</v>
      </c>
      <c r="Q113" s="226">
        <v>0</v>
      </c>
      <c r="R113" s="226">
        <f>Q113*H113</f>
        <v>0</v>
      </c>
      <c r="S113" s="226">
        <v>0</v>
      </c>
      <c r="T113" s="227">
        <f>S113*H113</f>
        <v>0</v>
      </c>
      <c r="AR113" s="17" t="s">
        <v>1200</v>
      </c>
      <c r="AT113" s="17" t="s">
        <v>209</v>
      </c>
      <c r="AU113" s="17" t="s">
        <v>78</v>
      </c>
      <c r="AY113" s="17" t="s">
        <v>207</v>
      </c>
      <c r="BE113" s="228">
        <f>IF(N113="základní",J113,0)</f>
        <v>0</v>
      </c>
      <c r="BF113" s="228">
        <f>IF(N113="snížená",J113,0)</f>
        <v>0</v>
      </c>
      <c r="BG113" s="228">
        <f>IF(N113="zákl. přenesená",J113,0)</f>
        <v>0</v>
      </c>
      <c r="BH113" s="228">
        <f>IF(N113="sníž. přenesená",J113,0)</f>
        <v>0</v>
      </c>
      <c r="BI113" s="228">
        <f>IF(N113="nulová",J113,0)</f>
        <v>0</v>
      </c>
      <c r="BJ113" s="17" t="s">
        <v>78</v>
      </c>
      <c r="BK113" s="228">
        <f>ROUND(I113*H113,2)</f>
        <v>0</v>
      </c>
      <c r="BL113" s="17" t="s">
        <v>1200</v>
      </c>
      <c r="BM113" s="17" t="s">
        <v>2179</v>
      </c>
    </row>
    <row r="114" s="1" customFormat="1" ht="16.5" customHeight="1">
      <c r="B114" s="38"/>
      <c r="C114" s="217" t="s">
        <v>323</v>
      </c>
      <c r="D114" s="217" t="s">
        <v>209</v>
      </c>
      <c r="E114" s="218" t="s">
        <v>1936</v>
      </c>
      <c r="F114" s="219" t="s">
        <v>2180</v>
      </c>
      <c r="G114" s="220" t="s">
        <v>1934</v>
      </c>
      <c r="H114" s="221">
        <v>1</v>
      </c>
      <c r="I114" s="222"/>
      <c r="J114" s="223">
        <f>ROUND(I114*H114,2)</f>
        <v>0</v>
      </c>
      <c r="K114" s="219" t="s">
        <v>1</v>
      </c>
      <c r="L114" s="43"/>
      <c r="M114" s="224" t="s">
        <v>1</v>
      </c>
      <c r="N114" s="225" t="s">
        <v>42</v>
      </c>
      <c r="O114" s="79"/>
      <c r="P114" s="226">
        <f>O114*H114</f>
        <v>0</v>
      </c>
      <c r="Q114" s="226">
        <v>0</v>
      </c>
      <c r="R114" s="226">
        <f>Q114*H114</f>
        <v>0</v>
      </c>
      <c r="S114" s="226">
        <v>0</v>
      </c>
      <c r="T114" s="227">
        <f>S114*H114</f>
        <v>0</v>
      </c>
      <c r="AR114" s="17" t="s">
        <v>1200</v>
      </c>
      <c r="AT114" s="17" t="s">
        <v>209</v>
      </c>
      <c r="AU114" s="17" t="s">
        <v>78</v>
      </c>
      <c r="AY114" s="17" t="s">
        <v>207</v>
      </c>
      <c r="BE114" s="228">
        <f>IF(N114="základní",J114,0)</f>
        <v>0</v>
      </c>
      <c r="BF114" s="228">
        <f>IF(N114="snížená",J114,0)</f>
        <v>0</v>
      </c>
      <c r="BG114" s="228">
        <f>IF(N114="zákl. přenesená",J114,0)</f>
        <v>0</v>
      </c>
      <c r="BH114" s="228">
        <f>IF(N114="sníž. přenesená",J114,0)</f>
        <v>0</v>
      </c>
      <c r="BI114" s="228">
        <f>IF(N114="nulová",J114,0)</f>
        <v>0</v>
      </c>
      <c r="BJ114" s="17" t="s">
        <v>78</v>
      </c>
      <c r="BK114" s="228">
        <f>ROUND(I114*H114,2)</f>
        <v>0</v>
      </c>
      <c r="BL114" s="17" t="s">
        <v>1200</v>
      </c>
      <c r="BM114" s="17" t="s">
        <v>2181</v>
      </c>
    </row>
    <row r="115" s="1" customFormat="1" ht="16.5" customHeight="1">
      <c r="B115" s="38"/>
      <c r="C115" s="217" t="s">
        <v>328</v>
      </c>
      <c r="D115" s="217" t="s">
        <v>209</v>
      </c>
      <c r="E115" s="218" t="s">
        <v>1939</v>
      </c>
      <c r="F115" s="219" t="s">
        <v>2182</v>
      </c>
      <c r="G115" s="220" t="s">
        <v>1934</v>
      </c>
      <c r="H115" s="221">
        <v>1</v>
      </c>
      <c r="I115" s="222"/>
      <c r="J115" s="223">
        <f>ROUND(I115*H115,2)</f>
        <v>0</v>
      </c>
      <c r="K115" s="219" t="s">
        <v>1</v>
      </c>
      <c r="L115" s="43"/>
      <c r="M115" s="224" t="s">
        <v>1</v>
      </c>
      <c r="N115" s="225" t="s">
        <v>42</v>
      </c>
      <c r="O115" s="79"/>
      <c r="P115" s="226">
        <f>O115*H115</f>
        <v>0</v>
      </c>
      <c r="Q115" s="226">
        <v>0</v>
      </c>
      <c r="R115" s="226">
        <f>Q115*H115</f>
        <v>0</v>
      </c>
      <c r="S115" s="226">
        <v>0</v>
      </c>
      <c r="T115" s="227">
        <f>S115*H115</f>
        <v>0</v>
      </c>
      <c r="AR115" s="17" t="s">
        <v>1200</v>
      </c>
      <c r="AT115" s="17" t="s">
        <v>209</v>
      </c>
      <c r="AU115" s="17" t="s">
        <v>78</v>
      </c>
      <c r="AY115" s="17" t="s">
        <v>207</v>
      </c>
      <c r="BE115" s="228">
        <f>IF(N115="základní",J115,0)</f>
        <v>0</v>
      </c>
      <c r="BF115" s="228">
        <f>IF(N115="snížená",J115,0)</f>
        <v>0</v>
      </c>
      <c r="BG115" s="228">
        <f>IF(N115="zákl. přenesená",J115,0)</f>
        <v>0</v>
      </c>
      <c r="BH115" s="228">
        <f>IF(N115="sníž. přenesená",J115,0)</f>
        <v>0</v>
      </c>
      <c r="BI115" s="228">
        <f>IF(N115="nulová",J115,0)</f>
        <v>0</v>
      </c>
      <c r="BJ115" s="17" t="s">
        <v>78</v>
      </c>
      <c r="BK115" s="228">
        <f>ROUND(I115*H115,2)</f>
        <v>0</v>
      </c>
      <c r="BL115" s="17" t="s">
        <v>1200</v>
      </c>
      <c r="BM115" s="17" t="s">
        <v>2183</v>
      </c>
    </row>
    <row r="116" s="1" customFormat="1" ht="16.5" customHeight="1">
      <c r="B116" s="38"/>
      <c r="C116" s="217" t="s">
        <v>7</v>
      </c>
      <c r="D116" s="217" t="s">
        <v>209</v>
      </c>
      <c r="E116" s="218" t="s">
        <v>2184</v>
      </c>
      <c r="F116" s="219" t="s">
        <v>2185</v>
      </c>
      <c r="G116" s="220" t="s">
        <v>1934</v>
      </c>
      <c r="H116" s="221">
        <v>1</v>
      </c>
      <c r="I116" s="222"/>
      <c r="J116" s="223">
        <f>ROUND(I116*H116,2)</f>
        <v>0</v>
      </c>
      <c r="K116" s="219" t="s">
        <v>1</v>
      </c>
      <c r="L116" s="43"/>
      <c r="M116" s="287" t="s">
        <v>1</v>
      </c>
      <c r="N116" s="288" t="s">
        <v>42</v>
      </c>
      <c r="O116" s="289"/>
      <c r="P116" s="290">
        <f>O116*H116</f>
        <v>0</v>
      </c>
      <c r="Q116" s="290">
        <v>0</v>
      </c>
      <c r="R116" s="290">
        <f>Q116*H116</f>
        <v>0</v>
      </c>
      <c r="S116" s="290">
        <v>0</v>
      </c>
      <c r="T116" s="291">
        <f>S116*H116</f>
        <v>0</v>
      </c>
      <c r="AR116" s="17" t="s">
        <v>1200</v>
      </c>
      <c r="AT116" s="17" t="s">
        <v>209</v>
      </c>
      <c r="AU116" s="17" t="s">
        <v>78</v>
      </c>
      <c r="AY116" s="17" t="s">
        <v>207</v>
      </c>
      <c r="BE116" s="228">
        <f>IF(N116="základní",J116,0)</f>
        <v>0</v>
      </c>
      <c r="BF116" s="228">
        <f>IF(N116="snížená",J116,0)</f>
        <v>0</v>
      </c>
      <c r="BG116" s="228">
        <f>IF(N116="zákl. přenesená",J116,0)</f>
        <v>0</v>
      </c>
      <c r="BH116" s="228">
        <f>IF(N116="sníž. přenesená",J116,0)</f>
        <v>0</v>
      </c>
      <c r="BI116" s="228">
        <f>IF(N116="nulová",J116,0)</f>
        <v>0</v>
      </c>
      <c r="BJ116" s="17" t="s">
        <v>78</v>
      </c>
      <c r="BK116" s="228">
        <f>ROUND(I116*H116,2)</f>
        <v>0</v>
      </c>
      <c r="BL116" s="17" t="s">
        <v>1200</v>
      </c>
      <c r="BM116" s="17" t="s">
        <v>2186</v>
      </c>
    </row>
    <row r="117" s="1" customFormat="1" ht="6.96" customHeight="1">
      <c r="B117" s="57"/>
      <c r="C117" s="58"/>
      <c r="D117" s="58"/>
      <c r="E117" s="58"/>
      <c r="F117" s="58"/>
      <c r="G117" s="58"/>
      <c r="H117" s="58"/>
      <c r="I117" s="167"/>
      <c r="J117" s="58"/>
      <c r="K117" s="58"/>
      <c r="L117" s="43"/>
    </row>
  </sheetData>
  <sheetProtection sheet="1" autoFilter="0" formatColumns="0" formatRows="0" objects="1" scenarios="1" spinCount="100000" saltValue="BrXQclnPq+ZszdQqEHp1/CjbJR93GgYLTqW1gUCKl32ytf3Z3mhMg9EpI/jX7ZRMPxEyl7zoLtRw8/ZFEL30PA==" hashValue="mRU607gP9aZiMT5VEvgI8aZdtURx25qgKWqMveYoZBX34IEoeQ/9jO6IZJn2hggcnWmiJGhq8wbABZZYL3GP4A==" algorithmName="SHA-512" password="CC35"/>
  <autoFilter ref="C89:K11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6" customWidth="1"/>
    <col min="10" max="10" width="23.5" customWidth="1"/>
    <col min="11" max="11" width="15.5" hidden="1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7" t="s">
        <v>106</v>
      </c>
    </row>
    <row r="3" ht="6.96" customHeight="1">
      <c r="B3" s="137"/>
      <c r="C3" s="138"/>
      <c r="D3" s="138"/>
      <c r="E3" s="138"/>
      <c r="F3" s="138"/>
      <c r="G3" s="138"/>
      <c r="H3" s="138"/>
      <c r="I3" s="139"/>
      <c r="J3" s="138"/>
      <c r="K3" s="138"/>
      <c r="L3" s="20"/>
      <c r="AT3" s="17" t="s">
        <v>80</v>
      </c>
    </row>
    <row r="4" ht="24.96" customHeight="1">
      <c r="B4" s="20"/>
      <c r="D4" s="140" t="s">
        <v>160</v>
      </c>
      <c r="L4" s="20"/>
      <c r="M4" s="24" t="s">
        <v>10</v>
      </c>
      <c r="AT4" s="17" t="s">
        <v>4</v>
      </c>
    </row>
    <row r="5" ht="6.96" customHeight="1">
      <c r="B5" s="20"/>
      <c r="L5" s="20"/>
    </row>
    <row r="6" ht="12" customHeight="1">
      <c r="B6" s="20"/>
      <c r="D6" s="141" t="s">
        <v>16</v>
      </c>
      <c r="L6" s="20"/>
    </row>
    <row r="7" ht="16.5" customHeight="1">
      <c r="B7" s="20"/>
      <c r="E7" s="142" t="str">
        <f>'Rekapitulace stavby'!K6</f>
        <v>5.TEMNÝ DŮL- VÝCVIKOVÉ STŘEDISKO-obj.24 -CÚ 2018/1</v>
      </c>
      <c r="F7" s="141"/>
      <c r="G7" s="141"/>
      <c r="H7" s="141"/>
      <c r="L7" s="20"/>
    </row>
    <row r="8" s="1" customFormat="1" ht="12" customHeight="1">
      <c r="B8" s="43"/>
      <c r="D8" s="141" t="s">
        <v>161</v>
      </c>
      <c r="I8" s="143"/>
      <c r="L8" s="43"/>
    </row>
    <row r="9" s="1" customFormat="1" ht="36.96" customHeight="1">
      <c r="B9" s="43"/>
      <c r="E9" s="144" t="s">
        <v>2187</v>
      </c>
      <c r="F9" s="1"/>
      <c r="G9" s="1"/>
      <c r="H9" s="1"/>
      <c r="I9" s="143"/>
      <c r="L9" s="43"/>
    </row>
    <row r="10" s="1" customFormat="1">
      <c r="B10" s="43"/>
      <c r="I10" s="143"/>
      <c r="L10" s="43"/>
    </row>
    <row r="11" s="1" customFormat="1" ht="12" customHeight="1">
      <c r="B11" s="43"/>
      <c r="D11" s="141" t="s">
        <v>19</v>
      </c>
      <c r="F11" s="17" t="s">
        <v>1</v>
      </c>
      <c r="I11" s="145" t="s">
        <v>20</v>
      </c>
      <c r="J11" s="17" t="s">
        <v>1</v>
      </c>
      <c r="L11" s="43"/>
    </row>
    <row r="12" s="1" customFormat="1" ht="12" customHeight="1">
      <c r="B12" s="43"/>
      <c r="D12" s="141" t="s">
        <v>21</v>
      </c>
      <c r="F12" s="17" t="s">
        <v>22</v>
      </c>
      <c r="I12" s="145" t="s">
        <v>23</v>
      </c>
      <c r="J12" s="146" t="str">
        <f>'Rekapitulace stavby'!AN8</f>
        <v>12. 4. 2018</v>
      </c>
      <c r="L12" s="43"/>
    </row>
    <row r="13" s="1" customFormat="1" ht="10.8" customHeight="1">
      <c r="B13" s="43"/>
      <c r="I13" s="143"/>
      <c r="L13" s="43"/>
    </row>
    <row r="14" s="1" customFormat="1" ht="12" customHeight="1">
      <c r="B14" s="43"/>
      <c r="D14" s="141" t="s">
        <v>25</v>
      </c>
      <c r="I14" s="145" t="s">
        <v>26</v>
      </c>
      <c r="J14" s="17" t="s">
        <v>1</v>
      </c>
      <c r="L14" s="43"/>
    </row>
    <row r="15" s="1" customFormat="1" ht="18" customHeight="1">
      <c r="B15" s="43"/>
      <c r="E15" s="17" t="s">
        <v>27</v>
      </c>
      <c r="I15" s="145" t="s">
        <v>28</v>
      </c>
      <c r="J15" s="17" t="s">
        <v>1</v>
      </c>
      <c r="L15" s="43"/>
    </row>
    <row r="16" s="1" customFormat="1" ht="6.96" customHeight="1">
      <c r="B16" s="43"/>
      <c r="I16" s="143"/>
      <c r="L16" s="43"/>
    </row>
    <row r="17" s="1" customFormat="1" ht="12" customHeight="1">
      <c r="B17" s="43"/>
      <c r="D17" s="141" t="s">
        <v>29</v>
      </c>
      <c r="I17" s="145" t="s">
        <v>26</v>
      </c>
      <c r="J17" s="33" t="str">
        <f>'Rekapitulace stavby'!AN13</f>
        <v>Vyplň údaj</v>
      </c>
      <c r="L17" s="43"/>
    </row>
    <row r="18" s="1" customFormat="1" ht="18" customHeight="1">
      <c r="B18" s="43"/>
      <c r="E18" s="33" t="str">
        <f>'Rekapitulace stavby'!E14</f>
        <v>Vyplň údaj</v>
      </c>
      <c r="F18" s="17"/>
      <c r="G18" s="17"/>
      <c r="H18" s="17"/>
      <c r="I18" s="145" t="s">
        <v>28</v>
      </c>
      <c r="J18" s="33" t="str">
        <f>'Rekapitulace stavby'!AN14</f>
        <v>Vyplň údaj</v>
      </c>
      <c r="L18" s="43"/>
    </row>
    <row r="19" s="1" customFormat="1" ht="6.96" customHeight="1">
      <c r="B19" s="43"/>
      <c r="I19" s="143"/>
      <c r="L19" s="43"/>
    </row>
    <row r="20" s="1" customFormat="1" ht="12" customHeight="1">
      <c r="B20" s="43"/>
      <c r="D20" s="141" t="s">
        <v>31</v>
      </c>
      <c r="I20" s="145" t="s">
        <v>26</v>
      </c>
      <c r="J20" s="17" t="s">
        <v>1</v>
      </c>
      <c r="L20" s="43"/>
    </row>
    <row r="21" s="1" customFormat="1" ht="18" customHeight="1">
      <c r="B21" s="43"/>
      <c r="E21" s="17" t="s">
        <v>165</v>
      </c>
      <c r="I21" s="145" t="s">
        <v>28</v>
      </c>
      <c r="J21" s="17" t="s">
        <v>1</v>
      </c>
      <c r="L21" s="43"/>
    </row>
    <row r="22" s="1" customFormat="1" ht="6.96" customHeight="1">
      <c r="B22" s="43"/>
      <c r="I22" s="143"/>
      <c r="L22" s="43"/>
    </row>
    <row r="23" s="1" customFormat="1" ht="12" customHeight="1">
      <c r="B23" s="43"/>
      <c r="D23" s="141" t="s">
        <v>34</v>
      </c>
      <c r="I23" s="145" t="s">
        <v>26</v>
      </c>
      <c r="J23" s="17" t="str">
        <f>IF('Rekapitulace stavby'!AN19="","",'Rekapitulace stavby'!AN19)</f>
        <v/>
      </c>
      <c r="L23" s="43"/>
    </row>
    <row r="24" s="1" customFormat="1" ht="18" customHeight="1">
      <c r="B24" s="43"/>
      <c r="E24" s="17" t="str">
        <f>IF('Rekapitulace stavby'!E20="","",'Rekapitulace stavby'!E20)</f>
        <v xml:space="preserve"> </v>
      </c>
      <c r="I24" s="145" t="s">
        <v>28</v>
      </c>
      <c r="J24" s="17" t="str">
        <f>IF('Rekapitulace stavby'!AN20="","",'Rekapitulace stavby'!AN20)</f>
        <v/>
      </c>
      <c r="L24" s="43"/>
    </row>
    <row r="25" s="1" customFormat="1" ht="6.96" customHeight="1">
      <c r="B25" s="43"/>
      <c r="I25" s="143"/>
      <c r="L25" s="43"/>
    </row>
    <row r="26" s="1" customFormat="1" ht="12" customHeight="1">
      <c r="B26" s="43"/>
      <c r="D26" s="141" t="s">
        <v>35</v>
      </c>
      <c r="I26" s="143"/>
      <c r="L26" s="43"/>
    </row>
    <row r="27" s="7" customFormat="1" ht="16.5" customHeight="1">
      <c r="B27" s="147"/>
      <c r="E27" s="148" t="s">
        <v>1</v>
      </c>
      <c r="F27" s="148"/>
      <c r="G27" s="148"/>
      <c r="H27" s="148"/>
      <c r="I27" s="149"/>
      <c r="L27" s="147"/>
    </row>
    <row r="28" s="1" customFormat="1" ht="6.96" customHeight="1">
      <c r="B28" s="43"/>
      <c r="I28" s="143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50"/>
      <c r="J29" s="71"/>
      <c r="K29" s="71"/>
      <c r="L29" s="43"/>
    </row>
    <row r="30" s="1" customFormat="1" ht="25.44" customHeight="1">
      <c r="B30" s="43"/>
      <c r="D30" s="151" t="s">
        <v>37</v>
      </c>
      <c r="I30" s="143"/>
      <c r="J30" s="152">
        <f>ROUND(J82,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50"/>
      <c r="J31" s="71"/>
      <c r="K31" s="71"/>
      <c r="L31" s="43"/>
    </row>
    <row r="32" s="1" customFormat="1" ht="14.4" customHeight="1">
      <c r="B32" s="43"/>
      <c r="F32" s="153" t="s">
        <v>39</v>
      </c>
      <c r="I32" s="154" t="s">
        <v>38</v>
      </c>
      <c r="J32" s="153" t="s">
        <v>40</v>
      </c>
      <c r="L32" s="43"/>
    </row>
    <row r="33" s="1" customFormat="1" ht="14.4" customHeight="1">
      <c r="B33" s="43"/>
      <c r="D33" s="141" t="s">
        <v>41</v>
      </c>
      <c r="E33" s="141" t="s">
        <v>42</v>
      </c>
      <c r="F33" s="155">
        <f>ROUND((SUM(BE82:BE89)),  2)</f>
        <v>0</v>
      </c>
      <c r="I33" s="156">
        <v>0.20999999999999999</v>
      </c>
      <c r="J33" s="155">
        <f>ROUND(((SUM(BE82:BE89))*I33),  2)</f>
        <v>0</v>
      </c>
      <c r="L33" s="43"/>
    </row>
    <row r="34" s="1" customFormat="1" ht="14.4" customHeight="1">
      <c r="B34" s="43"/>
      <c r="E34" s="141" t="s">
        <v>43</v>
      </c>
      <c r="F34" s="155">
        <f>ROUND((SUM(BF82:BF89)),  2)</f>
        <v>0</v>
      </c>
      <c r="I34" s="156">
        <v>0.14999999999999999</v>
      </c>
      <c r="J34" s="155">
        <f>ROUND(((SUM(BF82:BF89))*I34),  2)</f>
        <v>0</v>
      </c>
      <c r="L34" s="43"/>
    </row>
    <row r="35" hidden="1" s="1" customFormat="1" ht="14.4" customHeight="1">
      <c r="B35" s="43"/>
      <c r="E35" s="141" t="s">
        <v>44</v>
      </c>
      <c r="F35" s="155">
        <f>ROUND((SUM(BG82:BG89)),  2)</f>
        <v>0</v>
      </c>
      <c r="I35" s="156">
        <v>0.20999999999999999</v>
      </c>
      <c r="J35" s="155">
        <f>0</f>
        <v>0</v>
      </c>
      <c r="L35" s="43"/>
    </row>
    <row r="36" hidden="1" s="1" customFormat="1" ht="14.4" customHeight="1">
      <c r="B36" s="43"/>
      <c r="E36" s="141" t="s">
        <v>45</v>
      </c>
      <c r="F36" s="155">
        <f>ROUND((SUM(BH82:BH89)),  2)</f>
        <v>0</v>
      </c>
      <c r="I36" s="156">
        <v>0.14999999999999999</v>
      </c>
      <c r="J36" s="155">
        <f>0</f>
        <v>0</v>
      </c>
      <c r="L36" s="43"/>
    </row>
    <row r="37" hidden="1" s="1" customFormat="1" ht="14.4" customHeight="1">
      <c r="B37" s="43"/>
      <c r="E37" s="141" t="s">
        <v>46</v>
      </c>
      <c r="F37" s="155">
        <f>ROUND((SUM(BI82:BI89)),  2)</f>
        <v>0</v>
      </c>
      <c r="I37" s="156">
        <v>0</v>
      </c>
      <c r="J37" s="155">
        <f>0</f>
        <v>0</v>
      </c>
      <c r="L37" s="43"/>
    </row>
    <row r="38" s="1" customFormat="1" ht="6.96" customHeight="1">
      <c r="B38" s="43"/>
      <c r="I38" s="143"/>
      <c r="L38" s="43"/>
    </row>
    <row r="39" s="1" customFormat="1" ht="25.44" customHeight="1">
      <c r="B39" s="43"/>
      <c r="C39" s="157"/>
      <c r="D39" s="158" t="s">
        <v>47</v>
      </c>
      <c r="E39" s="159"/>
      <c r="F39" s="159"/>
      <c r="G39" s="160" t="s">
        <v>48</v>
      </c>
      <c r="H39" s="161" t="s">
        <v>49</v>
      </c>
      <c r="I39" s="162"/>
      <c r="J39" s="163">
        <f>SUM(J30:J37)</f>
        <v>0</v>
      </c>
      <c r="K39" s="164"/>
      <c r="L39" s="43"/>
    </row>
    <row r="40" s="1" customFormat="1" ht="14.4" customHeight="1"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43"/>
    </row>
    <row r="44" s="1" customFormat="1" ht="6.96" customHeight="1"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43"/>
    </row>
    <row r="45" s="1" customFormat="1" ht="24.96" customHeight="1">
      <c r="B45" s="38"/>
      <c r="C45" s="23" t="s">
        <v>166</v>
      </c>
      <c r="D45" s="39"/>
      <c r="E45" s="39"/>
      <c r="F45" s="39"/>
      <c r="G45" s="39"/>
      <c r="H45" s="39"/>
      <c r="I45" s="143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43"/>
      <c r="J46" s="39"/>
      <c r="K46" s="39"/>
      <c r="L46" s="43"/>
    </row>
    <row r="47" s="1" customFormat="1" ht="12" customHeight="1">
      <c r="B47" s="38"/>
      <c r="C47" s="32" t="s">
        <v>16</v>
      </c>
      <c r="D47" s="39"/>
      <c r="E47" s="39"/>
      <c r="F47" s="39"/>
      <c r="G47" s="39"/>
      <c r="H47" s="39"/>
      <c r="I47" s="143"/>
      <c r="J47" s="39"/>
      <c r="K47" s="39"/>
      <c r="L47" s="43"/>
    </row>
    <row r="48" s="1" customFormat="1" ht="16.5" customHeight="1">
      <c r="B48" s="38"/>
      <c r="C48" s="39"/>
      <c r="D48" s="39"/>
      <c r="E48" s="171" t="str">
        <f>E7</f>
        <v>5.TEMNÝ DŮL- VÝCVIKOVÉ STŘEDISKO-obj.24 -CÚ 2018/1</v>
      </c>
      <c r="F48" s="32"/>
      <c r="G48" s="32"/>
      <c r="H48" s="32"/>
      <c r="I48" s="143"/>
      <c r="J48" s="39"/>
      <c r="K48" s="39"/>
      <c r="L48" s="43"/>
    </row>
    <row r="49" s="1" customFormat="1" ht="12" customHeight="1">
      <c r="B49" s="38"/>
      <c r="C49" s="32" t="s">
        <v>161</v>
      </c>
      <c r="D49" s="39"/>
      <c r="E49" s="39"/>
      <c r="F49" s="39"/>
      <c r="G49" s="39"/>
      <c r="H49" s="39"/>
      <c r="I49" s="143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TEMDŮL SO 01-SUTERÉN - TEM DŮL SO 01-  KUCHYŇ (SUTERÉN)   CÚ 2018/1</v>
      </c>
      <c r="F50" s="39"/>
      <c r="G50" s="39"/>
      <c r="H50" s="39"/>
      <c r="I50" s="143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43"/>
      <c r="J51" s="39"/>
      <c r="K51" s="39"/>
      <c r="L51" s="43"/>
    </row>
    <row r="52" s="1" customFormat="1" ht="12" customHeight="1">
      <c r="B52" s="38"/>
      <c r="C52" s="32" t="s">
        <v>21</v>
      </c>
      <c r="D52" s="39"/>
      <c r="E52" s="39"/>
      <c r="F52" s="27" t="str">
        <f>F12</f>
        <v>TEMNÝ DŮL</v>
      </c>
      <c r="G52" s="39"/>
      <c r="H52" s="39"/>
      <c r="I52" s="145" t="s">
        <v>23</v>
      </c>
      <c r="J52" s="67" t="str">
        <f>IF(J12="","",J12)</f>
        <v>12. 4. 2018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43"/>
      <c r="J53" s="39"/>
      <c r="K53" s="39"/>
      <c r="L53" s="43"/>
    </row>
    <row r="54" s="1" customFormat="1" ht="24.9" customHeight="1">
      <c r="B54" s="38"/>
      <c r="C54" s="32" t="s">
        <v>25</v>
      </c>
      <c r="D54" s="39"/>
      <c r="E54" s="39"/>
      <c r="F54" s="27" t="str">
        <f>E15</f>
        <v xml:space="preserve"> </v>
      </c>
      <c r="G54" s="39"/>
      <c r="H54" s="39"/>
      <c r="I54" s="145" t="s">
        <v>31</v>
      </c>
      <c r="J54" s="36" t="str">
        <f>E21</f>
        <v>ATELIER H1§ ATELIER HÁJEK</v>
      </c>
      <c r="K54" s="39"/>
      <c r="L54" s="43"/>
    </row>
    <row r="55" s="1" customFormat="1" ht="13.65" customHeight="1">
      <c r="B55" s="38"/>
      <c r="C55" s="32" t="s">
        <v>29</v>
      </c>
      <c r="D55" s="39"/>
      <c r="E55" s="39"/>
      <c r="F55" s="27" t="str">
        <f>IF(E18="","",E18)</f>
        <v>Vyplň údaj</v>
      </c>
      <c r="G55" s="39"/>
      <c r="H55" s="39"/>
      <c r="I55" s="145" t="s">
        <v>34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43"/>
      <c r="J56" s="39"/>
      <c r="K56" s="39"/>
      <c r="L56" s="43"/>
    </row>
    <row r="57" s="1" customFormat="1" ht="29.28" customHeight="1">
      <c r="B57" s="38"/>
      <c r="C57" s="172" t="s">
        <v>167</v>
      </c>
      <c r="D57" s="173"/>
      <c r="E57" s="173"/>
      <c r="F57" s="173"/>
      <c r="G57" s="173"/>
      <c r="H57" s="173"/>
      <c r="I57" s="174"/>
      <c r="J57" s="175" t="s">
        <v>168</v>
      </c>
      <c r="K57" s="173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43"/>
      <c r="J58" s="39"/>
      <c r="K58" s="39"/>
      <c r="L58" s="43"/>
    </row>
    <row r="59" s="1" customFormat="1" ht="22.8" customHeight="1">
      <c r="B59" s="38"/>
      <c r="C59" s="176" t="s">
        <v>169</v>
      </c>
      <c r="D59" s="39"/>
      <c r="E59" s="39"/>
      <c r="F59" s="39"/>
      <c r="G59" s="39"/>
      <c r="H59" s="39"/>
      <c r="I59" s="143"/>
      <c r="J59" s="98">
        <f>J82</f>
        <v>0</v>
      </c>
      <c r="K59" s="39"/>
      <c r="L59" s="43"/>
      <c r="AU59" s="17" t="s">
        <v>170</v>
      </c>
    </row>
    <row r="60" s="8" customFormat="1" ht="24.96" customHeight="1">
      <c r="B60" s="177"/>
      <c r="C60" s="178"/>
      <c r="D60" s="179" t="s">
        <v>180</v>
      </c>
      <c r="E60" s="180"/>
      <c r="F60" s="180"/>
      <c r="G60" s="180"/>
      <c r="H60" s="180"/>
      <c r="I60" s="181"/>
      <c r="J60" s="182">
        <f>J83</f>
        <v>0</v>
      </c>
      <c r="K60" s="178"/>
      <c r="L60" s="183"/>
    </row>
    <row r="61" s="9" customFormat="1" ht="19.92" customHeight="1">
      <c r="B61" s="184"/>
      <c r="C61" s="122"/>
      <c r="D61" s="185" t="s">
        <v>185</v>
      </c>
      <c r="E61" s="186"/>
      <c r="F61" s="186"/>
      <c r="G61" s="186"/>
      <c r="H61" s="186"/>
      <c r="I61" s="187"/>
      <c r="J61" s="188">
        <f>J84</f>
        <v>0</v>
      </c>
      <c r="K61" s="122"/>
      <c r="L61" s="189"/>
    </row>
    <row r="62" s="9" customFormat="1" ht="19.92" customHeight="1">
      <c r="B62" s="184"/>
      <c r="C62" s="122"/>
      <c r="D62" s="185" t="s">
        <v>191</v>
      </c>
      <c r="E62" s="186"/>
      <c r="F62" s="186"/>
      <c r="G62" s="186"/>
      <c r="H62" s="186"/>
      <c r="I62" s="187"/>
      <c r="J62" s="188">
        <f>J87</f>
        <v>0</v>
      </c>
      <c r="K62" s="122"/>
      <c r="L62" s="189"/>
    </row>
    <row r="63" s="1" customFormat="1" ht="21.84" customHeight="1">
      <c r="B63" s="38"/>
      <c r="C63" s="39"/>
      <c r="D63" s="39"/>
      <c r="E63" s="39"/>
      <c r="F63" s="39"/>
      <c r="G63" s="39"/>
      <c r="H63" s="39"/>
      <c r="I63" s="143"/>
      <c r="J63" s="39"/>
      <c r="K63" s="39"/>
      <c r="L63" s="43"/>
    </row>
    <row r="64" s="1" customFormat="1" ht="6.96" customHeight="1">
      <c r="B64" s="57"/>
      <c r="C64" s="58"/>
      <c r="D64" s="58"/>
      <c r="E64" s="58"/>
      <c r="F64" s="58"/>
      <c r="G64" s="58"/>
      <c r="H64" s="58"/>
      <c r="I64" s="167"/>
      <c r="J64" s="58"/>
      <c r="K64" s="58"/>
      <c r="L64" s="43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70"/>
      <c r="J68" s="60"/>
      <c r="K68" s="60"/>
      <c r="L68" s="43"/>
    </row>
    <row r="69" s="1" customFormat="1" ht="24.96" customHeight="1">
      <c r="B69" s="38"/>
      <c r="C69" s="23" t="s">
        <v>192</v>
      </c>
      <c r="D69" s="39"/>
      <c r="E69" s="39"/>
      <c r="F69" s="39"/>
      <c r="G69" s="39"/>
      <c r="H69" s="39"/>
      <c r="I69" s="143"/>
      <c r="J69" s="39"/>
      <c r="K69" s="39"/>
      <c r="L69" s="43"/>
    </row>
    <row r="70" s="1" customFormat="1" ht="6.96" customHeight="1">
      <c r="B70" s="38"/>
      <c r="C70" s="39"/>
      <c r="D70" s="39"/>
      <c r="E70" s="39"/>
      <c r="F70" s="39"/>
      <c r="G70" s="39"/>
      <c r="H70" s="39"/>
      <c r="I70" s="143"/>
      <c r="J70" s="39"/>
      <c r="K70" s="39"/>
      <c r="L70" s="43"/>
    </row>
    <row r="71" s="1" customFormat="1" ht="12" customHeight="1">
      <c r="B71" s="38"/>
      <c r="C71" s="32" t="s">
        <v>16</v>
      </c>
      <c r="D71" s="39"/>
      <c r="E71" s="39"/>
      <c r="F71" s="39"/>
      <c r="G71" s="39"/>
      <c r="H71" s="39"/>
      <c r="I71" s="143"/>
      <c r="J71" s="39"/>
      <c r="K71" s="39"/>
      <c r="L71" s="43"/>
    </row>
    <row r="72" s="1" customFormat="1" ht="16.5" customHeight="1">
      <c r="B72" s="38"/>
      <c r="C72" s="39"/>
      <c r="D72" s="39"/>
      <c r="E72" s="171" t="str">
        <f>E7</f>
        <v>5.TEMNÝ DŮL- VÝCVIKOVÉ STŘEDISKO-obj.24 -CÚ 2018/1</v>
      </c>
      <c r="F72" s="32"/>
      <c r="G72" s="32"/>
      <c r="H72" s="32"/>
      <c r="I72" s="143"/>
      <c r="J72" s="39"/>
      <c r="K72" s="39"/>
      <c r="L72" s="43"/>
    </row>
    <row r="73" s="1" customFormat="1" ht="12" customHeight="1">
      <c r="B73" s="38"/>
      <c r="C73" s="32" t="s">
        <v>161</v>
      </c>
      <c r="D73" s="39"/>
      <c r="E73" s="39"/>
      <c r="F73" s="39"/>
      <c r="G73" s="39"/>
      <c r="H73" s="39"/>
      <c r="I73" s="143"/>
      <c r="J73" s="39"/>
      <c r="K73" s="39"/>
      <c r="L73" s="43"/>
    </row>
    <row r="74" s="1" customFormat="1" ht="16.5" customHeight="1">
      <c r="B74" s="38"/>
      <c r="C74" s="39"/>
      <c r="D74" s="39"/>
      <c r="E74" s="64" t="str">
        <f>E9</f>
        <v xml:space="preserve">TEMDŮL SO 01-SUTERÉN - TEM DŮL SO 01-  KUCHYŇ (SUTERÉN)   CÚ 2018/1</v>
      </c>
      <c r="F74" s="39"/>
      <c r="G74" s="39"/>
      <c r="H74" s="39"/>
      <c r="I74" s="143"/>
      <c r="J74" s="39"/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43"/>
      <c r="J75" s="39"/>
      <c r="K75" s="39"/>
      <c r="L75" s="43"/>
    </row>
    <row r="76" s="1" customFormat="1" ht="12" customHeight="1">
      <c r="B76" s="38"/>
      <c r="C76" s="32" t="s">
        <v>21</v>
      </c>
      <c r="D76" s="39"/>
      <c r="E76" s="39"/>
      <c r="F76" s="27" t="str">
        <f>F12</f>
        <v>TEMNÝ DŮL</v>
      </c>
      <c r="G76" s="39"/>
      <c r="H76" s="39"/>
      <c r="I76" s="145" t="s">
        <v>23</v>
      </c>
      <c r="J76" s="67" t="str">
        <f>IF(J12="","",J12)</f>
        <v>12. 4. 2018</v>
      </c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43"/>
      <c r="J77" s="39"/>
      <c r="K77" s="39"/>
      <c r="L77" s="43"/>
    </row>
    <row r="78" s="1" customFormat="1" ht="24.9" customHeight="1">
      <c r="B78" s="38"/>
      <c r="C78" s="32" t="s">
        <v>25</v>
      </c>
      <c r="D78" s="39"/>
      <c r="E78" s="39"/>
      <c r="F78" s="27" t="str">
        <f>E15</f>
        <v xml:space="preserve"> </v>
      </c>
      <c r="G78" s="39"/>
      <c r="H78" s="39"/>
      <c r="I78" s="145" t="s">
        <v>31</v>
      </c>
      <c r="J78" s="36" t="str">
        <f>E21</f>
        <v>ATELIER H1§ ATELIER HÁJEK</v>
      </c>
      <c r="K78" s="39"/>
      <c r="L78" s="43"/>
    </row>
    <row r="79" s="1" customFormat="1" ht="13.65" customHeight="1">
      <c r="B79" s="38"/>
      <c r="C79" s="32" t="s">
        <v>29</v>
      </c>
      <c r="D79" s="39"/>
      <c r="E79" s="39"/>
      <c r="F79" s="27" t="str">
        <f>IF(E18="","",E18)</f>
        <v>Vyplň údaj</v>
      </c>
      <c r="G79" s="39"/>
      <c r="H79" s="39"/>
      <c r="I79" s="145" t="s">
        <v>34</v>
      </c>
      <c r="J79" s="36" t="str">
        <f>E24</f>
        <v xml:space="preserve"> </v>
      </c>
      <c r="K79" s="39"/>
      <c r="L79" s="43"/>
    </row>
    <row r="80" s="1" customFormat="1" ht="10.32" customHeight="1">
      <c r="B80" s="38"/>
      <c r="C80" s="39"/>
      <c r="D80" s="39"/>
      <c r="E80" s="39"/>
      <c r="F80" s="39"/>
      <c r="G80" s="39"/>
      <c r="H80" s="39"/>
      <c r="I80" s="143"/>
      <c r="J80" s="39"/>
      <c r="K80" s="39"/>
      <c r="L80" s="43"/>
    </row>
    <row r="81" s="10" customFormat="1" ht="29.28" customHeight="1">
      <c r="B81" s="190"/>
      <c r="C81" s="191" t="s">
        <v>193</v>
      </c>
      <c r="D81" s="192" t="s">
        <v>56</v>
      </c>
      <c r="E81" s="192" t="s">
        <v>52</v>
      </c>
      <c r="F81" s="192" t="s">
        <v>53</v>
      </c>
      <c r="G81" s="192" t="s">
        <v>194</v>
      </c>
      <c r="H81" s="192" t="s">
        <v>195</v>
      </c>
      <c r="I81" s="193" t="s">
        <v>196</v>
      </c>
      <c r="J81" s="194" t="s">
        <v>168</v>
      </c>
      <c r="K81" s="195" t="s">
        <v>197</v>
      </c>
      <c r="L81" s="196"/>
      <c r="M81" s="88" t="s">
        <v>1</v>
      </c>
      <c r="N81" s="89" t="s">
        <v>41</v>
      </c>
      <c r="O81" s="89" t="s">
        <v>198</v>
      </c>
      <c r="P81" s="89" t="s">
        <v>199</v>
      </c>
      <c r="Q81" s="89" t="s">
        <v>200</v>
      </c>
      <c r="R81" s="89" t="s">
        <v>201</v>
      </c>
      <c r="S81" s="89" t="s">
        <v>202</v>
      </c>
      <c r="T81" s="90" t="s">
        <v>203</v>
      </c>
    </row>
    <row r="82" s="1" customFormat="1" ht="22.8" customHeight="1">
      <c r="B82" s="38"/>
      <c r="C82" s="95" t="s">
        <v>204</v>
      </c>
      <c r="D82" s="39"/>
      <c r="E82" s="39"/>
      <c r="F82" s="39"/>
      <c r="G82" s="39"/>
      <c r="H82" s="39"/>
      <c r="I82" s="143"/>
      <c r="J82" s="197">
        <f>BK82</f>
        <v>0</v>
      </c>
      <c r="K82" s="39"/>
      <c r="L82" s="43"/>
      <c r="M82" s="91"/>
      <c r="N82" s="92"/>
      <c r="O82" s="92"/>
      <c r="P82" s="198">
        <f>P83</f>
        <v>0</v>
      </c>
      <c r="Q82" s="92"/>
      <c r="R82" s="198">
        <f>R83</f>
        <v>0</v>
      </c>
      <c r="S82" s="92"/>
      <c r="T82" s="199">
        <f>T83</f>
        <v>0</v>
      </c>
      <c r="AT82" s="17" t="s">
        <v>70</v>
      </c>
      <c r="AU82" s="17" t="s">
        <v>170</v>
      </c>
      <c r="BK82" s="200">
        <f>BK83</f>
        <v>0</v>
      </c>
    </row>
    <row r="83" s="11" customFormat="1" ht="25.92" customHeight="1">
      <c r="B83" s="201"/>
      <c r="C83" s="202"/>
      <c r="D83" s="203" t="s">
        <v>70</v>
      </c>
      <c r="E83" s="204" t="s">
        <v>817</v>
      </c>
      <c r="F83" s="204" t="s">
        <v>818</v>
      </c>
      <c r="G83" s="202"/>
      <c r="H83" s="202"/>
      <c r="I83" s="205"/>
      <c r="J83" s="206">
        <f>BK83</f>
        <v>0</v>
      </c>
      <c r="K83" s="202"/>
      <c r="L83" s="207"/>
      <c r="M83" s="208"/>
      <c r="N83" s="209"/>
      <c r="O83" s="209"/>
      <c r="P83" s="210">
        <f>P84+P87</f>
        <v>0</v>
      </c>
      <c r="Q83" s="209"/>
      <c r="R83" s="210">
        <f>R84+R87</f>
        <v>0</v>
      </c>
      <c r="S83" s="209"/>
      <c r="T83" s="211">
        <f>T84+T87</f>
        <v>0</v>
      </c>
      <c r="AR83" s="212" t="s">
        <v>80</v>
      </c>
      <c r="AT83" s="213" t="s">
        <v>70</v>
      </c>
      <c r="AU83" s="213" t="s">
        <v>71</v>
      </c>
      <c r="AY83" s="212" t="s">
        <v>207</v>
      </c>
      <c r="BK83" s="214">
        <f>BK84+BK87</f>
        <v>0</v>
      </c>
    </row>
    <row r="84" s="11" customFormat="1" ht="22.8" customHeight="1">
      <c r="B84" s="201"/>
      <c r="C84" s="202"/>
      <c r="D84" s="203" t="s">
        <v>70</v>
      </c>
      <c r="E84" s="215" t="s">
        <v>934</v>
      </c>
      <c r="F84" s="215" t="s">
        <v>935</v>
      </c>
      <c r="G84" s="202"/>
      <c r="H84" s="202"/>
      <c r="I84" s="205"/>
      <c r="J84" s="216">
        <f>BK84</f>
        <v>0</v>
      </c>
      <c r="K84" s="202"/>
      <c r="L84" s="207"/>
      <c r="M84" s="208"/>
      <c r="N84" s="209"/>
      <c r="O84" s="209"/>
      <c r="P84" s="210">
        <f>SUM(P85:P86)</f>
        <v>0</v>
      </c>
      <c r="Q84" s="209"/>
      <c r="R84" s="210">
        <f>SUM(R85:R86)</f>
        <v>0</v>
      </c>
      <c r="S84" s="209"/>
      <c r="T84" s="211">
        <f>SUM(T85:T86)</f>
        <v>0</v>
      </c>
      <c r="AR84" s="212" t="s">
        <v>80</v>
      </c>
      <c r="AT84" s="213" t="s">
        <v>70</v>
      </c>
      <c r="AU84" s="213" t="s">
        <v>78</v>
      </c>
      <c r="AY84" s="212" t="s">
        <v>207</v>
      </c>
      <c r="BK84" s="214">
        <f>SUM(BK85:BK86)</f>
        <v>0</v>
      </c>
    </row>
    <row r="85" s="1" customFormat="1" ht="22.5" customHeight="1">
      <c r="B85" s="38"/>
      <c r="C85" s="217" t="s">
        <v>78</v>
      </c>
      <c r="D85" s="217" t="s">
        <v>209</v>
      </c>
      <c r="E85" s="218" t="s">
        <v>1000</v>
      </c>
      <c r="F85" s="219" t="s">
        <v>1001</v>
      </c>
      <c r="G85" s="220" t="s">
        <v>1002</v>
      </c>
      <c r="H85" s="221">
        <v>1</v>
      </c>
      <c r="I85" s="222"/>
      <c r="J85" s="223">
        <f>ROUND(I85*H85,2)</f>
        <v>0</v>
      </c>
      <c r="K85" s="219" t="s">
        <v>943</v>
      </c>
      <c r="L85" s="43"/>
      <c r="M85" s="224" t="s">
        <v>1</v>
      </c>
      <c r="N85" s="225" t="s">
        <v>42</v>
      </c>
      <c r="O85" s="79"/>
      <c r="P85" s="226">
        <f>O85*H85</f>
        <v>0</v>
      </c>
      <c r="Q85" s="226">
        <v>0</v>
      </c>
      <c r="R85" s="226">
        <f>Q85*H85</f>
        <v>0</v>
      </c>
      <c r="S85" s="226">
        <v>0</v>
      </c>
      <c r="T85" s="227">
        <f>S85*H85</f>
        <v>0</v>
      </c>
      <c r="AR85" s="17" t="s">
        <v>303</v>
      </c>
      <c r="AT85" s="17" t="s">
        <v>209</v>
      </c>
      <c r="AU85" s="17" t="s">
        <v>80</v>
      </c>
      <c r="AY85" s="17" t="s">
        <v>207</v>
      </c>
      <c r="BE85" s="228">
        <f>IF(N85="základní",J85,0)</f>
        <v>0</v>
      </c>
      <c r="BF85" s="228">
        <f>IF(N85="snížená",J85,0)</f>
        <v>0</v>
      </c>
      <c r="BG85" s="228">
        <f>IF(N85="zákl. přenesená",J85,0)</f>
        <v>0</v>
      </c>
      <c r="BH85" s="228">
        <f>IF(N85="sníž. přenesená",J85,0)</f>
        <v>0</v>
      </c>
      <c r="BI85" s="228">
        <f>IF(N85="nulová",J85,0)</f>
        <v>0</v>
      </c>
      <c r="BJ85" s="17" t="s">
        <v>78</v>
      </c>
      <c r="BK85" s="228">
        <f>ROUND(I85*H85,2)</f>
        <v>0</v>
      </c>
      <c r="BL85" s="17" t="s">
        <v>303</v>
      </c>
      <c r="BM85" s="17" t="s">
        <v>2188</v>
      </c>
    </row>
    <row r="86" s="12" customFormat="1">
      <c r="B86" s="229"/>
      <c r="C86" s="230"/>
      <c r="D86" s="231" t="s">
        <v>216</v>
      </c>
      <c r="E86" s="232" t="s">
        <v>1</v>
      </c>
      <c r="F86" s="233" t="s">
        <v>78</v>
      </c>
      <c r="G86" s="230"/>
      <c r="H86" s="234">
        <v>1</v>
      </c>
      <c r="I86" s="235"/>
      <c r="J86" s="230"/>
      <c r="K86" s="230"/>
      <c r="L86" s="236"/>
      <c r="M86" s="237"/>
      <c r="N86" s="238"/>
      <c r="O86" s="238"/>
      <c r="P86" s="238"/>
      <c r="Q86" s="238"/>
      <c r="R86" s="238"/>
      <c r="S86" s="238"/>
      <c r="T86" s="239"/>
      <c r="AT86" s="240" t="s">
        <v>216</v>
      </c>
      <c r="AU86" s="240" t="s">
        <v>80</v>
      </c>
      <c r="AV86" s="12" t="s">
        <v>80</v>
      </c>
      <c r="AW86" s="12" t="s">
        <v>33</v>
      </c>
      <c r="AX86" s="12" t="s">
        <v>78</v>
      </c>
      <c r="AY86" s="240" t="s">
        <v>207</v>
      </c>
    </row>
    <row r="87" s="11" customFormat="1" ht="22.8" customHeight="1">
      <c r="B87" s="201"/>
      <c r="C87" s="202"/>
      <c r="D87" s="203" t="s">
        <v>70</v>
      </c>
      <c r="E87" s="215" t="s">
        <v>1195</v>
      </c>
      <c r="F87" s="215" t="s">
        <v>1196</v>
      </c>
      <c r="G87" s="202"/>
      <c r="H87" s="202"/>
      <c r="I87" s="205"/>
      <c r="J87" s="216">
        <f>BK87</f>
        <v>0</v>
      </c>
      <c r="K87" s="202"/>
      <c r="L87" s="207"/>
      <c r="M87" s="208"/>
      <c r="N87" s="209"/>
      <c r="O87" s="209"/>
      <c r="P87" s="210">
        <f>SUM(P88:P89)</f>
        <v>0</v>
      </c>
      <c r="Q87" s="209"/>
      <c r="R87" s="210">
        <f>SUM(R88:R89)</f>
        <v>0</v>
      </c>
      <c r="S87" s="209"/>
      <c r="T87" s="211">
        <f>SUM(T88:T89)</f>
        <v>0</v>
      </c>
      <c r="AR87" s="212" t="s">
        <v>214</v>
      </c>
      <c r="AT87" s="213" t="s">
        <v>70</v>
      </c>
      <c r="AU87" s="213" t="s">
        <v>78</v>
      </c>
      <c r="AY87" s="212" t="s">
        <v>207</v>
      </c>
      <c r="BK87" s="214">
        <f>SUM(BK88:BK89)</f>
        <v>0</v>
      </c>
    </row>
    <row r="88" s="1" customFormat="1" ht="16.5" customHeight="1">
      <c r="B88" s="38"/>
      <c r="C88" s="217" t="s">
        <v>80</v>
      </c>
      <c r="D88" s="217" t="s">
        <v>209</v>
      </c>
      <c r="E88" s="218" t="s">
        <v>1198</v>
      </c>
      <c r="F88" s="219" t="s">
        <v>2189</v>
      </c>
      <c r="G88" s="220" t="s">
        <v>1002</v>
      </c>
      <c r="H88" s="221">
        <v>1</v>
      </c>
      <c r="I88" s="222"/>
      <c r="J88" s="223">
        <f>ROUND(I88*H88,2)</f>
        <v>0</v>
      </c>
      <c r="K88" s="219" t="s">
        <v>1</v>
      </c>
      <c r="L88" s="43"/>
      <c r="M88" s="224" t="s">
        <v>1</v>
      </c>
      <c r="N88" s="225" t="s">
        <v>42</v>
      </c>
      <c r="O88" s="79"/>
      <c r="P88" s="226">
        <f>O88*H88</f>
        <v>0</v>
      </c>
      <c r="Q88" s="226">
        <v>0</v>
      </c>
      <c r="R88" s="226">
        <f>Q88*H88</f>
        <v>0</v>
      </c>
      <c r="S88" s="226">
        <v>0</v>
      </c>
      <c r="T88" s="227">
        <f>S88*H88</f>
        <v>0</v>
      </c>
      <c r="AR88" s="17" t="s">
        <v>1200</v>
      </c>
      <c r="AT88" s="17" t="s">
        <v>209</v>
      </c>
      <c r="AU88" s="17" t="s">
        <v>80</v>
      </c>
      <c r="AY88" s="17" t="s">
        <v>207</v>
      </c>
      <c r="BE88" s="228">
        <f>IF(N88="základní",J88,0)</f>
        <v>0</v>
      </c>
      <c r="BF88" s="228">
        <f>IF(N88="snížená",J88,0)</f>
        <v>0</v>
      </c>
      <c r="BG88" s="228">
        <f>IF(N88="zákl. přenesená",J88,0)</f>
        <v>0</v>
      </c>
      <c r="BH88" s="228">
        <f>IF(N88="sníž. přenesená",J88,0)</f>
        <v>0</v>
      </c>
      <c r="BI88" s="228">
        <f>IF(N88="nulová",J88,0)</f>
        <v>0</v>
      </c>
      <c r="BJ88" s="17" t="s">
        <v>78</v>
      </c>
      <c r="BK88" s="228">
        <f>ROUND(I88*H88,2)</f>
        <v>0</v>
      </c>
      <c r="BL88" s="17" t="s">
        <v>1200</v>
      </c>
      <c r="BM88" s="17" t="s">
        <v>2190</v>
      </c>
    </row>
    <row r="89" s="12" customFormat="1">
      <c r="B89" s="229"/>
      <c r="C89" s="230"/>
      <c r="D89" s="231" t="s">
        <v>216</v>
      </c>
      <c r="E89" s="232" t="s">
        <v>1</v>
      </c>
      <c r="F89" s="233" t="s">
        <v>78</v>
      </c>
      <c r="G89" s="230"/>
      <c r="H89" s="234">
        <v>1</v>
      </c>
      <c r="I89" s="235"/>
      <c r="J89" s="230"/>
      <c r="K89" s="230"/>
      <c r="L89" s="236"/>
      <c r="M89" s="284"/>
      <c r="N89" s="285"/>
      <c r="O89" s="285"/>
      <c r="P89" s="285"/>
      <c r="Q89" s="285"/>
      <c r="R89" s="285"/>
      <c r="S89" s="285"/>
      <c r="T89" s="286"/>
      <c r="AT89" s="240" t="s">
        <v>216</v>
      </c>
      <c r="AU89" s="240" t="s">
        <v>80</v>
      </c>
      <c r="AV89" s="12" t="s">
        <v>80</v>
      </c>
      <c r="AW89" s="12" t="s">
        <v>33</v>
      </c>
      <c r="AX89" s="12" t="s">
        <v>78</v>
      </c>
      <c r="AY89" s="240" t="s">
        <v>207</v>
      </c>
    </row>
    <row r="90" s="1" customFormat="1" ht="6.96" customHeight="1">
      <c r="B90" s="57"/>
      <c r="C90" s="58"/>
      <c r="D90" s="58"/>
      <c r="E90" s="58"/>
      <c r="F90" s="58"/>
      <c r="G90" s="58"/>
      <c r="H90" s="58"/>
      <c r="I90" s="167"/>
      <c r="J90" s="58"/>
      <c r="K90" s="58"/>
      <c r="L90" s="43"/>
    </row>
  </sheetData>
  <sheetProtection sheet="1" autoFilter="0" formatColumns="0" formatRows="0" objects="1" scenarios="1" spinCount="100000" saltValue="8SS9oJKnUXBoxm2SmBnvTO2iCWh5GRpWRrPU6CWNI3yg1mh6/rym8ScBfci3ztOvjmTCy1j/goJyoIz80ThEZg==" hashValue="2AD3EtnvkSTAPTTlvww67JcRz6wDsinwBqQ6jMAIesl5kR6f1xcuFoC/9eteg1liqywSYUgEv3h70NXRTxmrqQ==" algorithmName="SHA-512" password="CC35"/>
  <autoFilter ref="C81:K89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User-PC\User</dc:creator>
  <cp:lastModifiedBy>User-PC\User</cp:lastModifiedBy>
  <dcterms:created xsi:type="dcterms:W3CDTF">2019-01-17T10:10:14Z</dcterms:created>
  <dcterms:modified xsi:type="dcterms:W3CDTF">2019-01-17T10:10:55Z</dcterms:modified>
</cp:coreProperties>
</file>