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35" yWindow="105" windowWidth="20625" windowHeight="14130" activeTab="0"/>
  </bookViews>
  <sheets>
    <sheet name="2. Rozpočet - standard na výšku" sheetId="1" r:id="rId1"/>
  </sheets>
  <definedNames/>
  <calcPr fullCalcOnLoad="1"/>
</workbook>
</file>

<file path=xl/sharedStrings.xml><?xml version="1.0" encoding="utf-8"?>
<sst xmlns="http://schemas.openxmlformats.org/spreadsheetml/2006/main" count="185" uniqueCount="125">
  <si>
    <t xml:space="preserve">JKSO : </t>
  </si>
  <si>
    <t xml:space="preserve">EČO : 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</si>
  <si>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</si>
  <si>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</si>
  <si>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</si>
  <si>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</si>
  <si>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</si>
  <si>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</si>
  <si>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</si>
  <si>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</si>
  <si>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</si>
  <si>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</si>
  <si>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</si>
  <si>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001</t>
  </si>
  <si>
    <t>Hloubení rýh š do 2000 mm v hornině tř. 3 objem do 1000 m3</t>
  </si>
  <si>
    <t>151101101</t>
  </si>
  <si>
    <t>174101101</t>
  </si>
  <si>
    <t>Zásyp zhutněný jam šachet rýh nebo kolem objektů</t>
  </si>
  <si>
    <t>175101101</t>
  </si>
  <si>
    <t>4</t>
  </si>
  <si>
    <t>Vodorovné konstrukce</t>
  </si>
  <si>
    <t>271</t>
  </si>
  <si>
    <t>451573111</t>
  </si>
  <si>
    <t>Lože pod potrubí otevřený výkop ze štěrkopísku</t>
  </si>
  <si>
    <t>8</t>
  </si>
  <si>
    <t>Trubní vedení</t>
  </si>
  <si>
    <t>99</t>
  </si>
  <si>
    <t>Přesun hmot HSV</t>
  </si>
  <si>
    <t>998276101</t>
  </si>
  <si>
    <t>Přesun hmot pro trubní vedení z trub z plastických hmot otevřený výkop</t>
  </si>
  <si>
    <t>t</t>
  </si>
  <si>
    <t>HSV Celkem</t>
  </si>
  <si>
    <t>Celkem</t>
  </si>
  <si>
    <t xml:space="preserve">                          </t>
  </si>
  <si>
    <t>Objednavatel : Královéhradecký kraj</t>
  </si>
  <si>
    <t>Zpracoval : Š.Brousilová</t>
  </si>
  <si>
    <t>Zhotovitel : Šárka Brousilová</t>
  </si>
  <si>
    <t>m3</t>
  </si>
  <si>
    <t>132201209</t>
  </si>
  <si>
    <t>Příplatek za lepivost u rýh do 2000 mm v hornině tř. 3</t>
  </si>
  <si>
    <t>Pažení rýhy příložné hl do 2 m</t>
  </si>
  <si>
    <t>m2</t>
  </si>
  <si>
    <t>151101111</t>
  </si>
  <si>
    <t>Odstranění pažení rýh příložné hl 2 m</t>
  </si>
  <si>
    <t>167101101</t>
  </si>
  <si>
    <t>Nakládání výkopku do 100 m3 hornin tř. 1 až 4</t>
  </si>
  <si>
    <t>Vodorovné přemístění výkopku z hornin tř. 1 až 4 do 10000 m</t>
  </si>
  <si>
    <t>m</t>
  </si>
  <si>
    <t>kus</t>
  </si>
  <si>
    <t>Dočasné zajištění podzemního potrubí do DN200</t>
  </si>
  <si>
    <t>POZNÁMKA</t>
  </si>
  <si>
    <t>V případě, že jsou ve výkazu výměr a další navazující dokumentaci uvedeny u</t>
  </si>
  <si>
    <t>navrhovaných výrobků a řešení odkazy na obchodní firmy, názvy nebo jména a</t>
  </si>
  <si>
    <t>příjmení, specifická označení zboží a služeb, která platí pro určitou</t>
  </si>
  <si>
    <t>osobu, popřípadě její organizační složku, odkazy na patenty a vynálezy,</t>
  </si>
  <si>
    <t>užitné vzory, průmyslové vzory, ochranné známky nebo označení původu, jedná</t>
  </si>
  <si>
    <t>se ve smyslu §44 odst. 9 zákona č.137/2006 Sb. o zadávání veřejných zakázek</t>
  </si>
  <si>
    <t>o referenční resp. srovnatelný výrobek nebo řešení, které určují nejnižší</t>
  </si>
  <si>
    <t>standard kvality. V případě, že uchazeč nabídne řešení nebo produkty od</t>
  </si>
  <si>
    <t>jiného výrobce, plně odpovídá za splnění všech parametrů určených tímto</t>
  </si>
  <si>
    <t>projektem a zároveň přejímá veškerou odpovědnost za koordinaci se všemi</t>
  </si>
  <si>
    <t>navazujícími systémy a profesemi. Případná nutná úprava prováděcího</t>
  </si>
  <si>
    <t>projektu z důvodu uvažovaných záměn bude provedena na náklady uchazeče.</t>
  </si>
  <si>
    <t>Stavba : DIGITÁLNÍ PLANETÁRIUM.p.p.č. 280/7, k.ú.Kluky, Hradec Králové</t>
  </si>
  <si>
    <t>Datum : 23.03.2012</t>
  </si>
  <si>
    <t>Svislé přemístění výkopku z horniny tř.3 do 2,5m</t>
  </si>
  <si>
    <t>pc1</t>
  </si>
  <si>
    <t>Uložení sypaniny na skládku</t>
  </si>
  <si>
    <t>Příplatek za uříznutí šachtové roury</t>
  </si>
  <si>
    <t>Kanalizační ptrubí z PVC KG DN200 SN8</t>
  </si>
  <si>
    <t>Obsypání objektů bez prohození sypaniny</t>
  </si>
  <si>
    <t>Zkoušky vodotěsnosti kanalizačního potrubí</t>
  </si>
  <si>
    <t>Poklop litinový s teleskopickou rourou</t>
  </si>
  <si>
    <t>Objekt : F.2.3-Srážková kanalizace</t>
  </si>
  <si>
    <t>Dočasné zajištění podzemního vedení-kabelů</t>
  </si>
  <si>
    <t>Hloubení zapažených  jam v hornině tř.3 do 1000m3</t>
  </si>
  <si>
    <t>Štěrk fr.8/32</t>
  </si>
  <si>
    <t>pc2</t>
  </si>
  <si>
    <t>Kanalizační ptrubí z PVC KG DN125 SN8</t>
  </si>
  <si>
    <t>Šachtové dno Dn 315/200</t>
  </si>
  <si>
    <t>Roura šachtová DN315 3000mm</t>
  </si>
  <si>
    <t>komplet</t>
  </si>
  <si>
    <t>Geotextílie 220g/m2, šíře 2m</t>
  </si>
  <si>
    <t>HTDH - větrací hlavice</t>
  </si>
  <si>
    <t>Připojovací manžeta DN100-200</t>
  </si>
  <si>
    <t>universální filtrační šachta vč.prodloužení</t>
  </si>
  <si>
    <t>pc3</t>
  </si>
  <si>
    <t>pc4</t>
  </si>
  <si>
    <t>pc5</t>
  </si>
  <si>
    <t>pc6</t>
  </si>
  <si>
    <t>pc7</t>
  </si>
  <si>
    <t>pc8</t>
  </si>
  <si>
    <t>pc9</t>
  </si>
  <si>
    <t>pc10</t>
  </si>
  <si>
    <t>pc11</t>
  </si>
  <si>
    <t>pc12</t>
  </si>
  <si>
    <t>zřízení přepadu do kanalizační přípojky</t>
  </si>
  <si>
    <t>zasakovací boxy s možnosti revize a čičtění pro vsakování v jednořadé galerii do objemu 50m3</t>
  </si>
  <si>
    <t>soubor</t>
  </si>
  <si>
    <t>zřízení vpusti uliční</t>
  </si>
  <si>
    <t>212752212</t>
  </si>
  <si>
    <t>286112230</t>
  </si>
  <si>
    <t>trubka drenážní flexibilní D 100 mm</t>
  </si>
  <si>
    <t>592238200</t>
  </si>
  <si>
    <t>vpusť betonová uliční TBV-Q 500/290 K  29x50x5 cm</t>
  </si>
  <si>
    <t>592238230</t>
  </si>
  <si>
    <t>vpusť betonová uliční TBV-Q 500/626 D   61,6x50x5 cm</t>
  </si>
  <si>
    <t>592238240</t>
  </si>
  <si>
    <t>vpusť betonová uliční TBV-Q 500/590/200 V  59x50x5 cm</t>
  </si>
  <si>
    <t>899202111</t>
  </si>
  <si>
    <t>Osazení mříží litinových včetně rámů a košů na bahno hmotnosti nad 50 do 100 kg</t>
  </si>
  <si>
    <t>592238740</t>
  </si>
  <si>
    <t>koš pozink. C3 DIN 4052, vysoký, pro rám 500/300</t>
  </si>
  <si>
    <t>592238780</t>
  </si>
  <si>
    <t>mříž M1 D400 DIN 19583-13</t>
  </si>
  <si>
    <t>592238760</t>
  </si>
  <si>
    <t>rám zabetonovaný BEGU DIN 19583-9 D400  500/500 mm</t>
  </si>
  <si>
    <t>Liniový žlab  1000mm  s litinovým roštem</t>
  </si>
  <si>
    <t>Liniový žlab  500mm  s litinovým roštem</t>
  </si>
  <si>
    <t>Vpust pro odvodnění liniového žlabu 500mm s litinovým roštem</t>
  </si>
  <si>
    <t xml:space="preserve">Čelo žlabu </t>
  </si>
  <si>
    <t>Trativod z drenážních trubek plastových flexibilních D do 100 mm včetně lože otevřený výkop - odvodnění angl.dvorků</t>
  </si>
  <si>
    <t>VÝKAZ VÝMĚR</t>
  </si>
  <si>
    <t>Kanalizační ptrubí z PVC KG DN150 SN8</t>
  </si>
  <si>
    <t>Obsyp potrubí ze ŠP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</si>
</sst>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  <numFmt numFmtId="174" formatCode="#,##0;\-#,##0"/>
    <numFmt numFmtId="175" formatCode="#,##0.000;\-#,##0.000"/>
    <numFmt numFmtId="176" formatCode="#,##0.00;\-#,##0.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8"/>
      <color indexed="20"/>
      <name val="Arial CE"/>
      <family val="0"/>
    </font>
    <font>
      <b/>
      <sz val="7"/>
      <color indexed="18"/>
      <name val="Arial CE"/>
      <family val="0"/>
    </font>
    <font>
      <b/>
      <u val="single"/>
      <sz val="8"/>
      <color indexed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2"/>
      <color indexed="10"/>
      <name val="Arial"/>
      <family val="2"/>
    </font>
    <font>
      <sz val="8"/>
      <name val="Arial"/>
      <family val="2"/>
    </font>
    <font>
      <i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33" borderId="0" xfId="0" applyNumberFormat="1" applyFont="1" applyFill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vertical="center"/>
      <protection/>
    </xf>
    <xf numFmtId="0" fontId="7" fillId="33" borderId="0" xfId="0" applyNumberFormat="1" applyFont="1" applyFill="1" applyAlignment="1" applyProtection="1">
      <alignment vertical="center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14" xfId="0" applyNumberFormat="1" applyFont="1" applyFill="1" applyBorder="1" applyAlignment="1" applyProtection="1">
      <alignment horizontal="center" vertical="center" wrapText="1"/>
      <protection/>
    </xf>
    <xf numFmtId="0" fontId="8" fillId="34" borderId="15" xfId="0" applyNumberFormat="1" applyFont="1" applyFill="1" applyBorder="1" applyAlignment="1" applyProtection="1">
      <alignment horizontal="center" vertical="center" wrapText="1"/>
      <protection/>
    </xf>
    <xf numFmtId="172" fontId="9" fillId="35" borderId="0" xfId="0" applyNumberFormat="1" applyFont="1" applyFill="1" applyBorder="1" applyAlignment="1" applyProtection="1">
      <alignment horizontal="right"/>
      <protection/>
    </xf>
    <xf numFmtId="172" fontId="9" fillId="35" borderId="0" xfId="0" applyNumberFormat="1" applyFont="1" applyFill="1" applyBorder="1" applyAlignment="1" applyProtection="1">
      <alignment horizontal="center"/>
      <protection/>
    </xf>
    <xf numFmtId="172" fontId="9" fillId="35" borderId="0" xfId="0" applyNumberFormat="1" applyFont="1" applyFill="1" applyBorder="1" applyAlignment="1" applyProtection="1">
      <alignment horizontal="left"/>
      <protection/>
    </xf>
    <xf numFmtId="172" fontId="9" fillId="35" borderId="0" xfId="0" applyNumberFormat="1" applyFont="1" applyFill="1" applyBorder="1" applyAlignment="1" applyProtection="1">
      <alignment horizontal="left" wrapText="1"/>
      <protection/>
    </xf>
    <xf numFmtId="173" fontId="9" fillId="35" borderId="0" xfId="0" applyNumberFormat="1" applyFont="1" applyFill="1" applyBorder="1" applyAlignment="1" applyProtection="1">
      <alignment horizontal="right"/>
      <protection/>
    </xf>
    <xf numFmtId="4" fontId="9" fillId="35" borderId="0" xfId="0" applyNumberFormat="1" applyFont="1" applyFill="1" applyBorder="1" applyAlignment="1" applyProtection="1">
      <alignment horizontal="right"/>
      <protection/>
    </xf>
    <xf numFmtId="172" fontId="10" fillId="35" borderId="0" xfId="0" applyNumberFormat="1" applyFont="1" applyFill="1" applyBorder="1" applyAlignment="1" applyProtection="1">
      <alignment horizontal="right"/>
      <protection/>
    </xf>
    <xf numFmtId="172" fontId="10" fillId="35" borderId="0" xfId="0" applyNumberFormat="1" applyFont="1" applyFill="1" applyBorder="1" applyAlignment="1" applyProtection="1">
      <alignment horizontal="center"/>
      <protection/>
    </xf>
    <xf numFmtId="172" fontId="10" fillId="35" borderId="0" xfId="0" applyNumberFormat="1" applyFont="1" applyFill="1" applyBorder="1" applyAlignment="1" applyProtection="1">
      <alignment horizontal="left"/>
      <protection/>
    </xf>
    <xf numFmtId="172" fontId="10" fillId="35" borderId="0" xfId="0" applyNumberFormat="1" applyFont="1" applyFill="1" applyBorder="1" applyAlignment="1" applyProtection="1">
      <alignment horizontal="left" wrapText="1"/>
      <protection/>
    </xf>
    <xf numFmtId="173" fontId="10" fillId="35" borderId="0" xfId="0" applyNumberFormat="1" applyFont="1" applyFill="1" applyBorder="1" applyAlignment="1" applyProtection="1">
      <alignment horizontal="right"/>
      <protection/>
    </xf>
    <xf numFmtId="4" fontId="10" fillId="35" borderId="0" xfId="0" applyNumberFormat="1" applyFont="1" applyFill="1" applyBorder="1" applyAlignment="1" applyProtection="1">
      <alignment horizontal="right"/>
      <protection/>
    </xf>
    <xf numFmtId="172" fontId="7" fillId="35" borderId="16" xfId="0" applyNumberFormat="1" applyFont="1" applyFill="1" applyBorder="1" applyAlignment="1" applyProtection="1">
      <alignment horizontal="right" vertical="center"/>
      <protection/>
    </xf>
    <xf numFmtId="172" fontId="7" fillId="35" borderId="17" xfId="0" applyNumberFormat="1" applyFont="1" applyFill="1" applyBorder="1" applyAlignment="1" applyProtection="1">
      <alignment horizontal="center" vertical="center"/>
      <protection/>
    </xf>
    <xf numFmtId="172" fontId="7" fillId="35" borderId="17" xfId="0" applyNumberFormat="1" applyFont="1" applyFill="1" applyBorder="1" applyAlignment="1" applyProtection="1">
      <alignment horizontal="left" vertical="center"/>
      <protection/>
    </xf>
    <xf numFmtId="172" fontId="7" fillId="35" borderId="17" xfId="0" applyNumberFormat="1" applyFont="1" applyFill="1" applyBorder="1" applyAlignment="1" applyProtection="1">
      <alignment horizontal="left" vertical="center" wrapText="1"/>
      <protection/>
    </xf>
    <xf numFmtId="173" fontId="7" fillId="35" borderId="17" xfId="0" applyNumberFormat="1" applyFont="1" applyFill="1" applyBorder="1" applyAlignment="1" applyProtection="1">
      <alignment horizontal="right" vertical="center"/>
      <protection/>
    </xf>
    <xf numFmtId="4" fontId="7" fillId="35" borderId="17" xfId="0" applyNumberFormat="1" applyFont="1" applyFill="1" applyBorder="1" applyAlignment="1" applyProtection="1">
      <alignment horizontal="right" vertical="center"/>
      <protection/>
    </xf>
    <xf numFmtId="4" fontId="7" fillId="35" borderId="18" xfId="0" applyNumberFormat="1" applyFont="1" applyFill="1" applyBorder="1" applyAlignment="1" applyProtection="1">
      <alignment horizontal="right" vertical="center"/>
      <protection/>
    </xf>
    <xf numFmtId="172" fontId="10" fillId="35" borderId="0" xfId="0" applyNumberFormat="1" applyFont="1" applyFill="1" applyBorder="1" applyAlignment="1" applyProtection="1">
      <alignment horizontal="right" vertical="center"/>
      <protection/>
    </xf>
    <xf numFmtId="172" fontId="10" fillId="35" borderId="0" xfId="0" applyNumberFormat="1" applyFont="1" applyFill="1" applyBorder="1" applyAlignment="1" applyProtection="1">
      <alignment horizontal="center" vertical="center"/>
      <protection/>
    </xf>
    <xf numFmtId="172" fontId="10" fillId="35" borderId="0" xfId="0" applyNumberFormat="1" applyFont="1" applyFill="1" applyBorder="1" applyAlignment="1" applyProtection="1">
      <alignment horizontal="left" vertical="center"/>
      <protection/>
    </xf>
    <xf numFmtId="172" fontId="10" fillId="35" borderId="0" xfId="0" applyNumberFormat="1" applyFont="1" applyFill="1" applyBorder="1" applyAlignment="1" applyProtection="1">
      <alignment horizontal="left" vertical="center" wrapText="1"/>
      <protection/>
    </xf>
    <xf numFmtId="173" fontId="10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172" fontId="11" fillId="35" borderId="0" xfId="0" applyNumberFormat="1" applyFont="1" applyFill="1" applyBorder="1" applyAlignment="1" applyProtection="1">
      <alignment horizontal="right"/>
      <protection/>
    </xf>
    <xf numFmtId="172" fontId="11" fillId="35" borderId="0" xfId="0" applyNumberFormat="1" applyFont="1" applyFill="1" applyBorder="1" applyAlignment="1" applyProtection="1">
      <alignment horizontal="center"/>
      <protection/>
    </xf>
    <xf numFmtId="172" fontId="11" fillId="35" borderId="0" xfId="0" applyNumberFormat="1" applyFont="1" applyFill="1" applyBorder="1" applyAlignment="1" applyProtection="1">
      <alignment horizontal="left"/>
      <protection/>
    </xf>
    <xf numFmtId="172" fontId="11" fillId="35" borderId="0" xfId="0" applyNumberFormat="1" applyFont="1" applyFill="1" applyBorder="1" applyAlignment="1" applyProtection="1">
      <alignment horizontal="left" wrapText="1"/>
      <protection/>
    </xf>
    <xf numFmtId="173" fontId="11" fillId="35" borderId="0" xfId="0" applyNumberFormat="1" applyFont="1" applyFill="1" applyBorder="1" applyAlignment="1" applyProtection="1">
      <alignment horizontal="right"/>
      <protection/>
    </xf>
    <xf numFmtId="4" fontId="11" fillId="35" borderId="0" xfId="0" applyNumberFormat="1" applyFont="1" applyFill="1" applyBorder="1" applyAlignment="1" applyProtection="1">
      <alignment horizontal="right"/>
      <protection/>
    </xf>
    <xf numFmtId="0" fontId="14" fillId="33" borderId="0" xfId="0" applyNumberFormat="1" applyFont="1" applyFill="1" applyAlignment="1" applyProtection="1">
      <alignment vertical="center"/>
      <protection/>
    </xf>
    <xf numFmtId="0" fontId="15" fillId="33" borderId="0" xfId="0" applyNumberFormat="1" applyFont="1" applyFill="1" applyAlignment="1" applyProtection="1">
      <alignment vertical="center"/>
      <protection/>
    </xf>
    <xf numFmtId="172" fontId="7" fillId="35" borderId="19" xfId="0" applyNumberFormat="1" applyFont="1" applyFill="1" applyBorder="1" applyAlignment="1" applyProtection="1">
      <alignment horizontal="right" vertical="center"/>
      <protection/>
    </xf>
    <xf numFmtId="172" fontId="7" fillId="35" borderId="19" xfId="0" applyNumberFormat="1" applyFont="1" applyFill="1" applyBorder="1" applyAlignment="1" applyProtection="1">
      <alignment horizontal="center" vertical="center"/>
      <protection/>
    </xf>
    <xf numFmtId="172" fontId="7" fillId="35" borderId="19" xfId="0" applyNumberFormat="1" applyFont="1" applyFill="1" applyBorder="1" applyAlignment="1" applyProtection="1">
      <alignment horizontal="left" vertical="center"/>
      <protection/>
    </xf>
    <xf numFmtId="172" fontId="7" fillId="35" borderId="19" xfId="0" applyNumberFormat="1" applyFont="1" applyFill="1" applyBorder="1" applyAlignment="1" applyProtection="1">
      <alignment horizontal="left" vertical="center" wrapText="1"/>
      <protection/>
    </xf>
    <xf numFmtId="173" fontId="7" fillId="35" borderId="19" xfId="0" applyNumberFormat="1" applyFont="1" applyFill="1" applyBorder="1" applyAlignment="1" applyProtection="1">
      <alignment horizontal="right" vertical="center"/>
      <protection/>
    </xf>
    <xf numFmtId="4" fontId="7" fillId="35" borderId="19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17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172" fontId="54" fillId="35" borderId="19" xfId="0" applyNumberFormat="1" applyFont="1" applyFill="1" applyBorder="1" applyAlignment="1" applyProtection="1">
      <alignment horizontal="left" vertical="center" wrapText="1"/>
      <protection/>
    </xf>
    <xf numFmtId="172" fontId="54" fillId="35" borderId="19" xfId="0" applyNumberFormat="1" applyFont="1" applyFill="1" applyBorder="1" applyAlignment="1" applyProtection="1">
      <alignment horizontal="center" vertical="center"/>
      <protection/>
    </xf>
    <xf numFmtId="173" fontId="54" fillId="35" borderId="19" xfId="0" applyNumberFormat="1" applyFont="1" applyFill="1" applyBorder="1" applyAlignment="1" applyProtection="1">
      <alignment horizontal="right" vertical="center"/>
      <protection/>
    </xf>
    <xf numFmtId="172" fontId="54" fillId="35" borderId="19" xfId="0" applyNumberFormat="1" applyFont="1" applyFill="1" applyBorder="1" applyAlignment="1" applyProtection="1">
      <alignment horizontal="right" vertical="center"/>
      <protection/>
    </xf>
    <xf numFmtId="172" fontId="54" fillId="35" borderId="19" xfId="0" applyNumberFormat="1" applyFont="1" applyFill="1" applyBorder="1" applyAlignment="1" applyProtection="1">
      <alignment horizontal="left" vertical="center"/>
      <protection/>
    </xf>
    <xf numFmtId="172" fontId="54" fillId="35" borderId="17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145" zoomScaleNormal="145" zoomScalePageLayoutView="0" workbookViewId="0" topLeftCell="A1">
      <selection activeCell="D24" sqref="D24"/>
    </sheetView>
  </sheetViews>
  <sheetFormatPr defaultColWidth="9.140625" defaultRowHeight="12.75"/>
  <cols>
    <col min="1" max="1" width="4.421875" style="0" customWidth="1"/>
    <col min="2" max="2" width="3.7109375" style="0" customWidth="1"/>
    <col min="3" max="3" width="8.57421875" style="0" customWidth="1"/>
    <col min="4" max="4" width="41.7109375" style="0" customWidth="1"/>
    <col min="5" max="5" width="4.7109375" style="0" customWidth="1"/>
    <col min="7" max="7" width="8.421875" style="0" customWidth="1"/>
    <col min="8" max="8" width="10.8515625" style="0" customWidth="1"/>
  </cols>
  <sheetData>
    <row r="1" spans="1:8" ht="24.75" customHeight="1">
      <c r="A1" s="1" t="s">
        <v>122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63</v>
      </c>
      <c r="B2" s="2"/>
      <c r="C2" s="2"/>
      <c r="D2" s="2"/>
      <c r="E2" s="2"/>
      <c r="F2" s="2" t="s">
        <v>0</v>
      </c>
      <c r="G2" s="2"/>
      <c r="H2" s="2"/>
    </row>
    <row r="3" spans="1:8" ht="15" customHeight="1">
      <c r="A3" s="42" t="s">
        <v>73</v>
      </c>
      <c r="B3" s="43"/>
      <c r="C3" s="43"/>
      <c r="D3" s="43"/>
      <c r="E3" s="2"/>
      <c r="F3" s="2" t="s">
        <v>1</v>
      </c>
      <c r="G3" s="2"/>
      <c r="H3" s="2"/>
    </row>
    <row r="4" spans="1:8" ht="12.75" customHeight="1">
      <c r="A4" s="2" t="s">
        <v>34</v>
      </c>
      <c r="B4" s="2"/>
      <c r="C4" s="2"/>
      <c r="D4" s="2"/>
      <c r="E4" s="2"/>
      <c r="F4" s="2" t="s">
        <v>35</v>
      </c>
      <c r="G4" s="2"/>
      <c r="H4" s="2"/>
    </row>
    <row r="5" spans="1:8" ht="12.75" customHeight="1">
      <c r="A5" s="2" t="s">
        <v>36</v>
      </c>
      <c r="B5" s="2"/>
      <c r="C5" s="2"/>
      <c r="D5" s="2"/>
      <c r="E5" s="2"/>
      <c r="F5" s="2" t="s">
        <v>64</v>
      </c>
      <c r="G5" s="2"/>
      <c r="H5" s="2"/>
    </row>
    <row r="6" spans="1:8" ht="9" customHeight="1">
      <c r="A6" s="4"/>
      <c r="B6" s="4"/>
      <c r="C6" s="4"/>
      <c r="D6" s="4"/>
      <c r="E6" s="4"/>
      <c r="F6" s="4"/>
      <c r="G6" s="4"/>
      <c r="H6" s="2"/>
    </row>
    <row r="7" spans="1:8" ht="18.75" customHeight="1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7" t="s">
        <v>9</v>
      </c>
    </row>
    <row r="8" spans="1:8" ht="14.25" customHeigh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10">
        <v>8</v>
      </c>
    </row>
    <row r="9" spans="1:8" ht="12.75" customHeight="1">
      <c r="A9" s="2"/>
      <c r="B9" s="2"/>
      <c r="C9" s="2"/>
      <c r="D9" s="2"/>
      <c r="E9" s="2"/>
      <c r="F9" s="2"/>
      <c r="G9" s="2"/>
      <c r="H9" s="2"/>
    </row>
    <row r="10" spans="1:8" ht="17.25" customHeight="1">
      <c r="A10" s="11"/>
      <c r="B10" s="12"/>
      <c r="C10" s="13"/>
      <c r="D10" s="14" t="s">
        <v>10</v>
      </c>
      <c r="E10" s="12"/>
      <c r="F10" s="15"/>
      <c r="G10" s="16"/>
      <c r="H10" s="16"/>
    </row>
    <row r="11" spans="1:8" ht="12.75">
      <c r="A11" s="17">
        <v>0</v>
      </c>
      <c r="B11" s="18"/>
      <c r="C11" s="19" t="s">
        <v>11</v>
      </c>
      <c r="D11" s="20" t="s">
        <v>12</v>
      </c>
      <c r="E11" s="18"/>
      <c r="F11" s="21"/>
      <c r="G11" s="22"/>
      <c r="H11" s="22"/>
    </row>
    <row r="12" spans="1:8" ht="12.75">
      <c r="A12" s="23">
        <v>1</v>
      </c>
      <c r="B12" s="24" t="s">
        <v>13</v>
      </c>
      <c r="C12" s="25">
        <v>119001401</v>
      </c>
      <c r="D12" s="26" t="s">
        <v>49</v>
      </c>
      <c r="E12" s="24" t="s">
        <v>47</v>
      </c>
      <c r="F12" s="27">
        <v>2</v>
      </c>
      <c r="G12" s="28"/>
      <c r="H12" s="29">
        <f>F12*G12</f>
        <v>0</v>
      </c>
    </row>
    <row r="13" spans="1:8" ht="12.75">
      <c r="A13" s="23">
        <v>2</v>
      </c>
      <c r="B13" s="24"/>
      <c r="C13" s="25">
        <v>119001421</v>
      </c>
      <c r="D13" s="26" t="s">
        <v>74</v>
      </c>
      <c r="E13" s="24" t="s">
        <v>47</v>
      </c>
      <c r="F13" s="27">
        <v>3</v>
      </c>
      <c r="G13" s="28"/>
      <c r="H13" s="29">
        <f>F13*G13</f>
        <v>0</v>
      </c>
    </row>
    <row r="14" spans="1:8" ht="22.5">
      <c r="A14" s="23">
        <v>3</v>
      </c>
      <c r="B14" s="24" t="s">
        <v>13</v>
      </c>
      <c r="C14" s="25">
        <v>132201202</v>
      </c>
      <c r="D14" s="26" t="s">
        <v>14</v>
      </c>
      <c r="E14" s="24" t="s">
        <v>37</v>
      </c>
      <c r="F14" s="27">
        <f>120*0.9*1.8</f>
        <v>194.4</v>
      </c>
      <c r="G14" s="28"/>
      <c r="H14" s="29">
        <f aca="true" t="shared" si="0" ref="H14:H23">F14*G14</f>
        <v>0</v>
      </c>
    </row>
    <row r="15" spans="1:8" ht="12.75">
      <c r="A15" s="23">
        <v>4</v>
      </c>
      <c r="B15" s="24" t="s">
        <v>13</v>
      </c>
      <c r="C15" s="25" t="s">
        <v>38</v>
      </c>
      <c r="D15" s="26" t="s">
        <v>39</v>
      </c>
      <c r="E15" s="24" t="s">
        <v>37</v>
      </c>
      <c r="F15" s="27">
        <f>F14*0.5</f>
        <v>97.2</v>
      </c>
      <c r="G15" s="28"/>
      <c r="H15" s="29">
        <f t="shared" si="0"/>
        <v>0</v>
      </c>
    </row>
    <row r="16" spans="1:8" ht="12.75">
      <c r="A16" s="23">
        <v>5</v>
      </c>
      <c r="B16" s="24" t="s">
        <v>13</v>
      </c>
      <c r="C16" s="25" t="s">
        <v>15</v>
      </c>
      <c r="D16" s="26" t="s">
        <v>40</v>
      </c>
      <c r="E16" s="24" t="s">
        <v>41</v>
      </c>
      <c r="F16" s="27">
        <f>120*1.8*2</f>
        <v>432</v>
      </c>
      <c r="G16" s="28"/>
      <c r="H16" s="29">
        <f t="shared" si="0"/>
        <v>0</v>
      </c>
    </row>
    <row r="17" spans="1:8" ht="12.75">
      <c r="A17" s="23">
        <v>6</v>
      </c>
      <c r="B17" s="24" t="s">
        <v>13</v>
      </c>
      <c r="C17" s="25" t="s">
        <v>42</v>
      </c>
      <c r="D17" s="26" t="s">
        <v>43</v>
      </c>
      <c r="E17" s="24" t="s">
        <v>41</v>
      </c>
      <c r="F17" s="27">
        <f>F16</f>
        <v>432</v>
      </c>
      <c r="G17" s="28"/>
      <c r="H17" s="29">
        <f t="shared" si="0"/>
        <v>0</v>
      </c>
    </row>
    <row r="18" spans="1:8" ht="12.75">
      <c r="A18" s="23">
        <v>7</v>
      </c>
      <c r="B18" s="24" t="s">
        <v>13</v>
      </c>
      <c r="C18" s="25">
        <v>131201202</v>
      </c>
      <c r="D18" s="26" t="s">
        <v>75</v>
      </c>
      <c r="E18" s="24" t="s">
        <v>37</v>
      </c>
      <c r="F18" s="27">
        <v>237</v>
      </c>
      <c r="G18" s="28"/>
      <c r="H18" s="29">
        <f t="shared" si="0"/>
        <v>0</v>
      </c>
    </row>
    <row r="19" spans="1:8" ht="12.75">
      <c r="A19" s="23">
        <v>8</v>
      </c>
      <c r="B19" s="24" t="s">
        <v>13</v>
      </c>
      <c r="C19" s="25">
        <v>161101101</v>
      </c>
      <c r="D19" s="26" t="s">
        <v>65</v>
      </c>
      <c r="E19" s="24" t="s">
        <v>37</v>
      </c>
      <c r="F19" s="27">
        <f>F18+F14</f>
        <v>431.4</v>
      </c>
      <c r="G19" s="28"/>
      <c r="H19" s="29">
        <f t="shared" si="0"/>
        <v>0</v>
      </c>
    </row>
    <row r="20" spans="1:8" ht="12.75">
      <c r="A20" s="23">
        <v>9</v>
      </c>
      <c r="B20" s="24" t="s">
        <v>13</v>
      </c>
      <c r="C20" s="25" t="s">
        <v>44</v>
      </c>
      <c r="D20" s="26" t="s">
        <v>45</v>
      </c>
      <c r="E20" s="24" t="s">
        <v>37</v>
      </c>
      <c r="F20" s="27">
        <f>F29+27.2+6.5</f>
        <v>44.5</v>
      </c>
      <c r="G20" s="28"/>
      <c r="H20" s="29">
        <f t="shared" si="0"/>
        <v>0</v>
      </c>
    </row>
    <row r="21" spans="1:8" ht="22.5">
      <c r="A21" s="23">
        <v>10</v>
      </c>
      <c r="B21" s="24" t="s">
        <v>13</v>
      </c>
      <c r="C21" s="25">
        <v>162701105</v>
      </c>
      <c r="D21" s="26" t="s">
        <v>46</v>
      </c>
      <c r="E21" s="24" t="s">
        <v>37</v>
      </c>
      <c r="F21" s="27">
        <f>F20</f>
        <v>44.5</v>
      </c>
      <c r="G21" s="28"/>
      <c r="H21" s="29">
        <f t="shared" si="0"/>
        <v>0</v>
      </c>
    </row>
    <row r="22" spans="1:8" ht="12.75">
      <c r="A22" s="23">
        <v>11</v>
      </c>
      <c r="B22" s="24" t="s">
        <v>13</v>
      </c>
      <c r="C22" s="25" t="s">
        <v>66</v>
      </c>
      <c r="D22" s="26" t="s">
        <v>67</v>
      </c>
      <c r="E22" s="24" t="s">
        <v>37</v>
      </c>
      <c r="F22" s="27">
        <f>F20</f>
        <v>44.5</v>
      </c>
      <c r="G22" s="28"/>
      <c r="H22" s="29">
        <f t="shared" si="0"/>
        <v>0</v>
      </c>
    </row>
    <row r="23" spans="1:12" ht="12.75">
      <c r="A23" s="23">
        <v>12</v>
      </c>
      <c r="B23" s="24" t="s">
        <v>13</v>
      </c>
      <c r="C23" s="25" t="s">
        <v>16</v>
      </c>
      <c r="D23" s="26" t="s">
        <v>17</v>
      </c>
      <c r="E23" s="24" t="s">
        <v>37</v>
      </c>
      <c r="F23" s="27">
        <f>(120*1.4*0.9)+(237-27.2-6.5)</f>
        <v>354.5</v>
      </c>
      <c r="G23" s="28"/>
      <c r="H23" s="29">
        <f t="shared" si="0"/>
        <v>0</v>
      </c>
      <c r="L23" t="s">
        <v>33</v>
      </c>
    </row>
    <row r="24" spans="1:8" ht="12.75">
      <c r="A24" s="23">
        <v>13</v>
      </c>
      <c r="B24" s="24" t="s">
        <v>13</v>
      </c>
      <c r="C24" s="25" t="s">
        <v>18</v>
      </c>
      <c r="D24" s="68" t="s">
        <v>124</v>
      </c>
      <c r="E24" s="24" t="s">
        <v>37</v>
      </c>
      <c r="F24" s="27">
        <f>120*0.3*0.9</f>
        <v>32.4</v>
      </c>
      <c r="G24" s="28"/>
      <c r="H24" s="29">
        <f>F24*G24</f>
        <v>0</v>
      </c>
    </row>
    <row r="25" spans="1:8" ht="12.75">
      <c r="A25" s="23">
        <v>14</v>
      </c>
      <c r="B25" s="24" t="s">
        <v>13</v>
      </c>
      <c r="C25" s="25">
        <v>175101201</v>
      </c>
      <c r="D25" s="26" t="s">
        <v>70</v>
      </c>
      <c r="E25" s="24" t="s">
        <v>37</v>
      </c>
      <c r="F25" s="27">
        <v>6.5</v>
      </c>
      <c r="G25" s="28"/>
      <c r="H25" s="29">
        <f>F25*G25</f>
        <v>0</v>
      </c>
    </row>
    <row r="26" spans="1:8" ht="12.75">
      <c r="A26" s="23">
        <v>15</v>
      </c>
      <c r="B26" s="24" t="s">
        <v>13</v>
      </c>
      <c r="C26" s="25" t="s">
        <v>77</v>
      </c>
      <c r="D26" s="26" t="s">
        <v>76</v>
      </c>
      <c r="E26" s="24" t="s">
        <v>37</v>
      </c>
      <c r="F26" s="27">
        <v>6.5</v>
      </c>
      <c r="G26" s="28"/>
      <c r="H26" s="29">
        <f>F26*G26</f>
        <v>0</v>
      </c>
    </row>
    <row r="27" spans="1:8" ht="12.75">
      <c r="A27" s="30"/>
      <c r="B27" s="31"/>
      <c r="C27" s="32" t="s">
        <v>11</v>
      </c>
      <c r="D27" s="33" t="s">
        <v>12</v>
      </c>
      <c r="E27" s="31"/>
      <c r="F27" s="34"/>
      <c r="G27" s="35"/>
      <c r="H27" s="35">
        <f>SUM(H12:H26)</f>
        <v>0</v>
      </c>
    </row>
    <row r="28" spans="1:8" ht="12.75">
      <c r="A28" s="17">
        <v>0</v>
      </c>
      <c r="B28" s="18"/>
      <c r="C28" s="19" t="s">
        <v>19</v>
      </c>
      <c r="D28" s="20" t="s">
        <v>20</v>
      </c>
      <c r="E28" s="18"/>
      <c r="F28" s="21"/>
      <c r="G28" s="22"/>
      <c r="H28" s="22"/>
    </row>
    <row r="29" spans="1:8" ht="12.75">
      <c r="A29" s="44">
        <v>16</v>
      </c>
      <c r="B29" s="45" t="s">
        <v>21</v>
      </c>
      <c r="C29" s="46" t="s">
        <v>22</v>
      </c>
      <c r="D29" s="47" t="s">
        <v>23</v>
      </c>
      <c r="E29" s="45" t="s">
        <v>37</v>
      </c>
      <c r="F29" s="48">
        <f>120*0.1*0.9</f>
        <v>10.8</v>
      </c>
      <c r="G29" s="49"/>
      <c r="H29" s="49">
        <f>F29*G29</f>
        <v>0</v>
      </c>
    </row>
    <row r="30" spans="1:8" ht="12.75">
      <c r="A30" s="30"/>
      <c r="B30" s="31"/>
      <c r="C30" s="32" t="s">
        <v>19</v>
      </c>
      <c r="D30" s="33" t="s">
        <v>20</v>
      </c>
      <c r="E30" s="31"/>
      <c r="F30" s="34"/>
      <c r="G30" s="35"/>
      <c r="H30" s="35">
        <f>SUM(H29:H29)</f>
        <v>0</v>
      </c>
    </row>
    <row r="31" spans="1:8" ht="12.75">
      <c r="A31" s="17">
        <v>0</v>
      </c>
      <c r="B31" s="18"/>
      <c r="C31" s="19" t="s">
        <v>24</v>
      </c>
      <c r="D31" s="20" t="s">
        <v>25</v>
      </c>
      <c r="E31" s="18"/>
      <c r="F31" s="21"/>
      <c r="G31" s="22"/>
      <c r="H31" s="22"/>
    </row>
    <row r="32" spans="1:8" ht="12.75">
      <c r="A32" s="44">
        <v>17</v>
      </c>
      <c r="B32" s="45">
        <v>271</v>
      </c>
      <c r="C32" s="46" t="s">
        <v>86</v>
      </c>
      <c r="D32" s="47" t="s">
        <v>71</v>
      </c>
      <c r="E32" s="45" t="s">
        <v>47</v>
      </c>
      <c r="F32" s="48">
        <v>120</v>
      </c>
      <c r="G32" s="60"/>
      <c r="H32" s="49">
        <f aca="true" t="shared" si="1" ref="H32:H59">F32*G32</f>
        <v>0</v>
      </c>
    </row>
    <row r="33" spans="1:8" ht="12.75">
      <c r="A33" s="44">
        <v>18</v>
      </c>
      <c r="B33" s="45">
        <v>271</v>
      </c>
      <c r="C33" s="46">
        <v>871275221</v>
      </c>
      <c r="D33" s="47" t="s">
        <v>78</v>
      </c>
      <c r="E33" s="45" t="s">
        <v>47</v>
      </c>
      <c r="F33" s="48">
        <f>(2+2+10)*1.05</f>
        <v>14.700000000000001</v>
      </c>
      <c r="G33" s="60"/>
      <c r="H33" s="49">
        <f>F33*G33</f>
        <v>0</v>
      </c>
    </row>
    <row r="34" spans="1:8" ht="12.75">
      <c r="A34" s="66">
        <v>19</v>
      </c>
      <c r="B34" s="64">
        <v>271</v>
      </c>
      <c r="C34" s="67">
        <v>871315221</v>
      </c>
      <c r="D34" s="63" t="s">
        <v>123</v>
      </c>
      <c r="E34" s="64" t="s">
        <v>47</v>
      </c>
      <c r="F34" s="65">
        <v>29.8</v>
      </c>
      <c r="G34" s="60"/>
      <c r="H34" s="49">
        <f>F34*G34</f>
        <v>0</v>
      </c>
    </row>
    <row r="35" spans="1:8" ht="12.75">
      <c r="A35" s="44">
        <v>20</v>
      </c>
      <c r="B35" s="45">
        <v>271</v>
      </c>
      <c r="C35" s="46">
        <v>871355221</v>
      </c>
      <c r="D35" s="47" t="s">
        <v>69</v>
      </c>
      <c r="E35" s="45" t="s">
        <v>47</v>
      </c>
      <c r="F35" s="48">
        <f>(47.1+2+1+16+10)*1.05</f>
        <v>79.905</v>
      </c>
      <c r="G35" s="60"/>
      <c r="H35" s="49">
        <f t="shared" si="1"/>
        <v>0</v>
      </c>
    </row>
    <row r="36" spans="1:8" ht="22.5">
      <c r="A36" s="44">
        <v>21</v>
      </c>
      <c r="B36" s="45">
        <v>271</v>
      </c>
      <c r="C36" s="46">
        <v>895972114</v>
      </c>
      <c r="D36" s="47" t="s">
        <v>97</v>
      </c>
      <c r="E36" s="45" t="s">
        <v>98</v>
      </c>
      <c r="F36" s="48">
        <v>1</v>
      </c>
      <c r="G36" s="49"/>
      <c r="H36" s="49">
        <f t="shared" si="1"/>
        <v>0</v>
      </c>
    </row>
    <row r="37" spans="1:8" ht="12.75">
      <c r="A37" s="44">
        <v>22</v>
      </c>
      <c r="B37" s="45">
        <v>271</v>
      </c>
      <c r="C37" s="46" t="s">
        <v>87</v>
      </c>
      <c r="D37" s="47" t="s">
        <v>82</v>
      </c>
      <c r="E37" s="45" t="s">
        <v>41</v>
      </c>
      <c r="F37" s="48">
        <v>165</v>
      </c>
      <c r="G37" s="60"/>
      <c r="H37" s="49">
        <f t="shared" si="1"/>
        <v>0</v>
      </c>
    </row>
    <row r="38" spans="1:8" ht="12.75">
      <c r="A38" s="44">
        <v>23</v>
      </c>
      <c r="B38" s="45">
        <v>271</v>
      </c>
      <c r="C38" s="46" t="s">
        <v>88</v>
      </c>
      <c r="D38" s="47" t="s">
        <v>83</v>
      </c>
      <c r="E38" s="45" t="s">
        <v>48</v>
      </c>
      <c r="F38" s="48">
        <v>1</v>
      </c>
      <c r="G38" s="60"/>
      <c r="H38" s="49">
        <f t="shared" si="1"/>
        <v>0</v>
      </c>
    </row>
    <row r="39" spans="1:8" ht="12.75">
      <c r="A39" s="44">
        <v>24</v>
      </c>
      <c r="B39" s="45">
        <v>271</v>
      </c>
      <c r="C39" s="46" t="s">
        <v>89</v>
      </c>
      <c r="D39" s="47" t="s">
        <v>85</v>
      </c>
      <c r="E39" s="45" t="s">
        <v>48</v>
      </c>
      <c r="F39" s="48">
        <v>1</v>
      </c>
      <c r="G39" s="60"/>
      <c r="H39" s="49">
        <f t="shared" si="1"/>
        <v>0</v>
      </c>
    </row>
    <row r="40" spans="1:8" ht="12.75">
      <c r="A40" s="44">
        <v>25</v>
      </c>
      <c r="B40" s="45">
        <v>271</v>
      </c>
      <c r="C40" s="46" t="s">
        <v>90</v>
      </c>
      <c r="D40" s="47" t="s">
        <v>84</v>
      </c>
      <c r="E40" s="45" t="s">
        <v>48</v>
      </c>
      <c r="F40" s="48">
        <v>5</v>
      </c>
      <c r="G40" s="60"/>
      <c r="H40" s="49">
        <f t="shared" si="1"/>
        <v>0</v>
      </c>
    </row>
    <row r="41" spans="1:8" ht="12.75">
      <c r="A41" s="44">
        <v>26</v>
      </c>
      <c r="B41" s="45">
        <v>271</v>
      </c>
      <c r="C41" s="46" t="s">
        <v>91</v>
      </c>
      <c r="D41" s="47" t="s">
        <v>96</v>
      </c>
      <c r="E41" s="45" t="s">
        <v>81</v>
      </c>
      <c r="F41" s="48">
        <v>1</v>
      </c>
      <c r="G41" s="60"/>
      <c r="H41" s="49">
        <f t="shared" si="1"/>
        <v>0</v>
      </c>
    </row>
    <row r="42" spans="1:8" ht="12.75">
      <c r="A42" s="44">
        <v>27</v>
      </c>
      <c r="B42" s="45">
        <v>271</v>
      </c>
      <c r="C42" s="46">
        <v>894812116</v>
      </c>
      <c r="D42" s="47" t="s">
        <v>79</v>
      </c>
      <c r="E42" s="45" t="s">
        <v>48</v>
      </c>
      <c r="F42" s="48">
        <v>2</v>
      </c>
      <c r="G42" s="60"/>
      <c r="H42" s="49">
        <f t="shared" si="1"/>
        <v>0</v>
      </c>
    </row>
    <row r="43" spans="1:8" ht="12.75">
      <c r="A43" s="44">
        <v>28</v>
      </c>
      <c r="B43" s="45">
        <v>271</v>
      </c>
      <c r="C43" s="46">
        <v>894812132</v>
      </c>
      <c r="D43" s="47" t="s">
        <v>80</v>
      </c>
      <c r="E43" s="45" t="s">
        <v>48</v>
      </c>
      <c r="F43" s="48">
        <v>2</v>
      </c>
      <c r="G43" s="60"/>
      <c r="H43" s="49">
        <f t="shared" si="1"/>
        <v>0</v>
      </c>
    </row>
    <row r="44" spans="1:8" ht="12.75">
      <c r="A44" s="44">
        <v>29</v>
      </c>
      <c r="B44" s="45">
        <v>271</v>
      </c>
      <c r="C44" s="46">
        <v>894812161</v>
      </c>
      <c r="D44" s="47" t="s">
        <v>72</v>
      </c>
      <c r="E44" s="45" t="s">
        <v>48</v>
      </c>
      <c r="F44" s="48">
        <v>2</v>
      </c>
      <c r="G44" s="60"/>
      <c r="H44" s="49">
        <f t="shared" si="1"/>
        <v>0</v>
      </c>
    </row>
    <row r="45" spans="1:8" ht="12.75">
      <c r="A45" s="44">
        <v>30</v>
      </c>
      <c r="B45" s="45">
        <v>271</v>
      </c>
      <c r="C45" s="46">
        <v>894812349</v>
      </c>
      <c r="D45" s="47" t="s">
        <v>68</v>
      </c>
      <c r="E45" s="45" t="s">
        <v>48</v>
      </c>
      <c r="F45" s="48">
        <v>2</v>
      </c>
      <c r="G45" s="60"/>
      <c r="H45" s="49">
        <f t="shared" si="1"/>
        <v>0</v>
      </c>
    </row>
    <row r="46" spans="1:8" ht="12.75">
      <c r="A46" s="44">
        <v>31</v>
      </c>
      <c r="B46" s="45">
        <v>271</v>
      </c>
      <c r="C46" s="46" t="s">
        <v>92</v>
      </c>
      <c r="D46" s="47" t="s">
        <v>117</v>
      </c>
      <c r="E46" s="45" t="s">
        <v>48</v>
      </c>
      <c r="F46" s="48">
        <v>5</v>
      </c>
      <c r="G46" s="60"/>
      <c r="H46" s="49">
        <f t="shared" si="1"/>
        <v>0</v>
      </c>
    </row>
    <row r="47" spans="1:8" ht="12.75">
      <c r="A47" s="44">
        <v>32</v>
      </c>
      <c r="B47" s="45">
        <v>271</v>
      </c>
      <c r="C47" s="46" t="s">
        <v>93</v>
      </c>
      <c r="D47" s="47" t="s">
        <v>118</v>
      </c>
      <c r="E47" s="45" t="s">
        <v>48</v>
      </c>
      <c r="F47" s="48">
        <v>1</v>
      </c>
      <c r="G47" s="60"/>
      <c r="H47" s="49">
        <f t="shared" si="1"/>
        <v>0</v>
      </c>
    </row>
    <row r="48" spans="1:8" ht="22.5">
      <c r="A48" s="44">
        <v>33</v>
      </c>
      <c r="B48" s="45">
        <v>271</v>
      </c>
      <c r="C48" s="46" t="s">
        <v>94</v>
      </c>
      <c r="D48" s="47" t="s">
        <v>119</v>
      </c>
      <c r="E48" s="45" t="s">
        <v>48</v>
      </c>
      <c r="F48" s="48">
        <v>1</v>
      </c>
      <c r="G48" s="60"/>
      <c r="H48" s="49">
        <f t="shared" si="1"/>
        <v>0</v>
      </c>
    </row>
    <row r="49" spans="1:8" ht="12.75">
      <c r="A49" s="44">
        <v>34</v>
      </c>
      <c r="B49" s="45">
        <v>271</v>
      </c>
      <c r="C49" s="46" t="s">
        <v>95</v>
      </c>
      <c r="D49" s="47" t="s">
        <v>120</v>
      </c>
      <c r="E49" s="45" t="s">
        <v>48</v>
      </c>
      <c r="F49" s="48">
        <v>2</v>
      </c>
      <c r="G49" s="60"/>
      <c r="H49" s="49">
        <f t="shared" si="1"/>
        <v>0</v>
      </c>
    </row>
    <row r="50" spans="1:8" ht="12.75">
      <c r="A50" s="44">
        <v>35</v>
      </c>
      <c r="B50" s="45">
        <v>271</v>
      </c>
      <c r="C50" s="46">
        <v>895941111</v>
      </c>
      <c r="D50" s="47" t="s">
        <v>99</v>
      </c>
      <c r="E50" s="45" t="s">
        <v>48</v>
      </c>
      <c r="F50" s="48">
        <v>4</v>
      </c>
      <c r="G50" s="60"/>
      <c r="H50" s="49">
        <f t="shared" si="1"/>
        <v>0</v>
      </c>
    </row>
    <row r="51" spans="1:8" ht="12.75">
      <c r="A51" s="44">
        <v>36</v>
      </c>
      <c r="B51" s="45">
        <v>271</v>
      </c>
      <c r="C51" s="46" t="s">
        <v>103</v>
      </c>
      <c r="D51" s="47" t="s">
        <v>104</v>
      </c>
      <c r="E51" s="45" t="s">
        <v>48</v>
      </c>
      <c r="F51" s="48">
        <v>4</v>
      </c>
      <c r="G51" s="60"/>
      <c r="H51" s="49">
        <f t="shared" si="1"/>
        <v>0</v>
      </c>
    </row>
    <row r="52" spans="1:8" ht="12.75">
      <c r="A52" s="44">
        <v>37</v>
      </c>
      <c r="B52" s="45">
        <v>271</v>
      </c>
      <c r="C52" s="46" t="s">
        <v>105</v>
      </c>
      <c r="D52" s="47" t="s">
        <v>106</v>
      </c>
      <c r="E52" s="45" t="s">
        <v>48</v>
      </c>
      <c r="F52" s="48">
        <v>4</v>
      </c>
      <c r="G52" s="60"/>
      <c r="H52" s="49">
        <f t="shared" si="1"/>
        <v>0</v>
      </c>
    </row>
    <row r="53" spans="1:8" ht="12.75">
      <c r="A53" s="44">
        <v>38</v>
      </c>
      <c r="B53" s="45">
        <v>271</v>
      </c>
      <c r="C53" s="46" t="s">
        <v>107</v>
      </c>
      <c r="D53" s="47" t="s">
        <v>108</v>
      </c>
      <c r="E53" s="45" t="s">
        <v>48</v>
      </c>
      <c r="F53" s="48">
        <v>4</v>
      </c>
      <c r="G53" s="60"/>
      <c r="H53" s="49">
        <f t="shared" si="1"/>
        <v>0</v>
      </c>
    </row>
    <row r="54" spans="1:8" ht="22.5">
      <c r="A54" s="44">
        <v>39</v>
      </c>
      <c r="B54" s="45">
        <v>271</v>
      </c>
      <c r="C54" s="46" t="s">
        <v>109</v>
      </c>
      <c r="D54" s="47" t="s">
        <v>110</v>
      </c>
      <c r="E54" s="45" t="s">
        <v>48</v>
      </c>
      <c r="F54" s="48">
        <v>4</v>
      </c>
      <c r="G54" s="60"/>
      <c r="H54" s="49">
        <f t="shared" si="1"/>
        <v>0</v>
      </c>
    </row>
    <row r="55" spans="1:8" ht="12.75">
      <c r="A55" s="44">
        <v>40</v>
      </c>
      <c r="B55" s="45">
        <v>271</v>
      </c>
      <c r="C55" s="46" t="s">
        <v>111</v>
      </c>
      <c r="D55" s="47" t="s">
        <v>112</v>
      </c>
      <c r="E55" s="45" t="s">
        <v>48</v>
      </c>
      <c r="F55" s="48">
        <v>4</v>
      </c>
      <c r="G55" s="60"/>
      <c r="H55" s="49">
        <f t="shared" si="1"/>
        <v>0</v>
      </c>
    </row>
    <row r="56" spans="1:8" ht="12.75">
      <c r="A56" s="44">
        <v>41</v>
      </c>
      <c r="B56" s="45">
        <v>271</v>
      </c>
      <c r="C56" s="46" t="s">
        <v>113</v>
      </c>
      <c r="D56" s="47" t="s">
        <v>114</v>
      </c>
      <c r="E56" s="45" t="s">
        <v>48</v>
      </c>
      <c r="F56" s="48">
        <v>4</v>
      </c>
      <c r="G56" s="60"/>
      <c r="H56" s="49">
        <f t="shared" si="1"/>
        <v>0</v>
      </c>
    </row>
    <row r="57" spans="1:8" ht="12.75">
      <c r="A57" s="44">
        <v>42</v>
      </c>
      <c r="B57" s="45">
        <v>271</v>
      </c>
      <c r="C57" s="46" t="s">
        <v>115</v>
      </c>
      <c r="D57" s="47" t="s">
        <v>116</v>
      </c>
      <c r="E57" s="45" t="s">
        <v>48</v>
      </c>
      <c r="F57" s="48">
        <v>4</v>
      </c>
      <c r="G57" s="60"/>
      <c r="H57" s="49">
        <f t="shared" si="1"/>
        <v>0</v>
      </c>
    </row>
    <row r="58" spans="1:9" ht="33.75">
      <c r="A58" s="44">
        <v>43</v>
      </c>
      <c r="B58" s="45">
        <v>271</v>
      </c>
      <c r="C58" s="46" t="s">
        <v>100</v>
      </c>
      <c r="D58" s="47" t="s">
        <v>121</v>
      </c>
      <c r="E58" s="45" t="s">
        <v>47</v>
      </c>
      <c r="F58" s="48">
        <v>6</v>
      </c>
      <c r="G58" s="60"/>
      <c r="H58" s="49">
        <f t="shared" si="1"/>
        <v>0</v>
      </c>
      <c r="I58" s="61"/>
    </row>
    <row r="59" spans="1:9" ht="12.75">
      <c r="A59" s="44">
        <v>44</v>
      </c>
      <c r="B59" s="45">
        <v>271</v>
      </c>
      <c r="C59" s="46" t="s">
        <v>101</v>
      </c>
      <c r="D59" s="47" t="s">
        <v>102</v>
      </c>
      <c r="E59" s="45" t="s">
        <v>47</v>
      </c>
      <c r="F59" s="48">
        <v>6</v>
      </c>
      <c r="G59" s="60"/>
      <c r="H59" s="49">
        <f t="shared" si="1"/>
        <v>0</v>
      </c>
      <c r="I59" s="62"/>
    </row>
    <row r="60" spans="1:8" ht="12.75">
      <c r="A60" s="17"/>
      <c r="B60" s="45"/>
      <c r="C60" s="19" t="s">
        <v>24</v>
      </c>
      <c r="D60" s="20" t="s">
        <v>25</v>
      </c>
      <c r="E60" s="18"/>
      <c r="F60" s="21"/>
      <c r="G60" s="22"/>
      <c r="H60" s="35">
        <f>SUM(H32:H59)</f>
        <v>0</v>
      </c>
    </row>
    <row r="61" spans="1:8" ht="12.75">
      <c r="A61" s="17"/>
      <c r="B61" s="18"/>
      <c r="C61" s="19" t="s">
        <v>26</v>
      </c>
      <c r="D61" s="20" t="s">
        <v>27</v>
      </c>
      <c r="E61" s="18"/>
      <c r="F61" s="21"/>
      <c r="G61" s="22"/>
      <c r="H61" s="35"/>
    </row>
    <row r="62" spans="1:8" ht="22.5">
      <c r="A62" s="44">
        <v>45</v>
      </c>
      <c r="B62" s="45" t="s">
        <v>21</v>
      </c>
      <c r="C62" s="46" t="s">
        <v>28</v>
      </c>
      <c r="D62" s="47" t="s">
        <v>29</v>
      </c>
      <c r="E62" s="45" t="s">
        <v>30</v>
      </c>
      <c r="F62" s="48">
        <v>18.55</v>
      </c>
      <c r="G62" s="49"/>
      <c r="H62" s="49">
        <f>F62*G62</f>
        <v>0</v>
      </c>
    </row>
    <row r="63" spans="1:8" ht="12.75">
      <c r="A63" s="30"/>
      <c r="B63" s="31"/>
      <c r="C63" s="32" t="s">
        <v>26</v>
      </c>
      <c r="D63" s="33" t="s">
        <v>27</v>
      </c>
      <c r="E63" s="31"/>
      <c r="F63" s="34"/>
      <c r="G63" s="35"/>
      <c r="H63" s="35">
        <f>H62</f>
        <v>0</v>
      </c>
    </row>
    <row r="64" spans="1:8" ht="12.75">
      <c r="A64" s="11"/>
      <c r="B64" s="12"/>
      <c r="C64" s="13"/>
      <c r="D64" s="14" t="s">
        <v>31</v>
      </c>
      <c r="E64" s="12"/>
      <c r="F64" s="15"/>
      <c r="G64" s="16"/>
      <c r="H64" s="16">
        <f>H63+H60+H30+H27</f>
        <v>0</v>
      </c>
    </row>
    <row r="65" spans="1:8" ht="12.75">
      <c r="A65" s="36"/>
      <c r="B65" s="37"/>
      <c r="C65" s="38"/>
      <c r="D65" s="39" t="s">
        <v>32</v>
      </c>
      <c r="E65" s="37"/>
      <c r="F65" s="40"/>
      <c r="G65" s="41"/>
      <c r="H65" s="41">
        <f>H64</f>
        <v>0</v>
      </c>
    </row>
    <row r="67" ht="16.5" thickBot="1">
      <c r="A67" s="50" t="s">
        <v>50</v>
      </c>
    </row>
    <row r="68" spans="1:8" ht="12.75">
      <c r="A68" s="51" t="s">
        <v>51</v>
      </c>
      <c r="B68" s="52"/>
      <c r="C68" s="52"/>
      <c r="D68" s="52"/>
      <c r="E68" s="52"/>
      <c r="F68" s="52"/>
      <c r="G68" s="52"/>
      <c r="H68" s="53"/>
    </row>
    <row r="69" spans="1:8" ht="12.75">
      <c r="A69" s="54" t="s">
        <v>52</v>
      </c>
      <c r="B69" s="55"/>
      <c r="C69" s="55"/>
      <c r="D69" s="55"/>
      <c r="E69" s="55"/>
      <c r="F69" s="55"/>
      <c r="G69" s="55"/>
      <c r="H69" s="56"/>
    </row>
    <row r="70" spans="1:8" ht="12.75">
      <c r="A70" s="54" t="s">
        <v>53</v>
      </c>
      <c r="B70" s="55"/>
      <c r="C70" s="55"/>
      <c r="D70" s="55"/>
      <c r="E70" s="55"/>
      <c r="F70" s="55"/>
      <c r="G70" s="55"/>
      <c r="H70" s="56"/>
    </row>
    <row r="71" spans="1:8" ht="12.75">
      <c r="A71" s="54" t="s">
        <v>54</v>
      </c>
      <c r="B71" s="55"/>
      <c r="C71" s="55"/>
      <c r="D71" s="55"/>
      <c r="E71" s="55"/>
      <c r="F71" s="55"/>
      <c r="G71" s="55"/>
      <c r="H71" s="56"/>
    </row>
    <row r="72" spans="1:8" ht="12.75">
      <c r="A72" s="54" t="s">
        <v>55</v>
      </c>
      <c r="B72" s="55"/>
      <c r="C72" s="55"/>
      <c r="D72" s="55"/>
      <c r="E72" s="55"/>
      <c r="F72" s="55"/>
      <c r="G72" s="55"/>
      <c r="H72" s="56"/>
    </row>
    <row r="73" spans="1:8" ht="12.75">
      <c r="A73" s="54" t="s">
        <v>56</v>
      </c>
      <c r="B73" s="55"/>
      <c r="C73" s="55"/>
      <c r="D73" s="55"/>
      <c r="E73" s="55"/>
      <c r="F73" s="55"/>
      <c r="G73" s="55"/>
      <c r="H73" s="56"/>
    </row>
    <row r="74" spans="1:8" ht="12.75">
      <c r="A74" s="54" t="s">
        <v>57</v>
      </c>
      <c r="B74" s="55"/>
      <c r="C74" s="55"/>
      <c r="D74" s="55"/>
      <c r="E74" s="55"/>
      <c r="F74" s="55"/>
      <c r="G74" s="55"/>
      <c r="H74" s="56"/>
    </row>
    <row r="75" spans="1:8" ht="12.75">
      <c r="A75" s="54" t="s">
        <v>58</v>
      </c>
      <c r="B75" s="55"/>
      <c r="C75" s="55"/>
      <c r="D75" s="55"/>
      <c r="E75" s="55"/>
      <c r="F75" s="55"/>
      <c r="G75" s="55"/>
      <c r="H75" s="56"/>
    </row>
    <row r="76" spans="1:8" ht="12.75">
      <c r="A76" s="54" t="s">
        <v>59</v>
      </c>
      <c r="B76" s="55"/>
      <c r="C76" s="55"/>
      <c r="D76" s="55"/>
      <c r="E76" s="55"/>
      <c r="F76" s="55"/>
      <c r="G76" s="55"/>
      <c r="H76" s="56"/>
    </row>
    <row r="77" spans="1:8" ht="12.75">
      <c r="A77" s="54" t="s">
        <v>60</v>
      </c>
      <c r="B77" s="55"/>
      <c r="C77" s="55"/>
      <c r="D77" s="55"/>
      <c r="E77" s="55"/>
      <c r="F77" s="55"/>
      <c r="G77" s="55"/>
      <c r="H77" s="56"/>
    </row>
    <row r="78" spans="1:8" ht="12.75">
      <c r="A78" s="54" t="s">
        <v>61</v>
      </c>
      <c r="B78" s="55"/>
      <c r="C78" s="55"/>
      <c r="D78" s="55"/>
      <c r="E78" s="55"/>
      <c r="F78" s="55"/>
      <c r="G78" s="55"/>
      <c r="H78" s="56"/>
    </row>
    <row r="79" spans="1:8" ht="13.5" thickBot="1">
      <c r="A79" s="57" t="s">
        <v>62</v>
      </c>
      <c r="B79" s="58"/>
      <c r="C79" s="58"/>
      <c r="D79" s="58"/>
      <c r="E79" s="58"/>
      <c r="F79" s="58"/>
      <c r="G79" s="58"/>
      <c r="H79" s="59"/>
    </row>
  </sheetData>
  <sheetProtection/>
  <printOptions/>
  <pageMargins left="0.7874015748031495" right="0.7874015748031495" top="0.7874015748031495" bottom="0.7874015748031495" header="0.5" footer="0.5"/>
  <pageSetup horizontalDpi="600" verticalDpi="600" orientation="portrait" paperSize="9" r:id="rId1"/>
  <headerFooter alignWithMargins="0">
    <oddFooter>&amp;L&amp;6Zpracováno systémem KROS, tel. 02/717 512 84&amp;C&amp;"Arial CE"&amp;7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</dc:creator>
  <cp:keywords/>
  <dc:description/>
  <cp:lastModifiedBy>dohnal</cp:lastModifiedBy>
  <cp:lastPrinted>2010-01-25T15:42:42Z</cp:lastPrinted>
  <dcterms:created xsi:type="dcterms:W3CDTF">2009-08-03T17:05:07Z</dcterms:created>
  <dcterms:modified xsi:type="dcterms:W3CDTF">2012-12-21T12:41:53Z</dcterms:modified>
  <cp:category/>
  <cp:version/>
  <cp:contentType/>
  <cp:contentStatus/>
</cp:coreProperties>
</file>