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01-01-2018V2 - Oplocení n..." sheetId="2" r:id="rId2"/>
    <sheet name="Pokyny pro vyplnění" sheetId="3" r:id="rId3"/>
  </sheets>
  <definedNames>
    <definedName name="_xlnm._FilterDatabase" localSheetId="1" hidden="1">'01-01-2018V2 - Oplocení n...'!$C$80:$K$222</definedName>
    <definedName name="_xlnm.Print_Area" localSheetId="1">'01-01-2018V2 - Oplocení n...'!$C$4:$J$34,'01-01-2018V2 - Oplocení n...'!$C$40:$J$64,'01-01-2018V2 - Oplocení n...'!$C$70:$K$222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'01-01-2018V2 - Oplocení n...'!$80:$80</definedName>
  </definedNames>
  <calcPr calcId="152511"/>
</workbook>
</file>

<file path=xl/sharedStrings.xml><?xml version="1.0" encoding="utf-8"?>
<sst xmlns="http://schemas.openxmlformats.org/spreadsheetml/2006/main" count="2273" uniqueCount="577">
  <si>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</si>
  <si>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</si>
  <si>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</si>
  <si>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</si>
  <si>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</si>
  <si>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</si>
  <si>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</si>
  <si>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{d10a113b-40fa-452a-b84b-d934951bae19}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</si>
  <si>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</si>
  <si>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</si>
  <si>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</si>
  <si>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</si>
  <si>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</si>
  <si>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</si>
  <si>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</si>
  <si>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</si>
  <si>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01/01/2018V2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</si>
  <si>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</si>
  <si>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</si>
  <si>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Oplocení nemocnice Broumov</t>
  </si>
  <si>
    <t>KSO:</t>
  </si>
  <si>
    <t/>
  </si>
  <si>
    <t>CC-CZ:</t>
  </si>
  <si>
    <t>Místo:</t>
  </si>
  <si>
    <t>Broumov</t>
  </si>
  <si>
    <t>Datum:</t>
  </si>
  <si>
    <t>14. 12. 2017</t>
  </si>
  <si>
    <t>Zadavatel:</t>
  </si>
  <si>
    <t>IČ:</t>
  </si>
  <si>
    <t>Královehradecký Kraj</t>
  </si>
  <si>
    <t>DIČ:</t>
  </si>
  <si>
    <t>Uchazeč:</t>
  </si>
  <si>
    <t>Vyplň údaj</t>
  </si>
  <si>
    <t>Projektant:</t>
  </si>
  <si>
    <t>Broumovské stavební sdružení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</si>
  <si>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</si>
  <si>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</si>
  <si>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</si>
  <si>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</si>
  <si>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</si>
  <si>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</si>
  <si>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</si>
  <si>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</si>
  <si>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</si>
  <si>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</si>
  <si>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</si>
  <si>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</si>
  <si>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</si>
  <si>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</si>
  <si>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</si>
  <si>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</si>
  <si>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</si>
  <si>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</si>
  <si>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</si>
  <si>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</si>
  <si>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</si>
  <si>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</si>
  <si>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</si>
  <si>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</si>
  <si>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</si>
  <si>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</si>
  <si>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</si>
  <si>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</si>
  <si>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</si>
  <si>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</si>
  <si>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</si>
  <si>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</si>
  <si>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</si>
  <si>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</si>
  <si>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</si>
  <si>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</si>
  <si>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</si>
  <si>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</si>
  <si>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</si>
  <si>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</si>
  <si>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</si>
  <si>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</si>
  <si>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</si>
  <si>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</si>
  <si>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</si>
  <si>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</si>
  <si>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</si>
  <si>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</si>
  <si>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</si>
  <si>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</si>
  <si>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</si>
  <si>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</si>
  <si>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</si>
  <si>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</si>
  <si>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</si>
  <si>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</si>
  <si>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</si>
  <si>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2 -  Zakládání</t>
  </si>
  <si>
    <t xml:space="preserve">    3 -  Svislé a kompletní konstrukce</t>
  </si>
  <si>
    <t xml:space="preserve">    4 -  Vodorovné konstrukce</t>
  </si>
  <si>
    <t xml:space="preserve">    5 -  Komunikace pozemní</t>
  </si>
  <si>
    <t xml:space="preserve">    9 -  Ostatní konstrukce a práce, bourání</t>
  </si>
  <si>
    <t xml:space="preserve">    997 -  Přesun sutě</t>
  </si>
  <si>
    <t xml:space="preserve">    998 -  Přesun hmot</t>
  </si>
  <si>
    <t>VRN -  Vedlejší rozpočtové náklady</t>
  </si>
  <si>
    <t xml:space="preserve">    VRN3 - 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</si>
  <si>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</si>
  <si>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</si>
  <si>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</si>
  <si>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</si>
  <si>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</si>
  <si>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</si>
  <si>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</si>
  <si>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</si>
  <si>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</si>
  <si>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</si>
  <si>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</si>
  <si>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</si>
  <si>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</si>
  <si>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</si>
  <si>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</si>
  <si>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</si>
  <si>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</si>
  <si>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 xml:space="preserve"> Zemní práce</t>
  </si>
  <si>
    <t>K</t>
  </si>
  <si>
    <t>111201101</t>
  </si>
  <si>
    <t>Odstranění křovin a stromů průměru kmene do 100 mm i s kořeny z celkové plochy do 1000 m2</t>
  </si>
  <si>
    <t>m2</t>
  </si>
  <si>
    <t>CS ÚRS 2017 01</t>
  </si>
  <si>
    <t>4</t>
  </si>
  <si>
    <t>-1869689399</t>
  </si>
  <si>
    <t>VV</t>
  </si>
  <si>
    <t>360</t>
  </si>
  <si>
    <t>Součet</t>
  </si>
  <si>
    <t>112201101</t>
  </si>
  <si>
    <t>Odstranění pařezů D do 300 mm</t>
  </si>
  <si>
    <t>kus</t>
  </si>
  <si>
    <t>-583416340</t>
  </si>
  <si>
    <t>5</t>
  </si>
  <si>
    <t>3</t>
  </si>
  <si>
    <t>112201102</t>
  </si>
  <si>
    <t>Odstranění pařezů D do 500 mm</t>
  </si>
  <si>
    <t>-921846360</t>
  </si>
  <si>
    <t>113107121</t>
  </si>
  <si>
    <t>Odstranění podkladu z kameniva drceného tl 100 mm ručně</t>
  </si>
  <si>
    <t>CS ÚRS 2018 01</t>
  </si>
  <si>
    <t>2135395030</t>
  </si>
  <si>
    <t>Odstranění podkladové části chodníku</t>
  </si>
  <si>
    <t>64,77*0,2</t>
  </si>
  <si>
    <t>113107142</t>
  </si>
  <si>
    <t>Odstranění podkladu živičného tl 100 mm ručně</t>
  </si>
  <si>
    <t>275990012</t>
  </si>
  <si>
    <t>Odstranění části chodníku</t>
  </si>
  <si>
    <t>6</t>
  </si>
  <si>
    <t>131201101</t>
  </si>
  <si>
    <t>Hloubení jam nezapažených v hornině tř. 3 objemu do 100 m3</t>
  </si>
  <si>
    <t>m3</t>
  </si>
  <si>
    <t>-2073772069</t>
  </si>
  <si>
    <t>vsakovaci objekt</t>
  </si>
  <si>
    <t>1,5*1*1,2</t>
  </si>
  <si>
    <t>7</t>
  </si>
  <si>
    <t>131201109</t>
  </si>
  <si>
    <t>Příplatek za lepivost u hloubení jam nezapažených v hornině tř. 3</t>
  </si>
  <si>
    <t>746138289</t>
  </si>
  <si>
    <t>8</t>
  </si>
  <si>
    <t>132201101</t>
  </si>
  <si>
    <t>Hloubení rýh š do 600 mm v hornině tř. 3 objemu do 100 m3</t>
  </si>
  <si>
    <t>-793999087</t>
  </si>
  <si>
    <t>zakladovy pas</t>
  </si>
  <si>
    <t>0,3*0,7*64,77*1,15</t>
  </si>
  <si>
    <t>odtokovy zlabek</t>
  </si>
  <si>
    <t>(64,77-2,5)*0,2*0,2*1,15</t>
  </si>
  <si>
    <t>9</t>
  </si>
  <si>
    <t>132201109</t>
  </si>
  <si>
    <t>Příplatek za lepivost k hloubení rýh š do 600 mm v hornině tř. 3</t>
  </si>
  <si>
    <t>-400597375</t>
  </si>
  <si>
    <t>18,506</t>
  </si>
  <si>
    <t>10</t>
  </si>
  <si>
    <t>162301101</t>
  </si>
  <si>
    <t>Vodorovné přemístění do 500 m výkopku/sypaniny z horniny tř. 1 až 4</t>
  </si>
  <si>
    <t>-1784185737</t>
  </si>
  <si>
    <t>PSC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</si>
  <si>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 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</si>
  <si>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(360,000*0,14)</t>
  </si>
  <si>
    <t>11</t>
  </si>
  <si>
    <t>162301102</t>
  </si>
  <si>
    <t>Vodorovné přemístění do 1000 m výkopku/sypaniny z horniny tř. 1 až 4</t>
  </si>
  <si>
    <t>678076831</t>
  </si>
  <si>
    <t>1,800+18,506</t>
  </si>
  <si>
    <t>12</t>
  </si>
  <si>
    <t>162701109</t>
  </si>
  <si>
    <t>Příplatek k vodorovnému přemístění výkopku/sypaniny z horniny tř. 1 až 4 ZKD 1000 m přes 10000 m</t>
  </si>
  <si>
    <t>-1314635079</t>
  </si>
  <si>
    <t>20,306*9</t>
  </si>
  <si>
    <t>13</t>
  </si>
  <si>
    <t>167101101</t>
  </si>
  <si>
    <t>Nakládání výkopku z hornin tř. 1 až 4 do 100 m3</t>
  </si>
  <si>
    <t>132771599</t>
  </si>
  <si>
    <t>20,306+50,4</t>
  </si>
  <si>
    <t>14</t>
  </si>
  <si>
    <t>171201201</t>
  </si>
  <si>
    <t>Uložení sypaniny na skládky</t>
  </si>
  <si>
    <t>-410842154</t>
  </si>
  <si>
    <t>171201211</t>
  </si>
  <si>
    <t>Poplatek za uložení odpadu ze sypaniny na skládce (skládkovné)</t>
  </si>
  <si>
    <t>t</t>
  </si>
  <si>
    <t>680184780</t>
  </si>
  <si>
    <t>20,306*1,8</t>
  </si>
  <si>
    <t>16</t>
  </si>
  <si>
    <t>1741002A</t>
  </si>
  <si>
    <t>Zásyp jam, šachet a rýh do 30 m3 štěrke</t>
  </si>
  <si>
    <t>-382889800</t>
  </si>
  <si>
    <t>odvodňovací jáma</t>
  </si>
  <si>
    <t>1,5*1,2*1,5</t>
  </si>
  <si>
    <t>17</t>
  </si>
  <si>
    <t>181951101</t>
  </si>
  <si>
    <t>Úprava pláně v hornině tř. 1 až 4 bez zhutnění</t>
  </si>
  <si>
    <t>1857394717</t>
  </si>
  <si>
    <t>18</t>
  </si>
  <si>
    <t>182101101</t>
  </si>
  <si>
    <t>Svahování v zářezech v hornině tř. 1 až 4</t>
  </si>
  <si>
    <t>1807095213</t>
  </si>
  <si>
    <t>19</t>
  </si>
  <si>
    <t>182111111</t>
  </si>
  <si>
    <t>Zpevnění svahu jutovou, kokosovou nebo plastovou rohoží do 1:1</t>
  </si>
  <si>
    <t>583420148</t>
  </si>
  <si>
    <t>20</t>
  </si>
  <si>
    <t>M</t>
  </si>
  <si>
    <t>693210103A</t>
  </si>
  <si>
    <t>geomříže dvouosé na svah</t>
  </si>
  <si>
    <t>-1081748864</t>
  </si>
  <si>
    <t>184211317</t>
  </si>
  <si>
    <t>Kopání jamek 25 x 25 cm a sadba sazenic sklon do 1:5 při stupni zabuřenění 1 v zemině 4</t>
  </si>
  <si>
    <t>515464127</t>
  </si>
  <si>
    <t>30</t>
  </si>
  <si>
    <t>22</t>
  </si>
  <si>
    <t>026603000</t>
  </si>
  <si>
    <t>Jalovec polehlý  /Juniperus horizontalis-Gold Coast/ 30 - 50 cm, K</t>
  </si>
  <si>
    <t>-224695519</t>
  </si>
  <si>
    <t xml:space="preserve"> Zakládání</t>
  </si>
  <si>
    <t>23</t>
  </si>
  <si>
    <t>271532212</t>
  </si>
  <si>
    <t>Podsyp pod základové konstrukce se zhutněním z hrubého kameniva frakce 16 až 32 mm</t>
  </si>
  <si>
    <t>1209912835</t>
  </si>
  <si>
    <t>štěrk pod základ a mimo základový pás</t>
  </si>
  <si>
    <t>64,77*0,4*0,1+64,77*0,15*0,6</t>
  </si>
  <si>
    <t>24</t>
  </si>
  <si>
    <t>274313511</t>
  </si>
  <si>
    <t>Základové pásy z betonu tř. C 12/15</t>
  </si>
  <si>
    <t>161582708</t>
  </si>
  <si>
    <t>základový pás</t>
  </si>
  <si>
    <t>0,3*0,6*64,77*1,1</t>
  </si>
  <si>
    <t>25</t>
  </si>
  <si>
    <t>274351215</t>
  </si>
  <si>
    <t>Zřízení bednění stěn základových pasů</t>
  </si>
  <si>
    <t>748849022</t>
  </si>
  <si>
    <t>64,77*0,5*2</t>
  </si>
  <si>
    <t>15*0,3</t>
  </si>
  <si>
    <t>26</t>
  </si>
  <si>
    <t>274351216</t>
  </si>
  <si>
    <t>Odstranění bednění stěn základových pasů</t>
  </si>
  <si>
    <t>-1407332700</t>
  </si>
  <si>
    <t>69,27</t>
  </si>
  <si>
    <t>27</t>
  </si>
  <si>
    <t>274361821</t>
  </si>
  <si>
    <t>Výztuž základových pásů betonářskou ocelí 10 505 (R)</t>
  </si>
  <si>
    <t>-1415699930</t>
  </si>
  <si>
    <t>pásy a tvarovky</t>
  </si>
  <si>
    <t>0,127</t>
  </si>
  <si>
    <t>styková výztuž</t>
  </si>
  <si>
    <t>0,051</t>
  </si>
  <si>
    <t xml:space="preserve"> Svislé a kompletní konstrukce</t>
  </si>
  <si>
    <t>28</t>
  </si>
  <si>
    <t>311102A</t>
  </si>
  <si>
    <t>Nosná zeď tl 200 mm z tvárnic systémových dutých  přírodních včetně výplně z betonu C12/15</t>
  </si>
  <si>
    <t>349670849</t>
  </si>
  <si>
    <t>64,77*0,5+10*0,2</t>
  </si>
  <si>
    <t>29</t>
  </si>
  <si>
    <t>338171113</t>
  </si>
  <si>
    <t>Osazování sloupků a vzpěr plotových ocelových v 2,00 m se zabetonováním</t>
  </si>
  <si>
    <t>-915052503</t>
  </si>
  <si>
    <t>553422510</t>
  </si>
  <si>
    <t>sloupek plotový průběžný pozinkované a komaxitové 1750/38x1,5 mm</t>
  </si>
  <si>
    <t>-1350991804</t>
  </si>
  <si>
    <t>31</t>
  </si>
  <si>
    <t>348171120</t>
  </si>
  <si>
    <t xml:space="preserve">Osazení rámového oplocení výšky do 1,5 m </t>
  </si>
  <si>
    <t>m</t>
  </si>
  <si>
    <t>2082612615</t>
  </si>
  <si>
    <t>32</t>
  </si>
  <si>
    <t>553101M</t>
  </si>
  <si>
    <t>plotový dílec 3D panel do 2,5 délky a výšky do 1.35</t>
  </si>
  <si>
    <t>-1107085954</t>
  </si>
  <si>
    <t xml:space="preserve"> Vodorovné konstrukce</t>
  </si>
  <si>
    <t>33</t>
  </si>
  <si>
    <t>451577877</t>
  </si>
  <si>
    <t>Podklad nebo lože pod žlab odvodňovací  do sklonu 1:5 ze štěrkopísku tl do 100 mm</t>
  </si>
  <si>
    <t>1126275174</t>
  </si>
  <si>
    <t xml:space="preserve"> Komunikace pozemní</t>
  </si>
  <si>
    <t>34</t>
  </si>
  <si>
    <t>564261111</t>
  </si>
  <si>
    <t>Podklad nebo podsyp ze štěrkopísku ŠP tl 200 mm</t>
  </si>
  <si>
    <t>-333599240</t>
  </si>
  <si>
    <t>pod odvodňovací žlab</t>
  </si>
  <si>
    <t>64,77*0,3</t>
  </si>
  <si>
    <t>vedle základu ze strany zahrady</t>
  </si>
  <si>
    <t>64,77*0,5</t>
  </si>
  <si>
    <t>35</t>
  </si>
  <si>
    <t>564831111</t>
  </si>
  <si>
    <t>Podklad ze štěrkodrtě ŠD tl 100 mm</t>
  </si>
  <si>
    <t>723462438</t>
  </si>
  <si>
    <t>Pod asfalt</t>
  </si>
  <si>
    <t>64,77*0,15</t>
  </si>
  <si>
    <t>36</t>
  </si>
  <si>
    <t>577155111</t>
  </si>
  <si>
    <t>Asfaltový beton vrstva obrusná ACO 16 (ABH) tl 60 mm š do 3 m z nemodifikovaného asfaltu</t>
  </si>
  <si>
    <t>2039613334</t>
  </si>
  <si>
    <t>Zpětné doplnění asfaltové vrstvy chodníku</t>
  </si>
  <si>
    <t xml:space="preserve"> Ostatní konstrukce a práce, bourání</t>
  </si>
  <si>
    <t>37</t>
  </si>
  <si>
    <t>919726121</t>
  </si>
  <si>
    <t>Geotextilie pro ochranu, separaci a filtraci netkaná měrná hmotnost do 200 g/m2</t>
  </si>
  <si>
    <t>-1648639043</t>
  </si>
  <si>
    <t>1,5*1*4+1,5*1,1</t>
  </si>
  <si>
    <t>38</t>
  </si>
  <si>
    <t>919735112</t>
  </si>
  <si>
    <t>Řezání stávajícího živičného krytu hl do 100 mm</t>
  </si>
  <si>
    <t>-178734957</t>
  </si>
  <si>
    <t>39</t>
  </si>
  <si>
    <t>935111111</t>
  </si>
  <si>
    <t>Osazení příkopového žlabu do štěrkopísku tl 100 mm z betonových tvárnic š 500 mm</t>
  </si>
  <si>
    <t>958820061</t>
  </si>
  <si>
    <t>64,77</t>
  </si>
  <si>
    <t>40</t>
  </si>
  <si>
    <t>59227724</t>
  </si>
  <si>
    <t>žlab betonový dvouvrstvý vibrolisovaný pro povrchové odvodnění 7/10 x 28 x 21</t>
  </si>
  <si>
    <t>1512341841</t>
  </si>
  <si>
    <t>64,77*3,57*1,05</t>
  </si>
  <si>
    <t>41</t>
  </si>
  <si>
    <t>961044111</t>
  </si>
  <si>
    <t>Bourání základů z betonu prostého</t>
  </si>
  <si>
    <t>1200084472</t>
  </si>
  <si>
    <t>zaklad pod podhrabankou</t>
  </si>
  <si>
    <t>62*0,2*0,2</t>
  </si>
  <si>
    <t>zaklad pod sloupky</t>
  </si>
  <si>
    <t>62/3*0,8*0,3*0,3</t>
  </si>
  <si>
    <t>42</t>
  </si>
  <si>
    <t>966049831</t>
  </si>
  <si>
    <t>Rozebrání prefabrikovaných plotových desek betonových</t>
  </si>
  <si>
    <t>-182571188</t>
  </si>
  <si>
    <t>62/3</t>
  </si>
  <si>
    <t>43</t>
  </si>
  <si>
    <t>966071721</t>
  </si>
  <si>
    <t>Bourání sloupků a vzpěr plotových ocelových do 2,5 m odřezáním</t>
  </si>
  <si>
    <t>-1459883253</t>
  </si>
  <si>
    <t>44</t>
  </si>
  <si>
    <t>966071822</t>
  </si>
  <si>
    <t>Rozebrání oplocení z drátěného pletiva se čtvercovými oky výšky do 2,0 m</t>
  </si>
  <si>
    <t>-1137373348</t>
  </si>
  <si>
    <t>62</t>
  </si>
  <si>
    <t>997</t>
  </si>
  <si>
    <t xml:space="preserve"> Přesun sutě</t>
  </si>
  <si>
    <t>45</t>
  </si>
  <si>
    <t>997013501</t>
  </si>
  <si>
    <t>Odvoz suti a vybouraných hmot na skládku nebo meziskládku do 1 km se složením</t>
  </si>
  <si>
    <t>-813105782</t>
  </si>
  <si>
    <t>46</t>
  </si>
  <si>
    <t>997013509</t>
  </si>
  <si>
    <t>Příplatek k odvozu suti a vybouraných hmot na skládku ZKD 1 km přes 1 km</t>
  </si>
  <si>
    <t>-198913720</t>
  </si>
  <si>
    <t>13,266*9</t>
  </si>
  <si>
    <t>47</t>
  </si>
  <si>
    <t>997013802</t>
  </si>
  <si>
    <t>Poplatek za uložení stavebního železobetonového odpadu na skládce (skládkovné)</t>
  </si>
  <si>
    <t>679578359</t>
  </si>
  <si>
    <t>998</t>
  </si>
  <si>
    <t xml:space="preserve"> Přesun hmot</t>
  </si>
  <si>
    <t>48</t>
  </si>
  <si>
    <t>998011001</t>
  </si>
  <si>
    <t>Přesun hmot pro budovy zděné v do 6 m</t>
  </si>
  <si>
    <t>-401915123</t>
  </si>
  <si>
    <t>VRN</t>
  </si>
  <si>
    <t xml:space="preserve"> Vedlejší rozpočtové náklady</t>
  </si>
  <si>
    <t>VRN3</t>
  </si>
  <si>
    <t xml:space="preserve"> Zařízení staveniště</t>
  </si>
  <si>
    <t>49</t>
  </si>
  <si>
    <t>030001000</t>
  </si>
  <si>
    <t>Zařízení staveniště</t>
  </si>
  <si>
    <t>…</t>
  </si>
  <si>
    <t>1024</t>
  </si>
  <si>
    <t>874699204</t>
  </si>
  <si>
    <t>50</t>
  </si>
  <si>
    <t>034203000</t>
  </si>
  <si>
    <t>Oplocení staveniště</t>
  </si>
  <si>
    <t>1565407063</t>
  </si>
  <si>
    <t>51</t>
  </si>
  <si>
    <t>035103001</t>
  </si>
  <si>
    <t>Pronájem ploch - zábory</t>
  </si>
  <si>
    <t>163760606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</si>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</sst>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4" t="s">
        <v>16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8"/>
      <c r="AQ5" s="30"/>
      <c r="BE5" s="325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2" t="s">
        <v>19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8"/>
      <c r="AQ6" s="30"/>
      <c r="BE6" s="326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26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6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6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26"/>
      <c r="BS10" s="23" t="s">
        <v>8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26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6"/>
      <c r="BS12" s="23" t="s">
        <v>8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26"/>
      <c r="BS13" s="23" t="s">
        <v>8</v>
      </c>
    </row>
    <row r="14" spans="2:71" ht="13.5">
      <c r="B14" s="27"/>
      <c r="C14" s="28"/>
      <c r="D14" s="28"/>
      <c r="E14" s="356" t="s">
        <v>32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26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6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26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26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6"/>
      <c r="BS18" s="23" t="s">
        <v>8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6"/>
      <c r="BS19" s="23" t="s">
        <v>8</v>
      </c>
    </row>
    <row r="20" spans="2:71" ht="16.5" customHeight="1">
      <c r="B20" s="27"/>
      <c r="C20" s="28"/>
      <c r="D20" s="28"/>
      <c r="E20" s="358" t="s">
        <v>21</v>
      </c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28"/>
      <c r="AP20" s="28"/>
      <c r="AQ20" s="30"/>
      <c r="BE20" s="326"/>
      <c r="BS20" s="23" t="s">
        <v>35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6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6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9">
        <f>ROUND(AG51,2)</f>
        <v>0</v>
      </c>
      <c r="AL23" s="360"/>
      <c r="AM23" s="360"/>
      <c r="AN23" s="360"/>
      <c r="AO23" s="360"/>
      <c r="AP23" s="41"/>
      <c r="AQ23" s="44"/>
      <c r="BE23" s="326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6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1" t="s">
        <v>38</v>
      </c>
      <c r="M25" s="361"/>
      <c r="N25" s="361"/>
      <c r="O25" s="361"/>
      <c r="P25" s="41"/>
      <c r="Q25" s="41"/>
      <c r="R25" s="41"/>
      <c r="S25" s="41"/>
      <c r="T25" s="41"/>
      <c r="U25" s="41"/>
      <c r="V25" s="41"/>
      <c r="W25" s="361" t="s">
        <v>39</v>
      </c>
      <c r="X25" s="361"/>
      <c r="Y25" s="361"/>
      <c r="Z25" s="361"/>
      <c r="AA25" s="361"/>
      <c r="AB25" s="361"/>
      <c r="AC25" s="361"/>
      <c r="AD25" s="361"/>
      <c r="AE25" s="361"/>
      <c r="AF25" s="41"/>
      <c r="AG25" s="41"/>
      <c r="AH25" s="41"/>
      <c r="AI25" s="41"/>
      <c r="AJ25" s="41"/>
      <c r="AK25" s="361" t="s">
        <v>40</v>
      </c>
      <c r="AL25" s="361"/>
      <c r="AM25" s="361"/>
      <c r="AN25" s="361"/>
      <c r="AO25" s="361"/>
      <c r="AP25" s="41"/>
      <c r="AQ25" s="44"/>
      <c r="BE25" s="326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55">
        <v>0.21</v>
      </c>
      <c r="M26" s="328"/>
      <c r="N26" s="328"/>
      <c r="O26" s="328"/>
      <c r="P26" s="47"/>
      <c r="Q26" s="47"/>
      <c r="R26" s="47"/>
      <c r="S26" s="47"/>
      <c r="T26" s="47"/>
      <c r="U26" s="47"/>
      <c r="V26" s="47"/>
      <c r="W26" s="327">
        <f>ROUND(AZ51,2)</f>
        <v>0</v>
      </c>
      <c r="X26" s="328"/>
      <c r="Y26" s="328"/>
      <c r="Z26" s="328"/>
      <c r="AA26" s="328"/>
      <c r="AB26" s="328"/>
      <c r="AC26" s="328"/>
      <c r="AD26" s="328"/>
      <c r="AE26" s="328"/>
      <c r="AF26" s="47"/>
      <c r="AG26" s="47"/>
      <c r="AH26" s="47"/>
      <c r="AI26" s="47"/>
      <c r="AJ26" s="47"/>
      <c r="AK26" s="327">
        <f>ROUND(AV51,2)</f>
        <v>0</v>
      </c>
      <c r="AL26" s="328"/>
      <c r="AM26" s="328"/>
      <c r="AN26" s="328"/>
      <c r="AO26" s="328"/>
      <c r="AP26" s="47"/>
      <c r="AQ26" s="49"/>
      <c r="BE26" s="326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55">
        <v>0.15</v>
      </c>
      <c r="M27" s="328"/>
      <c r="N27" s="328"/>
      <c r="O27" s="328"/>
      <c r="P27" s="47"/>
      <c r="Q27" s="47"/>
      <c r="R27" s="47"/>
      <c r="S27" s="47"/>
      <c r="T27" s="47"/>
      <c r="U27" s="47"/>
      <c r="V27" s="47"/>
      <c r="W27" s="327">
        <f>ROUND(BA51,2)</f>
        <v>0</v>
      </c>
      <c r="X27" s="328"/>
      <c r="Y27" s="328"/>
      <c r="Z27" s="328"/>
      <c r="AA27" s="328"/>
      <c r="AB27" s="328"/>
      <c r="AC27" s="328"/>
      <c r="AD27" s="328"/>
      <c r="AE27" s="328"/>
      <c r="AF27" s="47"/>
      <c r="AG27" s="47"/>
      <c r="AH27" s="47"/>
      <c r="AI27" s="47"/>
      <c r="AJ27" s="47"/>
      <c r="AK27" s="327">
        <f>ROUND(AW51,2)</f>
        <v>0</v>
      </c>
      <c r="AL27" s="328"/>
      <c r="AM27" s="328"/>
      <c r="AN27" s="328"/>
      <c r="AO27" s="328"/>
      <c r="AP27" s="47"/>
      <c r="AQ27" s="49"/>
      <c r="BE27" s="326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55">
        <v>0.21</v>
      </c>
      <c r="M28" s="328"/>
      <c r="N28" s="328"/>
      <c r="O28" s="328"/>
      <c r="P28" s="47"/>
      <c r="Q28" s="47"/>
      <c r="R28" s="47"/>
      <c r="S28" s="47"/>
      <c r="T28" s="47"/>
      <c r="U28" s="47"/>
      <c r="V28" s="47"/>
      <c r="W28" s="327">
        <f>ROUND(BB51,2)</f>
        <v>0</v>
      </c>
      <c r="X28" s="328"/>
      <c r="Y28" s="328"/>
      <c r="Z28" s="328"/>
      <c r="AA28" s="328"/>
      <c r="AB28" s="328"/>
      <c r="AC28" s="328"/>
      <c r="AD28" s="328"/>
      <c r="AE28" s="328"/>
      <c r="AF28" s="47"/>
      <c r="AG28" s="47"/>
      <c r="AH28" s="47"/>
      <c r="AI28" s="47"/>
      <c r="AJ28" s="47"/>
      <c r="AK28" s="327">
        <v>0</v>
      </c>
      <c r="AL28" s="328"/>
      <c r="AM28" s="328"/>
      <c r="AN28" s="328"/>
      <c r="AO28" s="328"/>
      <c r="AP28" s="47"/>
      <c r="AQ28" s="49"/>
      <c r="BE28" s="326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55">
        <v>0.15</v>
      </c>
      <c r="M29" s="328"/>
      <c r="N29" s="328"/>
      <c r="O29" s="328"/>
      <c r="P29" s="47"/>
      <c r="Q29" s="47"/>
      <c r="R29" s="47"/>
      <c r="S29" s="47"/>
      <c r="T29" s="47"/>
      <c r="U29" s="47"/>
      <c r="V29" s="47"/>
      <c r="W29" s="327">
        <f>ROUND(BC51,2)</f>
        <v>0</v>
      </c>
      <c r="X29" s="328"/>
      <c r="Y29" s="328"/>
      <c r="Z29" s="328"/>
      <c r="AA29" s="328"/>
      <c r="AB29" s="328"/>
      <c r="AC29" s="328"/>
      <c r="AD29" s="328"/>
      <c r="AE29" s="328"/>
      <c r="AF29" s="47"/>
      <c r="AG29" s="47"/>
      <c r="AH29" s="47"/>
      <c r="AI29" s="47"/>
      <c r="AJ29" s="47"/>
      <c r="AK29" s="327">
        <v>0</v>
      </c>
      <c r="AL29" s="328"/>
      <c r="AM29" s="328"/>
      <c r="AN29" s="328"/>
      <c r="AO29" s="328"/>
      <c r="AP29" s="47"/>
      <c r="AQ29" s="49"/>
      <c r="BE29" s="326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55">
        <v>0</v>
      </c>
      <c r="M30" s="328"/>
      <c r="N30" s="328"/>
      <c r="O30" s="328"/>
      <c r="P30" s="47"/>
      <c r="Q30" s="47"/>
      <c r="R30" s="47"/>
      <c r="S30" s="47"/>
      <c r="T30" s="47"/>
      <c r="U30" s="47"/>
      <c r="V30" s="47"/>
      <c r="W30" s="327">
        <f>ROUND(BD51,2)</f>
        <v>0</v>
      </c>
      <c r="X30" s="328"/>
      <c r="Y30" s="328"/>
      <c r="Z30" s="328"/>
      <c r="AA30" s="328"/>
      <c r="AB30" s="328"/>
      <c r="AC30" s="328"/>
      <c r="AD30" s="328"/>
      <c r="AE30" s="328"/>
      <c r="AF30" s="47"/>
      <c r="AG30" s="47"/>
      <c r="AH30" s="47"/>
      <c r="AI30" s="47"/>
      <c r="AJ30" s="47"/>
      <c r="AK30" s="327">
        <v>0</v>
      </c>
      <c r="AL30" s="328"/>
      <c r="AM30" s="328"/>
      <c r="AN30" s="328"/>
      <c r="AO30" s="328"/>
      <c r="AP30" s="47"/>
      <c r="AQ30" s="49"/>
      <c r="BE30" s="326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6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29" t="s">
        <v>49</v>
      </c>
      <c r="Y32" s="330"/>
      <c r="Z32" s="330"/>
      <c r="AA32" s="330"/>
      <c r="AB32" s="330"/>
      <c r="AC32" s="52"/>
      <c r="AD32" s="52"/>
      <c r="AE32" s="52"/>
      <c r="AF32" s="52"/>
      <c r="AG32" s="52"/>
      <c r="AH32" s="52"/>
      <c r="AI32" s="52"/>
      <c r="AJ32" s="52"/>
      <c r="AK32" s="331">
        <f>SUM(AK23:AK30)</f>
        <v>0</v>
      </c>
      <c r="AL32" s="330"/>
      <c r="AM32" s="330"/>
      <c r="AN32" s="330"/>
      <c r="AO32" s="332"/>
      <c r="AP32" s="50"/>
      <c r="AQ32" s="54"/>
      <c r="BE32" s="326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50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01/01/2018V2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8" t="str">
        <f>K6</f>
        <v>Oplocení nemocnice Broumov</v>
      </c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Broumov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40" t="str">
        <f>IF(AN8="","",AN8)</f>
        <v>14. 12. 2017</v>
      </c>
      <c r="AN44" s="340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Královehradecký Kraj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41" t="str">
        <f>IF(E17="","",E17)</f>
        <v>Broumovské stavební sdružení s.r.o.</v>
      </c>
      <c r="AN46" s="341"/>
      <c r="AO46" s="341"/>
      <c r="AP46" s="341"/>
      <c r="AQ46" s="62"/>
      <c r="AR46" s="60"/>
      <c r="AS46" s="342" t="s">
        <v>51</v>
      </c>
      <c r="AT46" s="343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4"/>
      <c r="AT47" s="345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6"/>
      <c r="AT48" s="347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8" t="s">
        <v>52</v>
      </c>
      <c r="D49" s="349"/>
      <c r="E49" s="349"/>
      <c r="F49" s="349"/>
      <c r="G49" s="349"/>
      <c r="H49" s="78"/>
      <c r="I49" s="350" t="s">
        <v>53</v>
      </c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51" t="s">
        <v>54</v>
      </c>
      <c r="AH49" s="349"/>
      <c r="AI49" s="349"/>
      <c r="AJ49" s="349"/>
      <c r="AK49" s="349"/>
      <c r="AL49" s="349"/>
      <c r="AM49" s="349"/>
      <c r="AN49" s="350" t="s">
        <v>55</v>
      </c>
      <c r="AO49" s="349"/>
      <c r="AP49" s="349"/>
      <c r="AQ49" s="79" t="s">
        <v>56</v>
      </c>
      <c r="AR49" s="60"/>
      <c r="AS49" s="80" t="s">
        <v>57</v>
      </c>
      <c r="AT49" s="81" t="s">
        <v>58</v>
      </c>
      <c r="AU49" s="81" t="s">
        <v>59</v>
      </c>
      <c r="AV49" s="81" t="s">
        <v>60</v>
      </c>
      <c r="AW49" s="81" t="s">
        <v>61</v>
      </c>
      <c r="AX49" s="81" t="s">
        <v>62</v>
      </c>
      <c r="AY49" s="81" t="s">
        <v>63</v>
      </c>
      <c r="AZ49" s="81" t="s">
        <v>64</v>
      </c>
      <c r="BA49" s="81" t="s">
        <v>65</v>
      </c>
      <c r="BB49" s="81" t="s">
        <v>66</v>
      </c>
      <c r="BC49" s="81" t="s">
        <v>67</v>
      </c>
      <c r="BD49" s="82" t="s">
        <v>68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69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3">
        <f>ROUND(AG52,2)</f>
        <v>0</v>
      </c>
      <c r="AH51" s="353"/>
      <c r="AI51" s="353"/>
      <c r="AJ51" s="353"/>
      <c r="AK51" s="353"/>
      <c r="AL51" s="353"/>
      <c r="AM51" s="353"/>
      <c r="AN51" s="354">
        <f>SUM(AG51,AT51)</f>
        <v>0</v>
      </c>
      <c r="AO51" s="354"/>
      <c r="AP51" s="354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70</v>
      </c>
      <c r="BT51" s="93" t="s">
        <v>71</v>
      </c>
      <c r="BV51" s="93" t="s">
        <v>72</v>
      </c>
      <c r="BW51" s="93" t="s">
        <v>7</v>
      </c>
      <c r="BX51" s="93" t="s">
        <v>73</v>
      </c>
      <c r="CL51" s="93" t="s">
        <v>21</v>
      </c>
    </row>
    <row r="52" spans="1:90" s="5" customFormat="1" ht="31.5" customHeight="1">
      <c r="A52" s="94" t="s">
        <v>74</v>
      </c>
      <c r="B52" s="95"/>
      <c r="C52" s="96"/>
      <c r="D52" s="352" t="s">
        <v>16</v>
      </c>
      <c r="E52" s="352"/>
      <c r="F52" s="352"/>
      <c r="G52" s="352"/>
      <c r="H52" s="352"/>
      <c r="I52" s="97"/>
      <c r="J52" s="352" t="s">
        <v>19</v>
      </c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36">
        <f>'01-01-2018V2 - Oplocení n...'!J25</f>
        <v>0</v>
      </c>
      <c r="AH52" s="337"/>
      <c r="AI52" s="337"/>
      <c r="AJ52" s="337"/>
      <c r="AK52" s="337"/>
      <c r="AL52" s="337"/>
      <c r="AM52" s="337"/>
      <c r="AN52" s="336">
        <f>SUM(AG52,AT52)</f>
        <v>0</v>
      </c>
      <c r="AO52" s="337"/>
      <c r="AP52" s="337"/>
      <c r="AQ52" s="98" t="s">
        <v>75</v>
      </c>
      <c r="AR52" s="99"/>
      <c r="AS52" s="100">
        <v>0</v>
      </c>
      <c r="AT52" s="101">
        <f>ROUND(SUM(AV52:AW52),2)</f>
        <v>0</v>
      </c>
      <c r="AU52" s="102">
        <f>'01-01-2018V2 - Oplocení n...'!P81</f>
        <v>0</v>
      </c>
      <c r="AV52" s="101">
        <f>'01-01-2018V2 - Oplocení n...'!J28</f>
        <v>0</v>
      </c>
      <c r="AW52" s="101">
        <f>'01-01-2018V2 - Oplocení n...'!J29</f>
        <v>0</v>
      </c>
      <c r="AX52" s="101">
        <f>'01-01-2018V2 - Oplocení n...'!J30</f>
        <v>0</v>
      </c>
      <c r="AY52" s="101">
        <f>'01-01-2018V2 - Oplocení n...'!J31</f>
        <v>0</v>
      </c>
      <c r="AZ52" s="101">
        <f>'01-01-2018V2 - Oplocení n...'!F28</f>
        <v>0</v>
      </c>
      <c r="BA52" s="101">
        <f>'01-01-2018V2 - Oplocení n...'!F29</f>
        <v>0</v>
      </c>
      <c r="BB52" s="101">
        <f>'01-01-2018V2 - Oplocení n...'!F30</f>
        <v>0</v>
      </c>
      <c r="BC52" s="101">
        <f>'01-01-2018V2 - Oplocení n...'!F31</f>
        <v>0</v>
      </c>
      <c r="BD52" s="103">
        <f>'01-01-2018V2 - Oplocení n...'!F32</f>
        <v>0</v>
      </c>
      <c r="BT52" s="104" t="s">
        <v>76</v>
      </c>
      <c r="BU52" s="104" t="s">
        <v>77</v>
      </c>
      <c r="BV52" s="104" t="s">
        <v>72</v>
      </c>
      <c r="BW52" s="104" t="s">
        <v>7</v>
      </c>
      <c r="BX52" s="104" t="s">
        <v>73</v>
      </c>
      <c r="CL52" s="104" t="s">
        <v>21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Cmi/BdDLw4yUHtV0FhiNmnc0RBavbYSutt22F+HzyVsEDhdEcKOy7fQaKRmHbXFd2vsyR64Fd2NZe734yHbg9A==" saltValue="zFq5jNyaytm4akWPMNiPfN+2Go58WZr/VYo8VJvBZPJA4pTJRo8Y+WqWXvyxw7hXgPkkFEcFv+CWMUPOQbT5LQ==" spinCount="100000" sheet="1" objects="1" scenarios="1" formatColumns="0" formatRows="0"/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01-01-2018V2 - Oplocen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78</v>
      </c>
      <c r="G1" s="367" t="s">
        <v>79</v>
      </c>
      <c r="H1" s="367"/>
      <c r="I1" s="109"/>
      <c r="J1" s="108" t="s">
        <v>80</v>
      </c>
      <c r="K1" s="107" t="s">
        <v>81</v>
      </c>
      <c r="L1" s="108" t="s">
        <v>82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23" t="s">
        <v>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84</v>
      </c>
      <c r="E4" s="28"/>
      <c r="F4" s="28"/>
      <c r="G4" s="28"/>
      <c r="H4" s="28"/>
      <c r="I4" s="11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s="1" customFormat="1" ht="13.5">
      <c r="B6" s="40"/>
      <c r="C6" s="41"/>
      <c r="D6" s="36" t="s">
        <v>18</v>
      </c>
      <c r="E6" s="41"/>
      <c r="F6" s="41"/>
      <c r="G6" s="41"/>
      <c r="H6" s="41"/>
      <c r="I6" s="112"/>
      <c r="J6" s="41"/>
      <c r="K6" s="44"/>
    </row>
    <row r="7" spans="2:11" s="1" customFormat="1" ht="36.95" customHeight="1">
      <c r="B7" s="40"/>
      <c r="C7" s="41"/>
      <c r="D7" s="41"/>
      <c r="E7" s="363" t="s">
        <v>19</v>
      </c>
      <c r="F7" s="364"/>
      <c r="G7" s="364"/>
      <c r="H7" s="364"/>
      <c r="I7" s="112"/>
      <c r="J7" s="41"/>
      <c r="K7" s="44"/>
    </row>
    <row r="8" spans="2:11" s="1" customFormat="1" ht="13.5">
      <c r="B8" s="40"/>
      <c r="C8" s="41"/>
      <c r="D8" s="41"/>
      <c r="E8" s="41"/>
      <c r="F8" s="41"/>
      <c r="G8" s="41"/>
      <c r="H8" s="41"/>
      <c r="I8" s="112"/>
      <c r="J8" s="41"/>
      <c r="K8" s="44"/>
    </row>
    <row r="9" spans="2:11" s="1" customFormat="1" ht="14.45" customHeight="1">
      <c r="B9" s="40"/>
      <c r="C9" s="41"/>
      <c r="D9" s="36" t="s">
        <v>20</v>
      </c>
      <c r="E9" s="41"/>
      <c r="F9" s="34" t="s">
        <v>21</v>
      </c>
      <c r="G9" s="41"/>
      <c r="H9" s="41"/>
      <c r="I9" s="113" t="s">
        <v>22</v>
      </c>
      <c r="J9" s="34" t="s">
        <v>21</v>
      </c>
      <c r="K9" s="44"/>
    </row>
    <row r="10" spans="2:11" s="1" customFormat="1" ht="14.45" customHeight="1">
      <c r="B10" s="40"/>
      <c r="C10" s="41"/>
      <c r="D10" s="36" t="s">
        <v>23</v>
      </c>
      <c r="E10" s="41"/>
      <c r="F10" s="34" t="s">
        <v>24</v>
      </c>
      <c r="G10" s="41"/>
      <c r="H10" s="41"/>
      <c r="I10" s="113" t="s">
        <v>25</v>
      </c>
      <c r="J10" s="114" t="str">
        <f>'Rekapitulace stavby'!AN8</f>
        <v>14. 12. 2017</v>
      </c>
      <c r="K10" s="44"/>
    </row>
    <row r="11" spans="2:11" s="1" customFormat="1" ht="10.9" customHeight="1">
      <c r="B11" s="40"/>
      <c r="C11" s="41"/>
      <c r="D11" s="41"/>
      <c r="E11" s="41"/>
      <c r="F11" s="41"/>
      <c r="G11" s="41"/>
      <c r="H11" s="41"/>
      <c r="I11" s="112"/>
      <c r="J11" s="41"/>
      <c r="K11" s="44"/>
    </row>
    <row r="12" spans="2:11" s="1" customFormat="1" ht="14.45" customHeight="1">
      <c r="B12" s="40"/>
      <c r="C12" s="41"/>
      <c r="D12" s="36" t="s">
        <v>27</v>
      </c>
      <c r="E12" s="41"/>
      <c r="F12" s="41"/>
      <c r="G12" s="41"/>
      <c r="H12" s="41"/>
      <c r="I12" s="113" t="s">
        <v>28</v>
      </c>
      <c r="J12" s="34" t="s">
        <v>21</v>
      </c>
      <c r="K12" s="44"/>
    </row>
    <row r="13" spans="2:11" s="1" customFormat="1" ht="18" customHeight="1">
      <c r="B13" s="40"/>
      <c r="C13" s="41"/>
      <c r="D13" s="41"/>
      <c r="E13" s="34" t="s">
        <v>29</v>
      </c>
      <c r="F13" s="41"/>
      <c r="G13" s="41"/>
      <c r="H13" s="41"/>
      <c r="I13" s="113" t="s">
        <v>30</v>
      </c>
      <c r="J13" s="34" t="s">
        <v>21</v>
      </c>
      <c r="K13" s="44"/>
    </row>
    <row r="14" spans="2:11" s="1" customFormat="1" ht="6.95" customHeight="1">
      <c r="B14" s="40"/>
      <c r="C14" s="41"/>
      <c r="D14" s="41"/>
      <c r="E14" s="41"/>
      <c r="F14" s="41"/>
      <c r="G14" s="41"/>
      <c r="H14" s="41"/>
      <c r="I14" s="112"/>
      <c r="J14" s="41"/>
      <c r="K14" s="44"/>
    </row>
    <row r="15" spans="2:11" s="1" customFormat="1" ht="14.45" customHeight="1">
      <c r="B15" s="40"/>
      <c r="C15" s="41"/>
      <c r="D15" s="36" t="s">
        <v>31</v>
      </c>
      <c r="E15" s="41"/>
      <c r="F15" s="41"/>
      <c r="G15" s="41"/>
      <c r="H15" s="41"/>
      <c r="I15" s="113" t="s">
        <v>28</v>
      </c>
      <c r="J15" s="34" t="str">
        <f>IF('Rekapitulace stavby'!AN13="Vyplň údaj","",IF('Rekapitulace stavby'!AN13="","",'Rekapitulace stavby'!AN13))</f>
        <v/>
      </c>
      <c r="K15" s="44"/>
    </row>
    <row r="16" spans="2:11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13" t="s">
        <v>30</v>
      </c>
      <c r="J16" s="34" t="str">
        <f>IF('Rekapitulace stavby'!AN14="Vyplň údaj","",IF('Rekapitulace stavby'!AN14="","",'Rekapitulace stavby'!AN14))</f>
        <v/>
      </c>
      <c r="K16" s="44"/>
    </row>
    <row r="17" spans="2:11" s="1" customFormat="1" ht="6.95" customHeight="1">
      <c r="B17" s="40"/>
      <c r="C17" s="41"/>
      <c r="D17" s="41"/>
      <c r="E17" s="41"/>
      <c r="F17" s="41"/>
      <c r="G17" s="41"/>
      <c r="H17" s="41"/>
      <c r="I17" s="112"/>
      <c r="J17" s="41"/>
      <c r="K17" s="44"/>
    </row>
    <row r="18" spans="2:11" s="1" customFormat="1" ht="14.45" customHeight="1">
      <c r="B18" s="40"/>
      <c r="C18" s="41"/>
      <c r="D18" s="36" t="s">
        <v>33</v>
      </c>
      <c r="E18" s="41"/>
      <c r="F18" s="41"/>
      <c r="G18" s="41"/>
      <c r="H18" s="41"/>
      <c r="I18" s="113" t="s">
        <v>28</v>
      </c>
      <c r="J18" s="34" t="s">
        <v>21</v>
      </c>
      <c r="K18" s="44"/>
    </row>
    <row r="19" spans="2:11" s="1" customFormat="1" ht="18" customHeight="1">
      <c r="B19" s="40"/>
      <c r="C19" s="41"/>
      <c r="D19" s="41"/>
      <c r="E19" s="34" t="s">
        <v>34</v>
      </c>
      <c r="F19" s="41"/>
      <c r="G19" s="41"/>
      <c r="H19" s="41"/>
      <c r="I19" s="113" t="s">
        <v>30</v>
      </c>
      <c r="J19" s="34" t="s">
        <v>21</v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12"/>
      <c r="J20" s="41"/>
      <c r="K20" s="44"/>
    </row>
    <row r="21" spans="2:11" s="1" customFormat="1" ht="14.45" customHeight="1">
      <c r="B21" s="40"/>
      <c r="C21" s="41"/>
      <c r="D21" s="36" t="s">
        <v>36</v>
      </c>
      <c r="E21" s="41"/>
      <c r="F21" s="41"/>
      <c r="G21" s="41"/>
      <c r="H21" s="41"/>
      <c r="I21" s="112"/>
      <c r="J21" s="41"/>
      <c r="K21" s="44"/>
    </row>
    <row r="22" spans="2:11" s="6" customFormat="1" ht="16.5" customHeight="1">
      <c r="B22" s="115"/>
      <c r="C22" s="116"/>
      <c r="D22" s="116"/>
      <c r="E22" s="358" t="s">
        <v>21</v>
      </c>
      <c r="F22" s="358"/>
      <c r="G22" s="358"/>
      <c r="H22" s="358"/>
      <c r="I22" s="117"/>
      <c r="J22" s="116"/>
      <c r="K22" s="118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12"/>
      <c r="J23" s="41"/>
      <c r="K23" s="44"/>
    </row>
    <row r="24" spans="2:11" s="1" customFormat="1" ht="6.95" customHeight="1">
      <c r="B24" s="40"/>
      <c r="C24" s="41"/>
      <c r="D24" s="84"/>
      <c r="E24" s="84"/>
      <c r="F24" s="84"/>
      <c r="G24" s="84"/>
      <c r="H24" s="84"/>
      <c r="I24" s="119"/>
      <c r="J24" s="84"/>
      <c r="K24" s="120"/>
    </row>
    <row r="25" spans="2:11" s="1" customFormat="1" ht="25.35" customHeight="1">
      <c r="B25" s="40"/>
      <c r="C25" s="41"/>
      <c r="D25" s="121" t="s">
        <v>37</v>
      </c>
      <c r="E25" s="41"/>
      <c r="F25" s="41"/>
      <c r="G25" s="41"/>
      <c r="H25" s="41"/>
      <c r="I25" s="112"/>
      <c r="J25" s="122">
        <f>ROUND(J81,2)</f>
        <v>0</v>
      </c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19"/>
      <c r="J26" s="84"/>
      <c r="K26" s="120"/>
    </row>
    <row r="27" spans="2:11" s="1" customFormat="1" ht="14.45" customHeight="1">
      <c r="B27" s="40"/>
      <c r="C27" s="41"/>
      <c r="D27" s="41"/>
      <c r="E27" s="41"/>
      <c r="F27" s="45" t="s">
        <v>39</v>
      </c>
      <c r="G27" s="41"/>
      <c r="H27" s="41"/>
      <c r="I27" s="123" t="s">
        <v>38</v>
      </c>
      <c r="J27" s="45" t="s">
        <v>40</v>
      </c>
      <c r="K27" s="44"/>
    </row>
    <row r="28" spans="2:11" s="1" customFormat="1" ht="14.45" customHeight="1">
      <c r="B28" s="40"/>
      <c r="C28" s="41"/>
      <c r="D28" s="48" t="s">
        <v>41</v>
      </c>
      <c r="E28" s="48" t="s">
        <v>42</v>
      </c>
      <c r="F28" s="124">
        <f>ROUND(SUM(BE81:BE222),2)</f>
        <v>0</v>
      </c>
      <c r="G28" s="41"/>
      <c r="H28" s="41"/>
      <c r="I28" s="125">
        <v>0.21</v>
      </c>
      <c r="J28" s="124">
        <f>ROUND(ROUND((SUM(BE81:BE222)),2)*I28,2)</f>
        <v>0</v>
      </c>
      <c r="K28" s="44"/>
    </row>
    <row r="29" spans="2:11" s="1" customFormat="1" ht="14.45" customHeight="1">
      <c r="B29" s="40"/>
      <c r="C29" s="41"/>
      <c r="D29" s="41"/>
      <c r="E29" s="48" t="s">
        <v>43</v>
      </c>
      <c r="F29" s="124">
        <f>ROUND(SUM(BF81:BF222),2)</f>
        <v>0</v>
      </c>
      <c r="G29" s="41"/>
      <c r="H29" s="41"/>
      <c r="I29" s="125">
        <v>0.15</v>
      </c>
      <c r="J29" s="124">
        <f>ROUND(ROUND((SUM(BF81:BF222)),2)*I29,2)</f>
        <v>0</v>
      </c>
      <c r="K29" s="44"/>
    </row>
    <row r="30" spans="2:11" s="1" customFormat="1" ht="14.45" customHeight="1" hidden="1">
      <c r="B30" s="40"/>
      <c r="C30" s="41"/>
      <c r="D30" s="41"/>
      <c r="E30" s="48" t="s">
        <v>44</v>
      </c>
      <c r="F30" s="124">
        <f>ROUND(SUM(BG81:BG222),2)</f>
        <v>0</v>
      </c>
      <c r="G30" s="41"/>
      <c r="H30" s="41"/>
      <c r="I30" s="125">
        <v>0.21</v>
      </c>
      <c r="J30" s="124">
        <v>0</v>
      </c>
      <c r="K30" s="44"/>
    </row>
    <row r="31" spans="2:11" s="1" customFormat="1" ht="14.45" customHeight="1" hidden="1">
      <c r="B31" s="40"/>
      <c r="C31" s="41"/>
      <c r="D31" s="41"/>
      <c r="E31" s="48" t="s">
        <v>45</v>
      </c>
      <c r="F31" s="124">
        <f>ROUND(SUM(BH81:BH222),2)</f>
        <v>0</v>
      </c>
      <c r="G31" s="41"/>
      <c r="H31" s="41"/>
      <c r="I31" s="125">
        <v>0.15</v>
      </c>
      <c r="J31" s="124"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46</v>
      </c>
      <c r="F32" s="124">
        <f>ROUND(SUM(BI81:BI222),2)</f>
        <v>0</v>
      </c>
      <c r="G32" s="41"/>
      <c r="H32" s="41"/>
      <c r="I32" s="125">
        <v>0</v>
      </c>
      <c r="J32" s="124">
        <v>0</v>
      </c>
      <c r="K32" s="44"/>
    </row>
    <row r="33" spans="2:11" s="1" customFormat="1" ht="6.95" customHeight="1">
      <c r="B33" s="40"/>
      <c r="C33" s="41"/>
      <c r="D33" s="41"/>
      <c r="E33" s="41"/>
      <c r="F33" s="41"/>
      <c r="G33" s="41"/>
      <c r="H33" s="41"/>
      <c r="I33" s="112"/>
      <c r="J33" s="41"/>
      <c r="K33" s="44"/>
    </row>
    <row r="34" spans="2:11" s="1" customFormat="1" ht="25.35" customHeight="1">
      <c r="B34" s="40"/>
      <c r="C34" s="126"/>
      <c r="D34" s="127" t="s">
        <v>47</v>
      </c>
      <c r="E34" s="78"/>
      <c r="F34" s="78"/>
      <c r="G34" s="128" t="s">
        <v>48</v>
      </c>
      <c r="H34" s="129" t="s">
        <v>49</v>
      </c>
      <c r="I34" s="130"/>
      <c r="J34" s="131">
        <f>SUM(J25:J32)</f>
        <v>0</v>
      </c>
      <c r="K34" s="132"/>
    </row>
    <row r="35" spans="2:11" s="1" customFormat="1" ht="14.45" customHeight="1">
      <c r="B35" s="55"/>
      <c r="C35" s="56"/>
      <c r="D35" s="56"/>
      <c r="E35" s="56"/>
      <c r="F35" s="56"/>
      <c r="G35" s="56"/>
      <c r="H35" s="56"/>
      <c r="I35" s="133"/>
      <c r="J35" s="56"/>
      <c r="K35" s="57"/>
    </row>
    <row r="39" spans="2:11" s="1" customFormat="1" ht="6.95" customHeight="1">
      <c r="B39" s="134"/>
      <c r="C39" s="135"/>
      <c r="D39" s="135"/>
      <c r="E39" s="135"/>
      <c r="F39" s="135"/>
      <c r="G39" s="135"/>
      <c r="H39" s="135"/>
      <c r="I39" s="136"/>
      <c r="J39" s="135"/>
      <c r="K39" s="137"/>
    </row>
    <row r="40" spans="2:11" s="1" customFormat="1" ht="36.95" customHeight="1">
      <c r="B40" s="40"/>
      <c r="C40" s="29" t="s">
        <v>85</v>
      </c>
      <c r="D40" s="41"/>
      <c r="E40" s="41"/>
      <c r="F40" s="41"/>
      <c r="G40" s="41"/>
      <c r="H40" s="41"/>
      <c r="I40" s="112"/>
      <c r="J40" s="41"/>
      <c r="K40" s="44"/>
    </row>
    <row r="41" spans="2:11" s="1" customFormat="1" ht="6.95" customHeight="1">
      <c r="B41" s="40"/>
      <c r="C41" s="41"/>
      <c r="D41" s="41"/>
      <c r="E41" s="41"/>
      <c r="F41" s="41"/>
      <c r="G41" s="41"/>
      <c r="H41" s="41"/>
      <c r="I41" s="112"/>
      <c r="J41" s="41"/>
      <c r="K41" s="44"/>
    </row>
    <row r="42" spans="2:11" s="1" customFormat="1" ht="14.45" customHeight="1">
      <c r="B42" s="40"/>
      <c r="C42" s="36" t="s">
        <v>18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17.25" customHeight="1">
      <c r="B43" s="40"/>
      <c r="C43" s="41"/>
      <c r="D43" s="41"/>
      <c r="E43" s="363" t="str">
        <f>E7</f>
        <v>Oplocení nemocnice Broumov</v>
      </c>
      <c r="F43" s="364"/>
      <c r="G43" s="364"/>
      <c r="H43" s="364"/>
      <c r="I43" s="112"/>
      <c r="J43" s="41"/>
      <c r="K43" s="44"/>
    </row>
    <row r="44" spans="2:11" s="1" customFormat="1" ht="6.95" customHeight="1">
      <c r="B44" s="40"/>
      <c r="C44" s="41"/>
      <c r="D44" s="41"/>
      <c r="E44" s="41"/>
      <c r="F44" s="41"/>
      <c r="G44" s="41"/>
      <c r="H44" s="41"/>
      <c r="I44" s="112"/>
      <c r="J44" s="41"/>
      <c r="K44" s="44"/>
    </row>
    <row r="45" spans="2:11" s="1" customFormat="1" ht="18" customHeight="1">
      <c r="B45" s="40"/>
      <c r="C45" s="36" t="s">
        <v>23</v>
      </c>
      <c r="D45" s="41"/>
      <c r="E45" s="41"/>
      <c r="F45" s="34" t="str">
        <f>F10</f>
        <v>Broumov</v>
      </c>
      <c r="G45" s="41"/>
      <c r="H45" s="41"/>
      <c r="I45" s="113" t="s">
        <v>25</v>
      </c>
      <c r="J45" s="114" t="str">
        <f>IF(J10="","",J10)</f>
        <v>14. 12. 2017</v>
      </c>
      <c r="K45" s="44"/>
    </row>
    <row r="46" spans="2:11" s="1" customFormat="1" ht="6.95" customHeight="1">
      <c r="B46" s="40"/>
      <c r="C46" s="41"/>
      <c r="D46" s="41"/>
      <c r="E46" s="41"/>
      <c r="F46" s="41"/>
      <c r="G46" s="41"/>
      <c r="H46" s="41"/>
      <c r="I46" s="112"/>
      <c r="J46" s="41"/>
      <c r="K46" s="44"/>
    </row>
    <row r="47" spans="2:11" s="1" customFormat="1" ht="13.5">
      <c r="B47" s="40"/>
      <c r="C47" s="36" t="s">
        <v>27</v>
      </c>
      <c r="D47" s="41"/>
      <c r="E47" s="41"/>
      <c r="F47" s="34" t="str">
        <f>E13</f>
        <v>Královehradecký Kraj</v>
      </c>
      <c r="G47" s="41"/>
      <c r="H47" s="41"/>
      <c r="I47" s="113" t="s">
        <v>33</v>
      </c>
      <c r="J47" s="358" t="str">
        <f>E19</f>
        <v>Broumovské stavební sdružení s.r.o.</v>
      </c>
      <c r="K47" s="44"/>
    </row>
    <row r="48" spans="2:11" s="1" customFormat="1" ht="14.45" customHeight="1">
      <c r="B48" s="40"/>
      <c r="C48" s="36" t="s">
        <v>31</v>
      </c>
      <c r="D48" s="41"/>
      <c r="E48" s="41"/>
      <c r="F48" s="34" t="str">
        <f>IF(E16="","",E16)</f>
        <v/>
      </c>
      <c r="G48" s="41"/>
      <c r="H48" s="41"/>
      <c r="I48" s="112"/>
      <c r="J48" s="365"/>
      <c r="K48" s="44"/>
    </row>
    <row r="49" spans="2:11" s="1" customFormat="1" ht="10.35" customHeight="1">
      <c r="B49" s="40"/>
      <c r="C49" s="41"/>
      <c r="D49" s="41"/>
      <c r="E49" s="41"/>
      <c r="F49" s="41"/>
      <c r="G49" s="41"/>
      <c r="H49" s="41"/>
      <c r="I49" s="112"/>
      <c r="J49" s="41"/>
      <c r="K49" s="44"/>
    </row>
    <row r="50" spans="2:11" s="1" customFormat="1" ht="29.25" customHeight="1">
      <c r="B50" s="40"/>
      <c r="C50" s="138" t="s">
        <v>86</v>
      </c>
      <c r="D50" s="126"/>
      <c r="E50" s="126"/>
      <c r="F50" s="126"/>
      <c r="G50" s="126"/>
      <c r="H50" s="126"/>
      <c r="I50" s="139"/>
      <c r="J50" s="140" t="s">
        <v>87</v>
      </c>
      <c r="K50" s="141"/>
    </row>
    <row r="51" spans="2:11" s="1" customFormat="1" ht="10.35" customHeight="1">
      <c r="B51" s="40"/>
      <c r="C51" s="41"/>
      <c r="D51" s="41"/>
      <c r="E51" s="41"/>
      <c r="F51" s="41"/>
      <c r="G51" s="41"/>
      <c r="H51" s="41"/>
      <c r="I51" s="112"/>
      <c r="J51" s="41"/>
      <c r="K51" s="44"/>
    </row>
    <row r="52" spans="2:47" s="1" customFormat="1" ht="29.25" customHeight="1">
      <c r="B52" s="40"/>
      <c r="C52" s="142" t="s">
        <v>88</v>
      </c>
      <c r="D52" s="41"/>
      <c r="E52" s="41"/>
      <c r="F52" s="41"/>
      <c r="G52" s="41"/>
      <c r="H52" s="41"/>
      <c r="I52" s="112"/>
      <c r="J52" s="122">
        <f>J81</f>
        <v>0</v>
      </c>
      <c r="K52" s="44"/>
      <c r="AU52" s="23" t="s">
        <v>89</v>
      </c>
    </row>
    <row r="53" spans="2:11" s="7" customFormat="1" ht="24.95" customHeight="1">
      <c r="B53" s="143"/>
      <c r="C53" s="144"/>
      <c r="D53" s="145" t="s">
        <v>90</v>
      </c>
      <c r="E53" s="146"/>
      <c r="F53" s="146"/>
      <c r="G53" s="146"/>
      <c r="H53" s="146"/>
      <c r="I53" s="147"/>
      <c r="J53" s="148">
        <f>J82</f>
        <v>0</v>
      </c>
      <c r="K53" s="149"/>
    </row>
    <row r="54" spans="2:11" s="8" customFormat="1" ht="19.9" customHeight="1">
      <c r="B54" s="150"/>
      <c r="C54" s="151"/>
      <c r="D54" s="152" t="s">
        <v>91</v>
      </c>
      <c r="E54" s="153"/>
      <c r="F54" s="153"/>
      <c r="G54" s="153"/>
      <c r="H54" s="153"/>
      <c r="I54" s="154"/>
      <c r="J54" s="155">
        <f>J83</f>
        <v>0</v>
      </c>
      <c r="K54" s="156"/>
    </row>
    <row r="55" spans="2:11" s="8" customFormat="1" ht="19.9" customHeight="1">
      <c r="B55" s="150"/>
      <c r="C55" s="151"/>
      <c r="D55" s="152" t="s">
        <v>92</v>
      </c>
      <c r="E55" s="153"/>
      <c r="F55" s="153"/>
      <c r="G55" s="153"/>
      <c r="H55" s="153"/>
      <c r="I55" s="154"/>
      <c r="J55" s="155">
        <f>J142</f>
        <v>0</v>
      </c>
      <c r="K55" s="156"/>
    </row>
    <row r="56" spans="2:11" s="8" customFormat="1" ht="19.9" customHeight="1">
      <c r="B56" s="150"/>
      <c r="C56" s="151"/>
      <c r="D56" s="152" t="s">
        <v>93</v>
      </c>
      <c r="E56" s="153"/>
      <c r="F56" s="153"/>
      <c r="G56" s="153"/>
      <c r="H56" s="153"/>
      <c r="I56" s="154"/>
      <c r="J56" s="155">
        <f>J164</f>
        <v>0</v>
      </c>
      <c r="K56" s="156"/>
    </row>
    <row r="57" spans="2:11" s="8" customFormat="1" ht="19.9" customHeight="1">
      <c r="B57" s="150"/>
      <c r="C57" s="151"/>
      <c r="D57" s="152" t="s">
        <v>94</v>
      </c>
      <c r="E57" s="153"/>
      <c r="F57" s="153"/>
      <c r="G57" s="153"/>
      <c r="H57" s="153"/>
      <c r="I57" s="154"/>
      <c r="J57" s="155">
        <f>J172</f>
        <v>0</v>
      </c>
      <c r="K57" s="156"/>
    </row>
    <row r="58" spans="2:11" s="8" customFormat="1" ht="19.9" customHeight="1">
      <c r="B58" s="150"/>
      <c r="C58" s="151"/>
      <c r="D58" s="152" t="s">
        <v>95</v>
      </c>
      <c r="E58" s="153"/>
      <c r="F58" s="153"/>
      <c r="G58" s="153"/>
      <c r="H58" s="153"/>
      <c r="I58" s="154"/>
      <c r="J58" s="155">
        <f>J175</f>
        <v>0</v>
      </c>
      <c r="K58" s="156"/>
    </row>
    <row r="59" spans="2:11" s="8" customFormat="1" ht="19.9" customHeight="1">
      <c r="B59" s="150"/>
      <c r="C59" s="151"/>
      <c r="D59" s="152" t="s">
        <v>96</v>
      </c>
      <c r="E59" s="153"/>
      <c r="F59" s="153"/>
      <c r="G59" s="153"/>
      <c r="H59" s="153"/>
      <c r="I59" s="154"/>
      <c r="J59" s="155">
        <f>J187</f>
        <v>0</v>
      </c>
      <c r="K59" s="156"/>
    </row>
    <row r="60" spans="2:11" s="8" customFormat="1" ht="19.9" customHeight="1">
      <c r="B60" s="150"/>
      <c r="C60" s="151"/>
      <c r="D60" s="152" t="s">
        <v>97</v>
      </c>
      <c r="E60" s="153"/>
      <c r="F60" s="153"/>
      <c r="G60" s="153"/>
      <c r="H60" s="153"/>
      <c r="I60" s="154"/>
      <c r="J60" s="155">
        <f>J211</f>
        <v>0</v>
      </c>
      <c r="K60" s="156"/>
    </row>
    <row r="61" spans="2:11" s="8" customFormat="1" ht="19.9" customHeight="1">
      <c r="B61" s="150"/>
      <c r="C61" s="151"/>
      <c r="D61" s="152" t="s">
        <v>98</v>
      </c>
      <c r="E61" s="153"/>
      <c r="F61" s="153"/>
      <c r="G61" s="153"/>
      <c r="H61" s="153"/>
      <c r="I61" s="154"/>
      <c r="J61" s="155">
        <f>J216</f>
        <v>0</v>
      </c>
      <c r="K61" s="156"/>
    </row>
    <row r="62" spans="2:11" s="7" customFormat="1" ht="24.95" customHeight="1">
      <c r="B62" s="143"/>
      <c r="C62" s="144"/>
      <c r="D62" s="145" t="s">
        <v>99</v>
      </c>
      <c r="E62" s="146"/>
      <c r="F62" s="146"/>
      <c r="G62" s="146"/>
      <c r="H62" s="146"/>
      <c r="I62" s="147"/>
      <c r="J62" s="148">
        <f>J218</f>
        <v>0</v>
      </c>
      <c r="K62" s="149"/>
    </row>
    <row r="63" spans="2:11" s="8" customFormat="1" ht="19.9" customHeight="1">
      <c r="B63" s="150"/>
      <c r="C63" s="151"/>
      <c r="D63" s="152" t="s">
        <v>100</v>
      </c>
      <c r="E63" s="153"/>
      <c r="F63" s="153"/>
      <c r="G63" s="153"/>
      <c r="H63" s="153"/>
      <c r="I63" s="154"/>
      <c r="J63" s="155">
        <f>J219</f>
        <v>0</v>
      </c>
      <c r="K63" s="156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2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3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36"/>
      <c r="J69" s="59"/>
      <c r="K69" s="59"/>
      <c r="L69" s="60"/>
    </row>
    <row r="70" spans="2:12" s="1" customFormat="1" ht="36.95" customHeight="1">
      <c r="B70" s="40"/>
      <c r="C70" s="61" t="s">
        <v>101</v>
      </c>
      <c r="D70" s="62"/>
      <c r="E70" s="62"/>
      <c r="F70" s="62"/>
      <c r="G70" s="62"/>
      <c r="H70" s="62"/>
      <c r="I70" s="157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57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57"/>
      <c r="J72" s="62"/>
      <c r="K72" s="62"/>
      <c r="L72" s="60"/>
    </row>
    <row r="73" spans="2:12" s="1" customFormat="1" ht="17.25" customHeight="1">
      <c r="B73" s="40"/>
      <c r="C73" s="62"/>
      <c r="D73" s="62"/>
      <c r="E73" s="338" t="str">
        <f>E7</f>
        <v>Oplocení nemocnice Broumov</v>
      </c>
      <c r="F73" s="366"/>
      <c r="G73" s="366"/>
      <c r="H73" s="366"/>
      <c r="I73" s="157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57"/>
      <c r="J74" s="62"/>
      <c r="K74" s="62"/>
      <c r="L74" s="60"/>
    </row>
    <row r="75" spans="2:12" s="1" customFormat="1" ht="18" customHeight="1">
      <c r="B75" s="40"/>
      <c r="C75" s="64" t="s">
        <v>23</v>
      </c>
      <c r="D75" s="62"/>
      <c r="E75" s="62"/>
      <c r="F75" s="158" t="str">
        <f>F10</f>
        <v>Broumov</v>
      </c>
      <c r="G75" s="62"/>
      <c r="H75" s="62"/>
      <c r="I75" s="159" t="s">
        <v>25</v>
      </c>
      <c r="J75" s="72" t="str">
        <f>IF(J10="","",J10)</f>
        <v>14. 12. 2017</v>
      </c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57"/>
      <c r="J76" s="62"/>
      <c r="K76" s="62"/>
      <c r="L76" s="60"/>
    </row>
    <row r="77" spans="2:12" s="1" customFormat="1" ht="13.5">
      <c r="B77" s="40"/>
      <c r="C77" s="64" t="s">
        <v>27</v>
      </c>
      <c r="D77" s="62"/>
      <c r="E77" s="62"/>
      <c r="F77" s="158" t="str">
        <f>E13</f>
        <v>Královehradecký Kraj</v>
      </c>
      <c r="G77" s="62"/>
      <c r="H77" s="62"/>
      <c r="I77" s="159" t="s">
        <v>33</v>
      </c>
      <c r="J77" s="158" t="str">
        <f>E19</f>
        <v>Broumovské stavební sdružení s.r.o.</v>
      </c>
      <c r="K77" s="62"/>
      <c r="L77" s="60"/>
    </row>
    <row r="78" spans="2:12" s="1" customFormat="1" ht="14.45" customHeight="1">
      <c r="B78" s="40"/>
      <c r="C78" s="64" t="s">
        <v>31</v>
      </c>
      <c r="D78" s="62"/>
      <c r="E78" s="62"/>
      <c r="F78" s="158" t="str">
        <f>IF(E16="","",E16)</f>
        <v/>
      </c>
      <c r="G78" s="62"/>
      <c r="H78" s="62"/>
      <c r="I78" s="157"/>
      <c r="J78" s="62"/>
      <c r="K78" s="62"/>
      <c r="L78" s="60"/>
    </row>
    <row r="79" spans="2:12" s="1" customFormat="1" ht="10.35" customHeight="1">
      <c r="B79" s="40"/>
      <c r="C79" s="62"/>
      <c r="D79" s="62"/>
      <c r="E79" s="62"/>
      <c r="F79" s="62"/>
      <c r="G79" s="62"/>
      <c r="H79" s="62"/>
      <c r="I79" s="157"/>
      <c r="J79" s="62"/>
      <c r="K79" s="62"/>
      <c r="L79" s="60"/>
    </row>
    <row r="80" spans="2:20" s="9" customFormat="1" ht="29.25" customHeight="1">
      <c r="B80" s="160"/>
      <c r="C80" s="161" t="s">
        <v>102</v>
      </c>
      <c r="D80" s="162" t="s">
        <v>56</v>
      </c>
      <c r="E80" s="162" t="s">
        <v>52</v>
      </c>
      <c r="F80" s="162" t="s">
        <v>103</v>
      </c>
      <c r="G80" s="162" t="s">
        <v>104</v>
      </c>
      <c r="H80" s="162" t="s">
        <v>105</v>
      </c>
      <c r="I80" s="163" t="s">
        <v>106</v>
      </c>
      <c r="J80" s="162" t="s">
        <v>87</v>
      </c>
      <c r="K80" s="164" t="s">
        <v>107</v>
      </c>
      <c r="L80" s="165"/>
      <c r="M80" s="80" t="s">
        <v>108</v>
      </c>
      <c r="N80" s="81" t="s">
        <v>41</v>
      </c>
      <c r="O80" s="81" t="s">
        <v>109</v>
      </c>
      <c r="P80" s="81" t="s">
        <v>110</v>
      </c>
      <c r="Q80" s="81" t="s">
        <v>111</v>
      </c>
      <c r="R80" s="81" t="s">
        <v>112</v>
      </c>
      <c r="S80" s="81" t="s">
        <v>113</v>
      </c>
      <c r="T80" s="82" t="s">
        <v>114</v>
      </c>
    </row>
    <row r="81" spans="2:63" s="1" customFormat="1" ht="29.25" customHeight="1">
      <c r="B81" s="40"/>
      <c r="C81" s="86" t="s">
        <v>88</v>
      </c>
      <c r="D81" s="62"/>
      <c r="E81" s="62"/>
      <c r="F81" s="62"/>
      <c r="G81" s="62"/>
      <c r="H81" s="62"/>
      <c r="I81" s="157"/>
      <c r="J81" s="166">
        <f>BK81</f>
        <v>0</v>
      </c>
      <c r="K81" s="62"/>
      <c r="L81" s="60"/>
      <c r="M81" s="83"/>
      <c r="N81" s="84"/>
      <c r="O81" s="84"/>
      <c r="P81" s="167">
        <f>P82+P218</f>
        <v>0</v>
      </c>
      <c r="Q81" s="84"/>
      <c r="R81" s="167">
        <f>R82+R218</f>
        <v>78.13562827</v>
      </c>
      <c r="S81" s="84"/>
      <c r="T81" s="168">
        <f>T82+T218</f>
        <v>13.265822000000002</v>
      </c>
      <c r="AT81" s="23" t="s">
        <v>70</v>
      </c>
      <c r="AU81" s="23" t="s">
        <v>89</v>
      </c>
      <c r="BK81" s="169">
        <f>BK82+BK218</f>
        <v>0</v>
      </c>
    </row>
    <row r="82" spans="2:63" s="10" customFormat="1" ht="37.35" customHeight="1">
      <c r="B82" s="170"/>
      <c r="C82" s="171"/>
      <c r="D82" s="172" t="s">
        <v>70</v>
      </c>
      <c r="E82" s="173" t="s">
        <v>115</v>
      </c>
      <c r="F82" s="173" t="s">
        <v>116</v>
      </c>
      <c r="G82" s="171"/>
      <c r="H82" s="171"/>
      <c r="I82" s="174"/>
      <c r="J82" s="175">
        <f>BK82</f>
        <v>0</v>
      </c>
      <c r="K82" s="171"/>
      <c r="L82" s="176"/>
      <c r="M82" s="177"/>
      <c r="N82" s="178"/>
      <c r="O82" s="178"/>
      <c r="P82" s="179">
        <f>P83+P142+P164+P172+P175+P187+P211+P216</f>
        <v>0</v>
      </c>
      <c r="Q82" s="178"/>
      <c r="R82" s="179">
        <f>R83+R142+R164+R172+R175+R187+R211+R216</f>
        <v>78.13562827</v>
      </c>
      <c r="S82" s="178"/>
      <c r="T82" s="180">
        <f>T83+T142+T164+T172+T175+T187+T211+T216</f>
        <v>13.265822000000002</v>
      </c>
      <c r="AR82" s="181" t="s">
        <v>76</v>
      </c>
      <c r="AT82" s="182" t="s">
        <v>70</v>
      </c>
      <c r="AU82" s="182" t="s">
        <v>71</v>
      </c>
      <c r="AY82" s="181" t="s">
        <v>117</v>
      </c>
      <c r="BK82" s="183">
        <f>BK83+BK142+BK164+BK172+BK175+BK187+BK211+BK216</f>
        <v>0</v>
      </c>
    </row>
    <row r="83" spans="2:63" s="10" customFormat="1" ht="19.9" customHeight="1">
      <c r="B83" s="170"/>
      <c r="C83" s="171"/>
      <c r="D83" s="172" t="s">
        <v>70</v>
      </c>
      <c r="E83" s="184" t="s">
        <v>76</v>
      </c>
      <c r="F83" s="184" t="s">
        <v>118</v>
      </c>
      <c r="G83" s="171"/>
      <c r="H83" s="171"/>
      <c r="I83" s="174"/>
      <c r="J83" s="185">
        <f>BK83</f>
        <v>0</v>
      </c>
      <c r="K83" s="171"/>
      <c r="L83" s="176"/>
      <c r="M83" s="177"/>
      <c r="N83" s="178"/>
      <c r="O83" s="178"/>
      <c r="P83" s="179">
        <f>SUM(P84:P141)</f>
        <v>0</v>
      </c>
      <c r="Q83" s="178"/>
      <c r="R83" s="179">
        <f>SUM(R84:R141)</f>
        <v>0.10863999999999999</v>
      </c>
      <c r="S83" s="178"/>
      <c r="T83" s="180">
        <f>SUM(T84:T141)</f>
        <v>5.052060000000001</v>
      </c>
      <c r="AR83" s="181" t="s">
        <v>76</v>
      </c>
      <c r="AT83" s="182" t="s">
        <v>70</v>
      </c>
      <c r="AU83" s="182" t="s">
        <v>76</v>
      </c>
      <c r="AY83" s="181" t="s">
        <v>117</v>
      </c>
      <c r="BK83" s="183">
        <f>SUM(BK84:BK141)</f>
        <v>0</v>
      </c>
    </row>
    <row r="84" spans="2:65" s="1" customFormat="1" ht="25.5" customHeight="1">
      <c r="B84" s="40"/>
      <c r="C84" s="186" t="s">
        <v>76</v>
      </c>
      <c r="D84" s="186" t="s">
        <v>119</v>
      </c>
      <c r="E84" s="187" t="s">
        <v>120</v>
      </c>
      <c r="F84" s="188" t="s">
        <v>121</v>
      </c>
      <c r="G84" s="189" t="s">
        <v>122</v>
      </c>
      <c r="H84" s="190">
        <v>360</v>
      </c>
      <c r="I84" s="191"/>
      <c r="J84" s="192">
        <f>ROUND(I84*H84,2)</f>
        <v>0</v>
      </c>
      <c r="K84" s="188" t="s">
        <v>123</v>
      </c>
      <c r="L84" s="60"/>
      <c r="M84" s="193" t="s">
        <v>21</v>
      </c>
      <c r="N84" s="194" t="s">
        <v>42</v>
      </c>
      <c r="O84" s="41"/>
      <c r="P84" s="195">
        <f>O84*H84</f>
        <v>0</v>
      </c>
      <c r="Q84" s="195">
        <v>0</v>
      </c>
      <c r="R84" s="195">
        <f>Q84*H84</f>
        <v>0</v>
      </c>
      <c r="S84" s="195">
        <v>0</v>
      </c>
      <c r="T84" s="196">
        <f>S84*H84</f>
        <v>0</v>
      </c>
      <c r="AR84" s="23" t="s">
        <v>124</v>
      </c>
      <c r="AT84" s="23" t="s">
        <v>119</v>
      </c>
      <c r="AU84" s="23" t="s">
        <v>83</v>
      </c>
      <c r="AY84" s="23" t="s">
        <v>117</v>
      </c>
      <c r="BE84" s="197">
        <f>IF(N84="základní",J84,0)</f>
        <v>0</v>
      </c>
      <c r="BF84" s="197">
        <f>IF(N84="snížená",J84,0)</f>
        <v>0</v>
      </c>
      <c r="BG84" s="197">
        <f>IF(N84="zákl. přenesená",J84,0)</f>
        <v>0</v>
      </c>
      <c r="BH84" s="197">
        <f>IF(N84="sníž. přenesená",J84,0)</f>
        <v>0</v>
      </c>
      <c r="BI84" s="197">
        <f>IF(N84="nulová",J84,0)</f>
        <v>0</v>
      </c>
      <c r="BJ84" s="23" t="s">
        <v>76</v>
      </c>
      <c r="BK84" s="197">
        <f>ROUND(I84*H84,2)</f>
        <v>0</v>
      </c>
      <c r="BL84" s="23" t="s">
        <v>124</v>
      </c>
      <c r="BM84" s="23" t="s">
        <v>125</v>
      </c>
    </row>
    <row r="85" spans="2:51" s="11" customFormat="1" ht="13.5">
      <c r="B85" s="198"/>
      <c r="C85" s="199"/>
      <c r="D85" s="200" t="s">
        <v>126</v>
      </c>
      <c r="E85" s="201" t="s">
        <v>21</v>
      </c>
      <c r="F85" s="202" t="s">
        <v>127</v>
      </c>
      <c r="G85" s="199"/>
      <c r="H85" s="203">
        <v>360</v>
      </c>
      <c r="I85" s="204"/>
      <c r="J85" s="199"/>
      <c r="K85" s="199"/>
      <c r="L85" s="205"/>
      <c r="M85" s="206"/>
      <c r="N85" s="207"/>
      <c r="O85" s="207"/>
      <c r="P85" s="207"/>
      <c r="Q85" s="207"/>
      <c r="R85" s="207"/>
      <c r="S85" s="207"/>
      <c r="T85" s="208"/>
      <c r="AT85" s="209" t="s">
        <v>126</v>
      </c>
      <c r="AU85" s="209" t="s">
        <v>83</v>
      </c>
      <c r="AV85" s="11" t="s">
        <v>83</v>
      </c>
      <c r="AW85" s="11" t="s">
        <v>35</v>
      </c>
      <c r="AX85" s="11" t="s">
        <v>71</v>
      </c>
      <c r="AY85" s="209" t="s">
        <v>117</v>
      </c>
    </row>
    <row r="86" spans="2:51" s="12" customFormat="1" ht="13.5">
      <c r="B86" s="210"/>
      <c r="C86" s="211"/>
      <c r="D86" s="200" t="s">
        <v>126</v>
      </c>
      <c r="E86" s="212" t="s">
        <v>21</v>
      </c>
      <c r="F86" s="213" t="s">
        <v>128</v>
      </c>
      <c r="G86" s="211"/>
      <c r="H86" s="214">
        <v>360</v>
      </c>
      <c r="I86" s="215"/>
      <c r="J86" s="211"/>
      <c r="K86" s="211"/>
      <c r="L86" s="216"/>
      <c r="M86" s="217"/>
      <c r="N86" s="218"/>
      <c r="O86" s="218"/>
      <c r="P86" s="218"/>
      <c r="Q86" s="218"/>
      <c r="R86" s="218"/>
      <c r="S86" s="218"/>
      <c r="T86" s="219"/>
      <c r="AT86" s="220" t="s">
        <v>126</v>
      </c>
      <c r="AU86" s="220" t="s">
        <v>83</v>
      </c>
      <c r="AV86" s="12" t="s">
        <v>124</v>
      </c>
      <c r="AW86" s="12" t="s">
        <v>35</v>
      </c>
      <c r="AX86" s="12" t="s">
        <v>76</v>
      </c>
      <c r="AY86" s="220" t="s">
        <v>117</v>
      </c>
    </row>
    <row r="87" spans="2:65" s="1" customFormat="1" ht="16.5" customHeight="1">
      <c r="B87" s="40"/>
      <c r="C87" s="186" t="s">
        <v>83</v>
      </c>
      <c r="D87" s="186" t="s">
        <v>119</v>
      </c>
      <c r="E87" s="187" t="s">
        <v>129</v>
      </c>
      <c r="F87" s="188" t="s">
        <v>130</v>
      </c>
      <c r="G87" s="189" t="s">
        <v>131</v>
      </c>
      <c r="H87" s="190">
        <v>5</v>
      </c>
      <c r="I87" s="191"/>
      <c r="J87" s="192">
        <f>ROUND(I87*H87,2)</f>
        <v>0</v>
      </c>
      <c r="K87" s="188" t="s">
        <v>123</v>
      </c>
      <c r="L87" s="60"/>
      <c r="M87" s="193" t="s">
        <v>21</v>
      </c>
      <c r="N87" s="194" t="s">
        <v>42</v>
      </c>
      <c r="O87" s="41"/>
      <c r="P87" s="195">
        <f>O87*H87</f>
        <v>0</v>
      </c>
      <c r="Q87" s="195">
        <v>5E-05</v>
      </c>
      <c r="R87" s="195">
        <f>Q87*H87</f>
        <v>0.00025</v>
      </c>
      <c r="S87" s="195">
        <v>0</v>
      </c>
      <c r="T87" s="196">
        <f>S87*H87</f>
        <v>0</v>
      </c>
      <c r="AR87" s="23" t="s">
        <v>124</v>
      </c>
      <c r="AT87" s="23" t="s">
        <v>119</v>
      </c>
      <c r="AU87" s="23" t="s">
        <v>83</v>
      </c>
      <c r="AY87" s="23" t="s">
        <v>117</v>
      </c>
      <c r="BE87" s="197">
        <f>IF(N87="základní",J87,0)</f>
        <v>0</v>
      </c>
      <c r="BF87" s="197">
        <f>IF(N87="snížená",J87,0)</f>
        <v>0</v>
      </c>
      <c r="BG87" s="197">
        <f>IF(N87="zákl. přenesená",J87,0)</f>
        <v>0</v>
      </c>
      <c r="BH87" s="197">
        <f>IF(N87="sníž. přenesená",J87,0)</f>
        <v>0</v>
      </c>
      <c r="BI87" s="197">
        <f>IF(N87="nulová",J87,0)</f>
        <v>0</v>
      </c>
      <c r="BJ87" s="23" t="s">
        <v>76</v>
      </c>
      <c r="BK87" s="197">
        <f>ROUND(I87*H87,2)</f>
        <v>0</v>
      </c>
      <c r="BL87" s="23" t="s">
        <v>124</v>
      </c>
      <c r="BM87" s="23" t="s">
        <v>132</v>
      </c>
    </row>
    <row r="88" spans="2:51" s="11" customFormat="1" ht="13.5">
      <c r="B88" s="198"/>
      <c r="C88" s="199"/>
      <c r="D88" s="200" t="s">
        <v>126</v>
      </c>
      <c r="E88" s="201" t="s">
        <v>21</v>
      </c>
      <c r="F88" s="202" t="s">
        <v>133</v>
      </c>
      <c r="G88" s="199"/>
      <c r="H88" s="203">
        <v>5</v>
      </c>
      <c r="I88" s="204"/>
      <c r="J88" s="199"/>
      <c r="K88" s="199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126</v>
      </c>
      <c r="AU88" s="209" t="s">
        <v>83</v>
      </c>
      <c r="AV88" s="11" t="s">
        <v>83</v>
      </c>
      <c r="AW88" s="11" t="s">
        <v>35</v>
      </c>
      <c r="AX88" s="11" t="s">
        <v>76</v>
      </c>
      <c r="AY88" s="209" t="s">
        <v>117</v>
      </c>
    </row>
    <row r="89" spans="2:65" s="1" customFormat="1" ht="16.5" customHeight="1">
      <c r="B89" s="40"/>
      <c r="C89" s="186" t="s">
        <v>134</v>
      </c>
      <c r="D89" s="186" t="s">
        <v>119</v>
      </c>
      <c r="E89" s="187" t="s">
        <v>135</v>
      </c>
      <c r="F89" s="188" t="s">
        <v>136</v>
      </c>
      <c r="G89" s="189" t="s">
        <v>131</v>
      </c>
      <c r="H89" s="190">
        <v>3</v>
      </c>
      <c r="I89" s="191"/>
      <c r="J89" s="192">
        <f>ROUND(I89*H89,2)</f>
        <v>0</v>
      </c>
      <c r="K89" s="188" t="s">
        <v>123</v>
      </c>
      <c r="L89" s="60"/>
      <c r="M89" s="193" t="s">
        <v>21</v>
      </c>
      <c r="N89" s="194" t="s">
        <v>42</v>
      </c>
      <c r="O89" s="41"/>
      <c r="P89" s="195">
        <f>O89*H89</f>
        <v>0</v>
      </c>
      <c r="Q89" s="195">
        <v>5E-05</v>
      </c>
      <c r="R89" s="195">
        <f>Q89*H89</f>
        <v>0.00015000000000000001</v>
      </c>
      <c r="S89" s="195">
        <v>0</v>
      </c>
      <c r="T89" s="196">
        <f>S89*H89</f>
        <v>0</v>
      </c>
      <c r="AR89" s="23" t="s">
        <v>124</v>
      </c>
      <c r="AT89" s="23" t="s">
        <v>119</v>
      </c>
      <c r="AU89" s="23" t="s">
        <v>83</v>
      </c>
      <c r="AY89" s="23" t="s">
        <v>117</v>
      </c>
      <c r="BE89" s="197">
        <f>IF(N89="základní",J89,0)</f>
        <v>0</v>
      </c>
      <c r="BF89" s="197">
        <f>IF(N89="snížená",J89,0)</f>
        <v>0</v>
      </c>
      <c r="BG89" s="197">
        <f>IF(N89="zákl. přenesená",J89,0)</f>
        <v>0</v>
      </c>
      <c r="BH89" s="197">
        <f>IF(N89="sníž. přenesená",J89,0)</f>
        <v>0</v>
      </c>
      <c r="BI89" s="197">
        <f>IF(N89="nulová",J89,0)</f>
        <v>0</v>
      </c>
      <c r="BJ89" s="23" t="s">
        <v>76</v>
      </c>
      <c r="BK89" s="197">
        <f>ROUND(I89*H89,2)</f>
        <v>0</v>
      </c>
      <c r="BL89" s="23" t="s">
        <v>124</v>
      </c>
      <c r="BM89" s="23" t="s">
        <v>137</v>
      </c>
    </row>
    <row r="90" spans="2:51" s="11" customFormat="1" ht="13.5">
      <c r="B90" s="198"/>
      <c r="C90" s="199"/>
      <c r="D90" s="200" t="s">
        <v>126</v>
      </c>
      <c r="E90" s="201" t="s">
        <v>21</v>
      </c>
      <c r="F90" s="202" t="s">
        <v>134</v>
      </c>
      <c r="G90" s="199"/>
      <c r="H90" s="203">
        <v>3</v>
      </c>
      <c r="I90" s="204"/>
      <c r="J90" s="199"/>
      <c r="K90" s="199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126</v>
      </c>
      <c r="AU90" s="209" t="s">
        <v>83</v>
      </c>
      <c r="AV90" s="11" t="s">
        <v>83</v>
      </c>
      <c r="AW90" s="11" t="s">
        <v>35</v>
      </c>
      <c r="AX90" s="11" t="s">
        <v>71</v>
      </c>
      <c r="AY90" s="209" t="s">
        <v>117</v>
      </c>
    </row>
    <row r="91" spans="2:51" s="12" customFormat="1" ht="13.5">
      <c r="B91" s="210"/>
      <c r="C91" s="211"/>
      <c r="D91" s="200" t="s">
        <v>126</v>
      </c>
      <c r="E91" s="212" t="s">
        <v>21</v>
      </c>
      <c r="F91" s="213" t="s">
        <v>128</v>
      </c>
      <c r="G91" s="211"/>
      <c r="H91" s="214">
        <v>3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126</v>
      </c>
      <c r="AU91" s="220" t="s">
        <v>83</v>
      </c>
      <c r="AV91" s="12" t="s">
        <v>124</v>
      </c>
      <c r="AW91" s="12" t="s">
        <v>35</v>
      </c>
      <c r="AX91" s="12" t="s">
        <v>76</v>
      </c>
      <c r="AY91" s="220" t="s">
        <v>117</v>
      </c>
    </row>
    <row r="92" spans="2:65" s="1" customFormat="1" ht="16.5" customHeight="1">
      <c r="B92" s="40"/>
      <c r="C92" s="186" t="s">
        <v>124</v>
      </c>
      <c r="D92" s="186" t="s">
        <v>119</v>
      </c>
      <c r="E92" s="187" t="s">
        <v>138</v>
      </c>
      <c r="F92" s="188" t="s">
        <v>139</v>
      </c>
      <c r="G92" s="189" t="s">
        <v>122</v>
      </c>
      <c r="H92" s="190">
        <v>12.954</v>
      </c>
      <c r="I92" s="191"/>
      <c r="J92" s="192">
        <f>ROUND(I92*H92,2)</f>
        <v>0</v>
      </c>
      <c r="K92" s="188" t="s">
        <v>140</v>
      </c>
      <c r="L92" s="60"/>
      <c r="M92" s="193" t="s">
        <v>21</v>
      </c>
      <c r="N92" s="194" t="s">
        <v>42</v>
      </c>
      <c r="O92" s="41"/>
      <c r="P92" s="195">
        <f>O92*H92</f>
        <v>0</v>
      </c>
      <c r="Q92" s="195">
        <v>0</v>
      </c>
      <c r="R92" s="195">
        <f>Q92*H92</f>
        <v>0</v>
      </c>
      <c r="S92" s="195">
        <v>0.17</v>
      </c>
      <c r="T92" s="196">
        <f>S92*H92</f>
        <v>2.2021800000000002</v>
      </c>
      <c r="AR92" s="23" t="s">
        <v>124</v>
      </c>
      <c r="AT92" s="23" t="s">
        <v>119</v>
      </c>
      <c r="AU92" s="23" t="s">
        <v>83</v>
      </c>
      <c r="AY92" s="23" t="s">
        <v>117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23" t="s">
        <v>76</v>
      </c>
      <c r="BK92" s="197">
        <f>ROUND(I92*H92,2)</f>
        <v>0</v>
      </c>
      <c r="BL92" s="23" t="s">
        <v>124</v>
      </c>
      <c r="BM92" s="23" t="s">
        <v>141</v>
      </c>
    </row>
    <row r="93" spans="2:51" s="13" customFormat="1" ht="13.5">
      <c r="B93" s="221"/>
      <c r="C93" s="222"/>
      <c r="D93" s="200" t="s">
        <v>126</v>
      </c>
      <c r="E93" s="223" t="s">
        <v>21</v>
      </c>
      <c r="F93" s="224" t="s">
        <v>142</v>
      </c>
      <c r="G93" s="222"/>
      <c r="H93" s="223" t="s">
        <v>21</v>
      </c>
      <c r="I93" s="225"/>
      <c r="J93" s="222"/>
      <c r="K93" s="222"/>
      <c r="L93" s="226"/>
      <c r="M93" s="227"/>
      <c r="N93" s="228"/>
      <c r="O93" s="228"/>
      <c r="P93" s="228"/>
      <c r="Q93" s="228"/>
      <c r="R93" s="228"/>
      <c r="S93" s="228"/>
      <c r="T93" s="229"/>
      <c r="AT93" s="230" t="s">
        <v>126</v>
      </c>
      <c r="AU93" s="230" t="s">
        <v>83</v>
      </c>
      <c r="AV93" s="13" t="s">
        <v>76</v>
      </c>
      <c r="AW93" s="13" t="s">
        <v>35</v>
      </c>
      <c r="AX93" s="13" t="s">
        <v>71</v>
      </c>
      <c r="AY93" s="230" t="s">
        <v>117</v>
      </c>
    </row>
    <row r="94" spans="2:51" s="11" customFormat="1" ht="13.5">
      <c r="B94" s="198"/>
      <c r="C94" s="199"/>
      <c r="D94" s="200" t="s">
        <v>126</v>
      </c>
      <c r="E94" s="201" t="s">
        <v>21</v>
      </c>
      <c r="F94" s="202" t="s">
        <v>143</v>
      </c>
      <c r="G94" s="199"/>
      <c r="H94" s="203">
        <v>12.954</v>
      </c>
      <c r="I94" s="204"/>
      <c r="J94" s="199"/>
      <c r="K94" s="199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126</v>
      </c>
      <c r="AU94" s="209" t="s">
        <v>83</v>
      </c>
      <c r="AV94" s="11" t="s">
        <v>83</v>
      </c>
      <c r="AW94" s="11" t="s">
        <v>35</v>
      </c>
      <c r="AX94" s="11" t="s">
        <v>76</v>
      </c>
      <c r="AY94" s="209" t="s">
        <v>117</v>
      </c>
    </row>
    <row r="95" spans="2:65" s="1" customFormat="1" ht="16.5" customHeight="1">
      <c r="B95" s="40"/>
      <c r="C95" s="186" t="s">
        <v>133</v>
      </c>
      <c r="D95" s="186" t="s">
        <v>119</v>
      </c>
      <c r="E95" s="187" t="s">
        <v>144</v>
      </c>
      <c r="F95" s="188" t="s">
        <v>145</v>
      </c>
      <c r="G95" s="189" t="s">
        <v>122</v>
      </c>
      <c r="H95" s="190">
        <v>12.954</v>
      </c>
      <c r="I95" s="191"/>
      <c r="J95" s="192">
        <f>ROUND(I95*H95,2)</f>
        <v>0</v>
      </c>
      <c r="K95" s="188" t="s">
        <v>140</v>
      </c>
      <c r="L95" s="60"/>
      <c r="M95" s="193" t="s">
        <v>21</v>
      </c>
      <c r="N95" s="194" t="s">
        <v>42</v>
      </c>
      <c r="O95" s="41"/>
      <c r="P95" s="195">
        <f>O95*H95</f>
        <v>0</v>
      </c>
      <c r="Q95" s="195">
        <v>0</v>
      </c>
      <c r="R95" s="195">
        <f>Q95*H95</f>
        <v>0</v>
      </c>
      <c r="S95" s="195">
        <v>0.22</v>
      </c>
      <c r="T95" s="196">
        <f>S95*H95</f>
        <v>2.84988</v>
      </c>
      <c r="AR95" s="23" t="s">
        <v>124</v>
      </c>
      <c r="AT95" s="23" t="s">
        <v>119</v>
      </c>
      <c r="AU95" s="23" t="s">
        <v>83</v>
      </c>
      <c r="AY95" s="23" t="s">
        <v>117</v>
      </c>
      <c r="BE95" s="197">
        <f>IF(N95="základní",J95,0)</f>
        <v>0</v>
      </c>
      <c r="BF95" s="197">
        <f>IF(N95="snížená",J95,0)</f>
        <v>0</v>
      </c>
      <c r="BG95" s="197">
        <f>IF(N95="zákl. přenesená",J95,0)</f>
        <v>0</v>
      </c>
      <c r="BH95" s="197">
        <f>IF(N95="sníž. přenesená",J95,0)</f>
        <v>0</v>
      </c>
      <c r="BI95" s="197">
        <f>IF(N95="nulová",J95,0)</f>
        <v>0</v>
      </c>
      <c r="BJ95" s="23" t="s">
        <v>76</v>
      </c>
      <c r="BK95" s="197">
        <f>ROUND(I95*H95,2)</f>
        <v>0</v>
      </c>
      <c r="BL95" s="23" t="s">
        <v>124</v>
      </c>
      <c r="BM95" s="23" t="s">
        <v>146</v>
      </c>
    </row>
    <row r="96" spans="2:51" s="13" customFormat="1" ht="13.5">
      <c r="B96" s="221"/>
      <c r="C96" s="222"/>
      <c r="D96" s="200" t="s">
        <v>126</v>
      </c>
      <c r="E96" s="223" t="s">
        <v>21</v>
      </c>
      <c r="F96" s="224" t="s">
        <v>147</v>
      </c>
      <c r="G96" s="222"/>
      <c r="H96" s="223" t="s">
        <v>21</v>
      </c>
      <c r="I96" s="225"/>
      <c r="J96" s="222"/>
      <c r="K96" s="222"/>
      <c r="L96" s="226"/>
      <c r="M96" s="227"/>
      <c r="N96" s="228"/>
      <c r="O96" s="228"/>
      <c r="P96" s="228"/>
      <c r="Q96" s="228"/>
      <c r="R96" s="228"/>
      <c r="S96" s="228"/>
      <c r="T96" s="229"/>
      <c r="AT96" s="230" t="s">
        <v>126</v>
      </c>
      <c r="AU96" s="230" t="s">
        <v>83</v>
      </c>
      <c r="AV96" s="13" t="s">
        <v>76</v>
      </c>
      <c r="AW96" s="13" t="s">
        <v>35</v>
      </c>
      <c r="AX96" s="13" t="s">
        <v>71</v>
      </c>
      <c r="AY96" s="230" t="s">
        <v>117</v>
      </c>
    </row>
    <row r="97" spans="2:51" s="11" customFormat="1" ht="13.5">
      <c r="B97" s="198"/>
      <c r="C97" s="199"/>
      <c r="D97" s="200" t="s">
        <v>126</v>
      </c>
      <c r="E97" s="201" t="s">
        <v>21</v>
      </c>
      <c r="F97" s="202" t="s">
        <v>143</v>
      </c>
      <c r="G97" s="199"/>
      <c r="H97" s="203">
        <v>12.954</v>
      </c>
      <c r="I97" s="204"/>
      <c r="J97" s="199"/>
      <c r="K97" s="199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126</v>
      </c>
      <c r="AU97" s="209" t="s">
        <v>83</v>
      </c>
      <c r="AV97" s="11" t="s">
        <v>83</v>
      </c>
      <c r="AW97" s="11" t="s">
        <v>35</v>
      </c>
      <c r="AX97" s="11" t="s">
        <v>76</v>
      </c>
      <c r="AY97" s="209" t="s">
        <v>117</v>
      </c>
    </row>
    <row r="98" spans="2:65" s="1" customFormat="1" ht="16.5" customHeight="1">
      <c r="B98" s="40"/>
      <c r="C98" s="186" t="s">
        <v>148</v>
      </c>
      <c r="D98" s="186" t="s">
        <v>119</v>
      </c>
      <c r="E98" s="187" t="s">
        <v>149</v>
      </c>
      <c r="F98" s="188" t="s">
        <v>150</v>
      </c>
      <c r="G98" s="189" t="s">
        <v>151</v>
      </c>
      <c r="H98" s="190">
        <v>1.8</v>
      </c>
      <c r="I98" s="191"/>
      <c r="J98" s="192">
        <f>ROUND(I98*H98,2)</f>
        <v>0</v>
      </c>
      <c r="K98" s="188" t="s">
        <v>123</v>
      </c>
      <c r="L98" s="60"/>
      <c r="M98" s="193" t="s">
        <v>21</v>
      </c>
      <c r="N98" s="194" t="s">
        <v>42</v>
      </c>
      <c r="O98" s="41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AR98" s="23" t="s">
        <v>124</v>
      </c>
      <c r="AT98" s="23" t="s">
        <v>119</v>
      </c>
      <c r="AU98" s="23" t="s">
        <v>83</v>
      </c>
      <c r="AY98" s="23" t="s">
        <v>117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23" t="s">
        <v>76</v>
      </c>
      <c r="BK98" s="197">
        <f>ROUND(I98*H98,2)</f>
        <v>0</v>
      </c>
      <c r="BL98" s="23" t="s">
        <v>124</v>
      </c>
      <c r="BM98" s="23" t="s">
        <v>152</v>
      </c>
    </row>
    <row r="99" spans="2:51" s="13" customFormat="1" ht="13.5">
      <c r="B99" s="221"/>
      <c r="C99" s="222"/>
      <c r="D99" s="200" t="s">
        <v>126</v>
      </c>
      <c r="E99" s="223" t="s">
        <v>21</v>
      </c>
      <c r="F99" s="224" t="s">
        <v>153</v>
      </c>
      <c r="G99" s="222"/>
      <c r="H99" s="223" t="s">
        <v>21</v>
      </c>
      <c r="I99" s="225"/>
      <c r="J99" s="222"/>
      <c r="K99" s="222"/>
      <c r="L99" s="226"/>
      <c r="M99" s="227"/>
      <c r="N99" s="228"/>
      <c r="O99" s="228"/>
      <c r="P99" s="228"/>
      <c r="Q99" s="228"/>
      <c r="R99" s="228"/>
      <c r="S99" s="228"/>
      <c r="T99" s="229"/>
      <c r="AT99" s="230" t="s">
        <v>126</v>
      </c>
      <c r="AU99" s="230" t="s">
        <v>83</v>
      </c>
      <c r="AV99" s="13" t="s">
        <v>76</v>
      </c>
      <c r="AW99" s="13" t="s">
        <v>35</v>
      </c>
      <c r="AX99" s="13" t="s">
        <v>71</v>
      </c>
      <c r="AY99" s="230" t="s">
        <v>117</v>
      </c>
    </row>
    <row r="100" spans="2:51" s="11" customFormat="1" ht="13.5">
      <c r="B100" s="198"/>
      <c r="C100" s="199"/>
      <c r="D100" s="200" t="s">
        <v>126</v>
      </c>
      <c r="E100" s="201" t="s">
        <v>21</v>
      </c>
      <c r="F100" s="202" t="s">
        <v>154</v>
      </c>
      <c r="G100" s="199"/>
      <c r="H100" s="203">
        <v>1.8</v>
      </c>
      <c r="I100" s="204"/>
      <c r="J100" s="199"/>
      <c r="K100" s="199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126</v>
      </c>
      <c r="AU100" s="209" t="s">
        <v>83</v>
      </c>
      <c r="AV100" s="11" t="s">
        <v>83</v>
      </c>
      <c r="AW100" s="11" t="s">
        <v>35</v>
      </c>
      <c r="AX100" s="11" t="s">
        <v>71</v>
      </c>
      <c r="AY100" s="209" t="s">
        <v>117</v>
      </c>
    </row>
    <row r="101" spans="2:51" s="12" customFormat="1" ht="13.5">
      <c r="B101" s="210"/>
      <c r="C101" s="211"/>
      <c r="D101" s="200" t="s">
        <v>126</v>
      </c>
      <c r="E101" s="212" t="s">
        <v>21</v>
      </c>
      <c r="F101" s="213" t="s">
        <v>128</v>
      </c>
      <c r="G101" s="211"/>
      <c r="H101" s="214">
        <v>1.8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126</v>
      </c>
      <c r="AU101" s="220" t="s">
        <v>83</v>
      </c>
      <c r="AV101" s="12" t="s">
        <v>124</v>
      </c>
      <c r="AW101" s="12" t="s">
        <v>35</v>
      </c>
      <c r="AX101" s="12" t="s">
        <v>76</v>
      </c>
      <c r="AY101" s="220" t="s">
        <v>117</v>
      </c>
    </row>
    <row r="102" spans="2:65" s="1" customFormat="1" ht="16.5" customHeight="1">
      <c r="B102" s="40"/>
      <c r="C102" s="186" t="s">
        <v>155</v>
      </c>
      <c r="D102" s="186" t="s">
        <v>119</v>
      </c>
      <c r="E102" s="187" t="s">
        <v>156</v>
      </c>
      <c r="F102" s="188" t="s">
        <v>157</v>
      </c>
      <c r="G102" s="189" t="s">
        <v>151</v>
      </c>
      <c r="H102" s="190">
        <v>1.8</v>
      </c>
      <c r="I102" s="191"/>
      <c r="J102" s="192">
        <f>ROUND(I102*H102,2)</f>
        <v>0</v>
      </c>
      <c r="K102" s="188" t="s">
        <v>123</v>
      </c>
      <c r="L102" s="60"/>
      <c r="M102" s="193" t="s">
        <v>21</v>
      </c>
      <c r="N102" s="194" t="s">
        <v>42</v>
      </c>
      <c r="O102" s="41"/>
      <c r="P102" s="195">
        <f>O102*H102</f>
        <v>0</v>
      </c>
      <c r="Q102" s="195">
        <v>0</v>
      </c>
      <c r="R102" s="195">
        <f>Q102*H102</f>
        <v>0</v>
      </c>
      <c r="S102" s="195">
        <v>0</v>
      </c>
      <c r="T102" s="196">
        <f>S102*H102</f>
        <v>0</v>
      </c>
      <c r="AR102" s="23" t="s">
        <v>124</v>
      </c>
      <c r="AT102" s="23" t="s">
        <v>119</v>
      </c>
      <c r="AU102" s="23" t="s">
        <v>83</v>
      </c>
      <c r="AY102" s="23" t="s">
        <v>117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23" t="s">
        <v>76</v>
      </c>
      <c r="BK102" s="197">
        <f>ROUND(I102*H102,2)</f>
        <v>0</v>
      </c>
      <c r="BL102" s="23" t="s">
        <v>124</v>
      </c>
      <c r="BM102" s="23" t="s">
        <v>158</v>
      </c>
    </row>
    <row r="103" spans="2:65" s="1" customFormat="1" ht="16.5" customHeight="1">
      <c r="B103" s="40"/>
      <c r="C103" s="186" t="s">
        <v>159</v>
      </c>
      <c r="D103" s="186" t="s">
        <v>119</v>
      </c>
      <c r="E103" s="187" t="s">
        <v>160</v>
      </c>
      <c r="F103" s="188" t="s">
        <v>161</v>
      </c>
      <c r="G103" s="189" t="s">
        <v>151</v>
      </c>
      <c r="H103" s="190">
        <v>18.506</v>
      </c>
      <c r="I103" s="191"/>
      <c r="J103" s="192">
        <f>ROUND(I103*H103,2)</f>
        <v>0</v>
      </c>
      <c r="K103" s="188" t="s">
        <v>123</v>
      </c>
      <c r="L103" s="60"/>
      <c r="M103" s="193" t="s">
        <v>21</v>
      </c>
      <c r="N103" s="194" t="s">
        <v>42</v>
      </c>
      <c r="O103" s="41"/>
      <c r="P103" s="195">
        <f>O103*H103</f>
        <v>0</v>
      </c>
      <c r="Q103" s="195">
        <v>0</v>
      </c>
      <c r="R103" s="195">
        <f>Q103*H103</f>
        <v>0</v>
      </c>
      <c r="S103" s="195">
        <v>0</v>
      </c>
      <c r="T103" s="196">
        <f>S103*H103</f>
        <v>0</v>
      </c>
      <c r="AR103" s="23" t="s">
        <v>124</v>
      </c>
      <c r="AT103" s="23" t="s">
        <v>119</v>
      </c>
      <c r="AU103" s="23" t="s">
        <v>83</v>
      </c>
      <c r="AY103" s="23" t="s">
        <v>117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23" t="s">
        <v>76</v>
      </c>
      <c r="BK103" s="197">
        <f>ROUND(I103*H103,2)</f>
        <v>0</v>
      </c>
      <c r="BL103" s="23" t="s">
        <v>124</v>
      </c>
      <c r="BM103" s="23" t="s">
        <v>162</v>
      </c>
    </row>
    <row r="104" spans="2:51" s="13" customFormat="1" ht="13.5">
      <c r="B104" s="221"/>
      <c r="C104" s="222"/>
      <c r="D104" s="200" t="s">
        <v>126</v>
      </c>
      <c r="E104" s="223" t="s">
        <v>21</v>
      </c>
      <c r="F104" s="224" t="s">
        <v>163</v>
      </c>
      <c r="G104" s="222"/>
      <c r="H104" s="223" t="s">
        <v>21</v>
      </c>
      <c r="I104" s="225"/>
      <c r="J104" s="222"/>
      <c r="K104" s="222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126</v>
      </c>
      <c r="AU104" s="230" t="s">
        <v>83</v>
      </c>
      <c r="AV104" s="13" t="s">
        <v>76</v>
      </c>
      <c r="AW104" s="13" t="s">
        <v>35</v>
      </c>
      <c r="AX104" s="13" t="s">
        <v>71</v>
      </c>
      <c r="AY104" s="230" t="s">
        <v>117</v>
      </c>
    </row>
    <row r="105" spans="2:51" s="11" customFormat="1" ht="13.5">
      <c r="B105" s="198"/>
      <c r="C105" s="199"/>
      <c r="D105" s="200" t="s">
        <v>126</v>
      </c>
      <c r="E105" s="201" t="s">
        <v>21</v>
      </c>
      <c r="F105" s="202" t="s">
        <v>164</v>
      </c>
      <c r="G105" s="199"/>
      <c r="H105" s="203">
        <v>15.642</v>
      </c>
      <c r="I105" s="204"/>
      <c r="J105" s="199"/>
      <c r="K105" s="199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126</v>
      </c>
      <c r="AU105" s="209" t="s">
        <v>83</v>
      </c>
      <c r="AV105" s="11" t="s">
        <v>83</v>
      </c>
      <c r="AW105" s="11" t="s">
        <v>35</v>
      </c>
      <c r="AX105" s="11" t="s">
        <v>71</v>
      </c>
      <c r="AY105" s="209" t="s">
        <v>117</v>
      </c>
    </row>
    <row r="106" spans="2:51" s="13" customFormat="1" ht="13.5">
      <c r="B106" s="221"/>
      <c r="C106" s="222"/>
      <c r="D106" s="200" t="s">
        <v>126</v>
      </c>
      <c r="E106" s="223" t="s">
        <v>21</v>
      </c>
      <c r="F106" s="224" t="s">
        <v>165</v>
      </c>
      <c r="G106" s="222"/>
      <c r="H106" s="223" t="s">
        <v>21</v>
      </c>
      <c r="I106" s="225"/>
      <c r="J106" s="222"/>
      <c r="K106" s="222"/>
      <c r="L106" s="226"/>
      <c r="M106" s="227"/>
      <c r="N106" s="228"/>
      <c r="O106" s="228"/>
      <c r="P106" s="228"/>
      <c r="Q106" s="228"/>
      <c r="R106" s="228"/>
      <c r="S106" s="228"/>
      <c r="T106" s="229"/>
      <c r="AT106" s="230" t="s">
        <v>126</v>
      </c>
      <c r="AU106" s="230" t="s">
        <v>83</v>
      </c>
      <c r="AV106" s="13" t="s">
        <v>76</v>
      </c>
      <c r="AW106" s="13" t="s">
        <v>35</v>
      </c>
      <c r="AX106" s="13" t="s">
        <v>71</v>
      </c>
      <c r="AY106" s="230" t="s">
        <v>117</v>
      </c>
    </row>
    <row r="107" spans="2:51" s="11" customFormat="1" ht="13.5">
      <c r="B107" s="198"/>
      <c r="C107" s="199"/>
      <c r="D107" s="200" t="s">
        <v>126</v>
      </c>
      <c r="E107" s="201" t="s">
        <v>21</v>
      </c>
      <c r="F107" s="202" t="s">
        <v>166</v>
      </c>
      <c r="G107" s="199"/>
      <c r="H107" s="203">
        <v>2.864</v>
      </c>
      <c r="I107" s="204"/>
      <c r="J107" s="199"/>
      <c r="K107" s="199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126</v>
      </c>
      <c r="AU107" s="209" t="s">
        <v>83</v>
      </c>
      <c r="AV107" s="11" t="s">
        <v>83</v>
      </c>
      <c r="AW107" s="11" t="s">
        <v>35</v>
      </c>
      <c r="AX107" s="11" t="s">
        <v>71</v>
      </c>
      <c r="AY107" s="209" t="s">
        <v>117</v>
      </c>
    </row>
    <row r="108" spans="2:51" s="12" customFormat="1" ht="13.5">
      <c r="B108" s="210"/>
      <c r="C108" s="211"/>
      <c r="D108" s="200" t="s">
        <v>126</v>
      </c>
      <c r="E108" s="212" t="s">
        <v>21</v>
      </c>
      <c r="F108" s="213" t="s">
        <v>128</v>
      </c>
      <c r="G108" s="211"/>
      <c r="H108" s="214">
        <v>18.506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126</v>
      </c>
      <c r="AU108" s="220" t="s">
        <v>83</v>
      </c>
      <c r="AV108" s="12" t="s">
        <v>124</v>
      </c>
      <c r="AW108" s="12" t="s">
        <v>35</v>
      </c>
      <c r="AX108" s="12" t="s">
        <v>76</v>
      </c>
      <c r="AY108" s="220" t="s">
        <v>117</v>
      </c>
    </row>
    <row r="109" spans="2:65" s="1" customFormat="1" ht="16.5" customHeight="1">
      <c r="B109" s="40"/>
      <c r="C109" s="186" t="s">
        <v>167</v>
      </c>
      <c r="D109" s="186" t="s">
        <v>119</v>
      </c>
      <c r="E109" s="187" t="s">
        <v>168</v>
      </c>
      <c r="F109" s="188" t="s">
        <v>169</v>
      </c>
      <c r="G109" s="189" t="s">
        <v>151</v>
      </c>
      <c r="H109" s="190">
        <v>18.506</v>
      </c>
      <c r="I109" s="191"/>
      <c r="J109" s="192">
        <f>ROUND(I109*H109,2)</f>
        <v>0</v>
      </c>
      <c r="K109" s="188" t="s">
        <v>123</v>
      </c>
      <c r="L109" s="60"/>
      <c r="M109" s="193" t="s">
        <v>21</v>
      </c>
      <c r="N109" s="194" t="s">
        <v>42</v>
      </c>
      <c r="O109" s="41"/>
      <c r="P109" s="195">
        <f>O109*H109</f>
        <v>0</v>
      </c>
      <c r="Q109" s="195">
        <v>0</v>
      </c>
      <c r="R109" s="195">
        <f>Q109*H109</f>
        <v>0</v>
      </c>
      <c r="S109" s="195">
        <v>0</v>
      </c>
      <c r="T109" s="196">
        <f>S109*H109</f>
        <v>0</v>
      </c>
      <c r="AR109" s="23" t="s">
        <v>124</v>
      </c>
      <c r="AT109" s="23" t="s">
        <v>119</v>
      </c>
      <c r="AU109" s="23" t="s">
        <v>83</v>
      </c>
      <c r="AY109" s="23" t="s">
        <v>117</v>
      </c>
      <c r="BE109" s="197">
        <f>IF(N109="základní",J109,0)</f>
        <v>0</v>
      </c>
      <c r="BF109" s="197">
        <f>IF(N109="snížená",J109,0)</f>
        <v>0</v>
      </c>
      <c r="BG109" s="197">
        <f>IF(N109="zákl. přenesená",J109,0)</f>
        <v>0</v>
      </c>
      <c r="BH109" s="197">
        <f>IF(N109="sníž. přenesená",J109,0)</f>
        <v>0</v>
      </c>
      <c r="BI109" s="197">
        <f>IF(N109="nulová",J109,0)</f>
        <v>0</v>
      </c>
      <c r="BJ109" s="23" t="s">
        <v>76</v>
      </c>
      <c r="BK109" s="197">
        <f>ROUND(I109*H109,2)</f>
        <v>0</v>
      </c>
      <c r="BL109" s="23" t="s">
        <v>124</v>
      </c>
      <c r="BM109" s="23" t="s">
        <v>170</v>
      </c>
    </row>
    <row r="110" spans="2:51" s="11" customFormat="1" ht="13.5">
      <c r="B110" s="198"/>
      <c r="C110" s="199"/>
      <c r="D110" s="200" t="s">
        <v>126</v>
      </c>
      <c r="E110" s="201" t="s">
        <v>21</v>
      </c>
      <c r="F110" s="202" t="s">
        <v>171</v>
      </c>
      <c r="G110" s="199"/>
      <c r="H110" s="203">
        <v>18.506</v>
      </c>
      <c r="I110" s="204"/>
      <c r="J110" s="199"/>
      <c r="K110" s="199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126</v>
      </c>
      <c r="AU110" s="209" t="s">
        <v>83</v>
      </c>
      <c r="AV110" s="11" t="s">
        <v>83</v>
      </c>
      <c r="AW110" s="11" t="s">
        <v>35</v>
      </c>
      <c r="AX110" s="11" t="s">
        <v>71</v>
      </c>
      <c r="AY110" s="209" t="s">
        <v>117</v>
      </c>
    </row>
    <row r="111" spans="2:51" s="12" customFormat="1" ht="13.5">
      <c r="B111" s="210"/>
      <c r="C111" s="211"/>
      <c r="D111" s="200" t="s">
        <v>126</v>
      </c>
      <c r="E111" s="212" t="s">
        <v>21</v>
      </c>
      <c r="F111" s="213" t="s">
        <v>128</v>
      </c>
      <c r="G111" s="211"/>
      <c r="H111" s="214">
        <v>18.506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126</v>
      </c>
      <c r="AU111" s="220" t="s">
        <v>83</v>
      </c>
      <c r="AV111" s="12" t="s">
        <v>124</v>
      </c>
      <c r="AW111" s="12" t="s">
        <v>35</v>
      </c>
      <c r="AX111" s="12" t="s">
        <v>76</v>
      </c>
      <c r="AY111" s="220" t="s">
        <v>117</v>
      </c>
    </row>
    <row r="112" spans="2:65" s="1" customFormat="1" ht="16.5" customHeight="1">
      <c r="B112" s="40"/>
      <c r="C112" s="186" t="s">
        <v>172</v>
      </c>
      <c r="D112" s="186" t="s">
        <v>119</v>
      </c>
      <c r="E112" s="187" t="s">
        <v>173</v>
      </c>
      <c r="F112" s="188" t="s">
        <v>174</v>
      </c>
      <c r="G112" s="189" t="s">
        <v>151</v>
      </c>
      <c r="H112" s="190">
        <v>50.4</v>
      </c>
      <c r="I112" s="191"/>
      <c r="J112" s="192">
        <f>ROUND(I112*H112,2)</f>
        <v>0</v>
      </c>
      <c r="K112" s="188" t="s">
        <v>140</v>
      </c>
      <c r="L112" s="60"/>
      <c r="M112" s="193" t="s">
        <v>21</v>
      </c>
      <c r="N112" s="194" t="s">
        <v>42</v>
      </c>
      <c r="O112" s="41"/>
      <c r="P112" s="195">
        <f>O112*H112</f>
        <v>0</v>
      </c>
      <c r="Q112" s="195">
        <v>0</v>
      </c>
      <c r="R112" s="195">
        <f>Q112*H112</f>
        <v>0</v>
      </c>
      <c r="S112" s="195">
        <v>0</v>
      </c>
      <c r="T112" s="196">
        <f>S112*H112</f>
        <v>0</v>
      </c>
      <c r="AR112" s="23" t="s">
        <v>124</v>
      </c>
      <c r="AT112" s="23" t="s">
        <v>119</v>
      </c>
      <c r="AU112" s="23" t="s">
        <v>83</v>
      </c>
      <c r="AY112" s="23" t="s">
        <v>117</v>
      </c>
      <c r="BE112" s="197">
        <f>IF(N112="základní",J112,0)</f>
        <v>0</v>
      </c>
      <c r="BF112" s="197">
        <f>IF(N112="snížená",J112,0)</f>
        <v>0</v>
      </c>
      <c r="BG112" s="197">
        <f>IF(N112="zákl. přenesená",J112,0)</f>
        <v>0</v>
      </c>
      <c r="BH112" s="197">
        <f>IF(N112="sníž. přenesená",J112,0)</f>
        <v>0</v>
      </c>
      <c r="BI112" s="197">
        <f>IF(N112="nulová",J112,0)</f>
        <v>0</v>
      </c>
      <c r="BJ112" s="23" t="s">
        <v>76</v>
      </c>
      <c r="BK112" s="197">
        <f>ROUND(I112*H112,2)</f>
        <v>0</v>
      </c>
      <c r="BL112" s="23" t="s">
        <v>124</v>
      </c>
      <c r="BM112" s="23" t="s">
        <v>175</v>
      </c>
    </row>
    <row r="113" spans="2:47" s="1" customFormat="1" ht="189" hidden="1">
      <c r="B113" s="40"/>
      <c r="C113" s="62"/>
      <c r="D113" s="200" t="s">
        <v>176</v>
      </c>
      <c r="E113" s="62"/>
      <c r="F113" s="231" t="s">
        <v>177</v>
      </c>
      <c r="G113" s="62"/>
      <c r="H113" s="62"/>
      <c r="I113" s="157"/>
      <c r="J113" s="62"/>
      <c r="K113" s="62"/>
      <c r="L113" s="60"/>
      <c r="M113" s="232"/>
      <c r="N113" s="41"/>
      <c r="O113" s="41"/>
      <c r="P113" s="41"/>
      <c r="Q113" s="41"/>
      <c r="R113" s="41"/>
      <c r="S113" s="41"/>
      <c r="T113" s="77"/>
      <c r="AT113" s="23" t="s">
        <v>176</v>
      </c>
      <c r="AU113" s="23" t="s">
        <v>83</v>
      </c>
    </row>
    <row r="114" spans="2:51" s="11" customFormat="1" ht="13.5">
      <c r="B114" s="198"/>
      <c r="C114" s="199"/>
      <c r="D114" s="200" t="s">
        <v>126</v>
      </c>
      <c r="E114" s="201" t="s">
        <v>21</v>
      </c>
      <c r="F114" s="202" t="s">
        <v>178</v>
      </c>
      <c r="G114" s="199"/>
      <c r="H114" s="203">
        <v>50.4</v>
      </c>
      <c r="I114" s="204"/>
      <c r="J114" s="199"/>
      <c r="K114" s="199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126</v>
      </c>
      <c r="AU114" s="209" t="s">
        <v>83</v>
      </c>
      <c r="AV114" s="11" t="s">
        <v>83</v>
      </c>
      <c r="AW114" s="11" t="s">
        <v>35</v>
      </c>
      <c r="AX114" s="11" t="s">
        <v>76</v>
      </c>
      <c r="AY114" s="209" t="s">
        <v>117</v>
      </c>
    </row>
    <row r="115" spans="2:65" s="1" customFormat="1" ht="16.5" customHeight="1">
      <c r="B115" s="40"/>
      <c r="C115" s="186" t="s">
        <v>179</v>
      </c>
      <c r="D115" s="186" t="s">
        <v>119</v>
      </c>
      <c r="E115" s="187" t="s">
        <v>180</v>
      </c>
      <c r="F115" s="188" t="s">
        <v>181</v>
      </c>
      <c r="G115" s="189" t="s">
        <v>151</v>
      </c>
      <c r="H115" s="190">
        <v>20.306</v>
      </c>
      <c r="I115" s="191"/>
      <c r="J115" s="192">
        <f>ROUND(I115*H115,2)</f>
        <v>0</v>
      </c>
      <c r="K115" s="188" t="s">
        <v>123</v>
      </c>
      <c r="L115" s="60"/>
      <c r="M115" s="193" t="s">
        <v>21</v>
      </c>
      <c r="N115" s="194" t="s">
        <v>42</v>
      </c>
      <c r="O115" s="41"/>
      <c r="P115" s="195">
        <f>O115*H115</f>
        <v>0</v>
      </c>
      <c r="Q115" s="195">
        <v>0</v>
      </c>
      <c r="R115" s="195">
        <f>Q115*H115</f>
        <v>0</v>
      </c>
      <c r="S115" s="195">
        <v>0</v>
      </c>
      <c r="T115" s="196">
        <f>S115*H115</f>
        <v>0</v>
      </c>
      <c r="AR115" s="23" t="s">
        <v>124</v>
      </c>
      <c r="AT115" s="23" t="s">
        <v>119</v>
      </c>
      <c r="AU115" s="23" t="s">
        <v>83</v>
      </c>
      <c r="AY115" s="23" t="s">
        <v>117</v>
      </c>
      <c r="BE115" s="197">
        <f>IF(N115="základní",J115,0)</f>
        <v>0</v>
      </c>
      <c r="BF115" s="197">
        <f>IF(N115="snížená",J115,0)</f>
        <v>0</v>
      </c>
      <c r="BG115" s="197">
        <f>IF(N115="zákl. přenesená",J115,0)</f>
        <v>0</v>
      </c>
      <c r="BH115" s="197">
        <f>IF(N115="sníž. přenesená",J115,0)</f>
        <v>0</v>
      </c>
      <c r="BI115" s="197">
        <f>IF(N115="nulová",J115,0)</f>
        <v>0</v>
      </c>
      <c r="BJ115" s="23" t="s">
        <v>76</v>
      </c>
      <c r="BK115" s="197">
        <f>ROUND(I115*H115,2)</f>
        <v>0</v>
      </c>
      <c r="BL115" s="23" t="s">
        <v>124</v>
      </c>
      <c r="BM115" s="23" t="s">
        <v>182</v>
      </c>
    </row>
    <row r="116" spans="2:51" s="11" customFormat="1" ht="13.5">
      <c r="B116" s="198"/>
      <c r="C116" s="199"/>
      <c r="D116" s="200" t="s">
        <v>126</v>
      </c>
      <c r="E116" s="201" t="s">
        <v>21</v>
      </c>
      <c r="F116" s="202" t="s">
        <v>183</v>
      </c>
      <c r="G116" s="199"/>
      <c r="H116" s="203">
        <v>20.306</v>
      </c>
      <c r="I116" s="204"/>
      <c r="J116" s="199"/>
      <c r="K116" s="199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126</v>
      </c>
      <c r="AU116" s="209" t="s">
        <v>83</v>
      </c>
      <c r="AV116" s="11" t="s">
        <v>83</v>
      </c>
      <c r="AW116" s="11" t="s">
        <v>35</v>
      </c>
      <c r="AX116" s="11" t="s">
        <v>71</v>
      </c>
      <c r="AY116" s="209" t="s">
        <v>117</v>
      </c>
    </row>
    <row r="117" spans="2:51" s="12" customFormat="1" ht="13.5">
      <c r="B117" s="210"/>
      <c r="C117" s="211"/>
      <c r="D117" s="200" t="s">
        <v>126</v>
      </c>
      <c r="E117" s="212" t="s">
        <v>21</v>
      </c>
      <c r="F117" s="213" t="s">
        <v>128</v>
      </c>
      <c r="G117" s="211"/>
      <c r="H117" s="214">
        <v>20.306</v>
      </c>
      <c r="I117" s="215"/>
      <c r="J117" s="211"/>
      <c r="K117" s="211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126</v>
      </c>
      <c r="AU117" s="220" t="s">
        <v>83</v>
      </c>
      <c r="AV117" s="12" t="s">
        <v>124</v>
      </c>
      <c r="AW117" s="12" t="s">
        <v>35</v>
      </c>
      <c r="AX117" s="12" t="s">
        <v>76</v>
      </c>
      <c r="AY117" s="220" t="s">
        <v>117</v>
      </c>
    </row>
    <row r="118" spans="2:65" s="1" customFormat="1" ht="25.5" customHeight="1">
      <c r="B118" s="40"/>
      <c r="C118" s="186" t="s">
        <v>184</v>
      </c>
      <c r="D118" s="186" t="s">
        <v>119</v>
      </c>
      <c r="E118" s="187" t="s">
        <v>185</v>
      </c>
      <c r="F118" s="188" t="s">
        <v>186</v>
      </c>
      <c r="G118" s="189" t="s">
        <v>151</v>
      </c>
      <c r="H118" s="190">
        <v>182.754</v>
      </c>
      <c r="I118" s="191"/>
      <c r="J118" s="192">
        <f>ROUND(I118*H118,2)</f>
        <v>0</v>
      </c>
      <c r="K118" s="188" t="s">
        <v>123</v>
      </c>
      <c r="L118" s="60"/>
      <c r="M118" s="193" t="s">
        <v>21</v>
      </c>
      <c r="N118" s="194" t="s">
        <v>42</v>
      </c>
      <c r="O118" s="41"/>
      <c r="P118" s="195">
        <f>O118*H118</f>
        <v>0</v>
      </c>
      <c r="Q118" s="195">
        <v>0</v>
      </c>
      <c r="R118" s="195">
        <f>Q118*H118</f>
        <v>0</v>
      </c>
      <c r="S118" s="195">
        <v>0</v>
      </c>
      <c r="T118" s="196">
        <f>S118*H118</f>
        <v>0</v>
      </c>
      <c r="AR118" s="23" t="s">
        <v>124</v>
      </c>
      <c r="AT118" s="23" t="s">
        <v>119</v>
      </c>
      <c r="AU118" s="23" t="s">
        <v>83</v>
      </c>
      <c r="AY118" s="23" t="s">
        <v>117</v>
      </c>
      <c r="BE118" s="197">
        <f>IF(N118="základní",J118,0)</f>
        <v>0</v>
      </c>
      <c r="BF118" s="197">
        <f>IF(N118="snížená",J118,0)</f>
        <v>0</v>
      </c>
      <c r="BG118" s="197">
        <f>IF(N118="zákl. přenesená",J118,0)</f>
        <v>0</v>
      </c>
      <c r="BH118" s="197">
        <f>IF(N118="sníž. přenesená",J118,0)</f>
        <v>0</v>
      </c>
      <c r="BI118" s="197">
        <f>IF(N118="nulová",J118,0)</f>
        <v>0</v>
      </c>
      <c r="BJ118" s="23" t="s">
        <v>76</v>
      </c>
      <c r="BK118" s="197">
        <f>ROUND(I118*H118,2)</f>
        <v>0</v>
      </c>
      <c r="BL118" s="23" t="s">
        <v>124</v>
      </c>
      <c r="BM118" s="23" t="s">
        <v>187</v>
      </c>
    </row>
    <row r="119" spans="2:51" s="11" customFormat="1" ht="13.5">
      <c r="B119" s="198"/>
      <c r="C119" s="199"/>
      <c r="D119" s="200" t="s">
        <v>126</v>
      </c>
      <c r="E119" s="201" t="s">
        <v>21</v>
      </c>
      <c r="F119" s="202" t="s">
        <v>188</v>
      </c>
      <c r="G119" s="199"/>
      <c r="H119" s="203">
        <v>182.754</v>
      </c>
      <c r="I119" s="204"/>
      <c r="J119" s="199"/>
      <c r="K119" s="199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126</v>
      </c>
      <c r="AU119" s="209" t="s">
        <v>83</v>
      </c>
      <c r="AV119" s="11" t="s">
        <v>83</v>
      </c>
      <c r="AW119" s="11" t="s">
        <v>35</v>
      </c>
      <c r="AX119" s="11" t="s">
        <v>76</v>
      </c>
      <c r="AY119" s="209" t="s">
        <v>117</v>
      </c>
    </row>
    <row r="120" spans="2:65" s="1" customFormat="1" ht="16.5" customHeight="1">
      <c r="B120" s="40"/>
      <c r="C120" s="186" t="s">
        <v>189</v>
      </c>
      <c r="D120" s="186" t="s">
        <v>119</v>
      </c>
      <c r="E120" s="187" t="s">
        <v>190</v>
      </c>
      <c r="F120" s="188" t="s">
        <v>191</v>
      </c>
      <c r="G120" s="189" t="s">
        <v>151</v>
      </c>
      <c r="H120" s="190">
        <v>70.706</v>
      </c>
      <c r="I120" s="191"/>
      <c r="J120" s="192">
        <f>ROUND(I120*H120,2)</f>
        <v>0</v>
      </c>
      <c r="K120" s="188" t="s">
        <v>123</v>
      </c>
      <c r="L120" s="60"/>
      <c r="M120" s="193" t="s">
        <v>21</v>
      </c>
      <c r="N120" s="194" t="s">
        <v>42</v>
      </c>
      <c r="O120" s="41"/>
      <c r="P120" s="195">
        <f>O120*H120</f>
        <v>0</v>
      </c>
      <c r="Q120" s="195">
        <v>0</v>
      </c>
      <c r="R120" s="195">
        <f>Q120*H120</f>
        <v>0</v>
      </c>
      <c r="S120" s="195">
        <v>0</v>
      </c>
      <c r="T120" s="196">
        <f>S120*H120</f>
        <v>0</v>
      </c>
      <c r="AR120" s="23" t="s">
        <v>124</v>
      </c>
      <c r="AT120" s="23" t="s">
        <v>119</v>
      </c>
      <c r="AU120" s="23" t="s">
        <v>83</v>
      </c>
      <c r="AY120" s="23" t="s">
        <v>117</v>
      </c>
      <c r="BE120" s="197">
        <f>IF(N120="základní",J120,0)</f>
        <v>0</v>
      </c>
      <c r="BF120" s="197">
        <f>IF(N120="snížená",J120,0)</f>
        <v>0</v>
      </c>
      <c r="BG120" s="197">
        <f>IF(N120="zákl. přenesená",J120,0)</f>
        <v>0</v>
      </c>
      <c r="BH120" s="197">
        <f>IF(N120="sníž. přenesená",J120,0)</f>
        <v>0</v>
      </c>
      <c r="BI120" s="197">
        <f>IF(N120="nulová",J120,0)</f>
        <v>0</v>
      </c>
      <c r="BJ120" s="23" t="s">
        <v>76</v>
      </c>
      <c r="BK120" s="197">
        <f>ROUND(I120*H120,2)</f>
        <v>0</v>
      </c>
      <c r="BL120" s="23" t="s">
        <v>124</v>
      </c>
      <c r="BM120" s="23" t="s">
        <v>192</v>
      </c>
    </row>
    <row r="121" spans="2:51" s="11" customFormat="1" ht="13.5">
      <c r="B121" s="198"/>
      <c r="C121" s="199"/>
      <c r="D121" s="200" t="s">
        <v>126</v>
      </c>
      <c r="E121" s="201" t="s">
        <v>21</v>
      </c>
      <c r="F121" s="202" t="s">
        <v>193</v>
      </c>
      <c r="G121" s="199"/>
      <c r="H121" s="203">
        <v>70.706</v>
      </c>
      <c r="I121" s="204"/>
      <c r="J121" s="199"/>
      <c r="K121" s="199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126</v>
      </c>
      <c r="AU121" s="209" t="s">
        <v>83</v>
      </c>
      <c r="AV121" s="11" t="s">
        <v>83</v>
      </c>
      <c r="AW121" s="11" t="s">
        <v>35</v>
      </c>
      <c r="AX121" s="11" t="s">
        <v>71</v>
      </c>
      <c r="AY121" s="209" t="s">
        <v>117</v>
      </c>
    </row>
    <row r="122" spans="2:51" s="12" customFormat="1" ht="13.5">
      <c r="B122" s="210"/>
      <c r="C122" s="211"/>
      <c r="D122" s="200" t="s">
        <v>126</v>
      </c>
      <c r="E122" s="212" t="s">
        <v>21</v>
      </c>
      <c r="F122" s="213" t="s">
        <v>128</v>
      </c>
      <c r="G122" s="211"/>
      <c r="H122" s="214">
        <v>70.706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126</v>
      </c>
      <c r="AU122" s="220" t="s">
        <v>83</v>
      </c>
      <c r="AV122" s="12" t="s">
        <v>124</v>
      </c>
      <c r="AW122" s="12" t="s">
        <v>35</v>
      </c>
      <c r="AX122" s="12" t="s">
        <v>76</v>
      </c>
      <c r="AY122" s="220" t="s">
        <v>117</v>
      </c>
    </row>
    <row r="123" spans="2:65" s="1" customFormat="1" ht="16.5" customHeight="1">
      <c r="B123" s="40"/>
      <c r="C123" s="186" t="s">
        <v>194</v>
      </c>
      <c r="D123" s="186" t="s">
        <v>119</v>
      </c>
      <c r="E123" s="187" t="s">
        <v>195</v>
      </c>
      <c r="F123" s="188" t="s">
        <v>196</v>
      </c>
      <c r="G123" s="189" t="s">
        <v>151</v>
      </c>
      <c r="H123" s="190">
        <v>70.706</v>
      </c>
      <c r="I123" s="191"/>
      <c r="J123" s="192">
        <f>ROUND(I123*H123,2)</f>
        <v>0</v>
      </c>
      <c r="K123" s="188" t="s">
        <v>123</v>
      </c>
      <c r="L123" s="60"/>
      <c r="M123" s="193" t="s">
        <v>21</v>
      </c>
      <c r="N123" s="194" t="s">
        <v>42</v>
      </c>
      <c r="O123" s="4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AR123" s="23" t="s">
        <v>124</v>
      </c>
      <c r="AT123" s="23" t="s">
        <v>119</v>
      </c>
      <c r="AU123" s="23" t="s">
        <v>83</v>
      </c>
      <c r="AY123" s="23" t="s">
        <v>117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23" t="s">
        <v>76</v>
      </c>
      <c r="BK123" s="197">
        <f>ROUND(I123*H123,2)</f>
        <v>0</v>
      </c>
      <c r="BL123" s="23" t="s">
        <v>124</v>
      </c>
      <c r="BM123" s="23" t="s">
        <v>197</v>
      </c>
    </row>
    <row r="124" spans="2:65" s="1" customFormat="1" ht="16.5" customHeight="1">
      <c r="B124" s="40"/>
      <c r="C124" s="186" t="s">
        <v>10</v>
      </c>
      <c r="D124" s="186" t="s">
        <v>119</v>
      </c>
      <c r="E124" s="187" t="s">
        <v>198</v>
      </c>
      <c r="F124" s="188" t="s">
        <v>199</v>
      </c>
      <c r="G124" s="189" t="s">
        <v>200</v>
      </c>
      <c r="H124" s="190">
        <v>36.551</v>
      </c>
      <c r="I124" s="191"/>
      <c r="J124" s="192">
        <f>ROUND(I124*H124,2)</f>
        <v>0</v>
      </c>
      <c r="K124" s="188" t="s">
        <v>123</v>
      </c>
      <c r="L124" s="60"/>
      <c r="M124" s="193" t="s">
        <v>21</v>
      </c>
      <c r="N124" s="194" t="s">
        <v>42</v>
      </c>
      <c r="O124" s="4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AR124" s="23" t="s">
        <v>124</v>
      </c>
      <c r="AT124" s="23" t="s">
        <v>119</v>
      </c>
      <c r="AU124" s="23" t="s">
        <v>83</v>
      </c>
      <c r="AY124" s="23" t="s">
        <v>117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23" t="s">
        <v>76</v>
      </c>
      <c r="BK124" s="197">
        <f>ROUND(I124*H124,2)</f>
        <v>0</v>
      </c>
      <c r="BL124" s="23" t="s">
        <v>124</v>
      </c>
      <c r="BM124" s="23" t="s">
        <v>201</v>
      </c>
    </row>
    <row r="125" spans="2:51" s="11" customFormat="1" ht="13.5">
      <c r="B125" s="198"/>
      <c r="C125" s="199"/>
      <c r="D125" s="200" t="s">
        <v>126</v>
      </c>
      <c r="E125" s="201" t="s">
        <v>21</v>
      </c>
      <c r="F125" s="202" t="s">
        <v>202</v>
      </c>
      <c r="G125" s="199"/>
      <c r="H125" s="203">
        <v>36.551</v>
      </c>
      <c r="I125" s="204"/>
      <c r="J125" s="199"/>
      <c r="K125" s="199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126</v>
      </c>
      <c r="AU125" s="209" t="s">
        <v>83</v>
      </c>
      <c r="AV125" s="11" t="s">
        <v>83</v>
      </c>
      <c r="AW125" s="11" t="s">
        <v>35</v>
      </c>
      <c r="AX125" s="11" t="s">
        <v>76</v>
      </c>
      <c r="AY125" s="209" t="s">
        <v>117</v>
      </c>
    </row>
    <row r="126" spans="2:65" s="1" customFormat="1" ht="16.5" customHeight="1">
      <c r="B126" s="40"/>
      <c r="C126" s="186" t="s">
        <v>203</v>
      </c>
      <c r="D126" s="186" t="s">
        <v>119</v>
      </c>
      <c r="E126" s="187" t="s">
        <v>204</v>
      </c>
      <c r="F126" s="188" t="s">
        <v>205</v>
      </c>
      <c r="G126" s="189" t="s">
        <v>151</v>
      </c>
      <c r="H126" s="190">
        <v>2.7</v>
      </c>
      <c r="I126" s="191"/>
      <c r="J126" s="192">
        <f>ROUND(I126*H126,2)</f>
        <v>0</v>
      </c>
      <c r="K126" s="188" t="s">
        <v>21</v>
      </c>
      <c r="L126" s="60"/>
      <c r="M126" s="193" t="s">
        <v>21</v>
      </c>
      <c r="N126" s="194" t="s">
        <v>42</v>
      </c>
      <c r="O126" s="41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AR126" s="23" t="s">
        <v>124</v>
      </c>
      <c r="AT126" s="23" t="s">
        <v>119</v>
      </c>
      <c r="AU126" s="23" t="s">
        <v>83</v>
      </c>
      <c r="AY126" s="23" t="s">
        <v>117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23" t="s">
        <v>76</v>
      </c>
      <c r="BK126" s="197">
        <f>ROUND(I126*H126,2)</f>
        <v>0</v>
      </c>
      <c r="BL126" s="23" t="s">
        <v>124</v>
      </c>
      <c r="BM126" s="23" t="s">
        <v>206</v>
      </c>
    </row>
    <row r="127" spans="2:51" s="13" customFormat="1" ht="13.5">
      <c r="B127" s="221"/>
      <c r="C127" s="222"/>
      <c r="D127" s="200" t="s">
        <v>126</v>
      </c>
      <c r="E127" s="223" t="s">
        <v>21</v>
      </c>
      <c r="F127" s="224" t="s">
        <v>207</v>
      </c>
      <c r="G127" s="222"/>
      <c r="H127" s="223" t="s">
        <v>21</v>
      </c>
      <c r="I127" s="225"/>
      <c r="J127" s="222"/>
      <c r="K127" s="222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126</v>
      </c>
      <c r="AU127" s="230" t="s">
        <v>83</v>
      </c>
      <c r="AV127" s="13" t="s">
        <v>76</v>
      </c>
      <c r="AW127" s="13" t="s">
        <v>35</v>
      </c>
      <c r="AX127" s="13" t="s">
        <v>71</v>
      </c>
      <c r="AY127" s="230" t="s">
        <v>117</v>
      </c>
    </row>
    <row r="128" spans="2:51" s="11" customFormat="1" ht="13.5">
      <c r="B128" s="198"/>
      <c r="C128" s="199"/>
      <c r="D128" s="200" t="s">
        <v>126</v>
      </c>
      <c r="E128" s="201" t="s">
        <v>21</v>
      </c>
      <c r="F128" s="202" t="s">
        <v>208</v>
      </c>
      <c r="G128" s="199"/>
      <c r="H128" s="203">
        <v>2.7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126</v>
      </c>
      <c r="AU128" s="209" t="s">
        <v>83</v>
      </c>
      <c r="AV128" s="11" t="s">
        <v>83</v>
      </c>
      <c r="AW128" s="11" t="s">
        <v>35</v>
      </c>
      <c r="AX128" s="11" t="s">
        <v>71</v>
      </c>
      <c r="AY128" s="209" t="s">
        <v>117</v>
      </c>
    </row>
    <row r="129" spans="2:51" s="12" customFormat="1" ht="13.5">
      <c r="B129" s="210"/>
      <c r="C129" s="211"/>
      <c r="D129" s="200" t="s">
        <v>126</v>
      </c>
      <c r="E129" s="212" t="s">
        <v>21</v>
      </c>
      <c r="F129" s="213" t="s">
        <v>128</v>
      </c>
      <c r="G129" s="211"/>
      <c r="H129" s="214">
        <v>2.7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126</v>
      </c>
      <c r="AU129" s="220" t="s">
        <v>83</v>
      </c>
      <c r="AV129" s="12" t="s">
        <v>124</v>
      </c>
      <c r="AW129" s="12" t="s">
        <v>35</v>
      </c>
      <c r="AX129" s="12" t="s">
        <v>76</v>
      </c>
      <c r="AY129" s="220" t="s">
        <v>117</v>
      </c>
    </row>
    <row r="130" spans="2:65" s="1" customFormat="1" ht="16.5" customHeight="1">
      <c r="B130" s="40"/>
      <c r="C130" s="186" t="s">
        <v>209</v>
      </c>
      <c r="D130" s="186" t="s">
        <v>119</v>
      </c>
      <c r="E130" s="187" t="s">
        <v>210</v>
      </c>
      <c r="F130" s="188" t="s">
        <v>211</v>
      </c>
      <c r="G130" s="189" t="s">
        <v>122</v>
      </c>
      <c r="H130" s="190">
        <v>360</v>
      </c>
      <c r="I130" s="191"/>
      <c r="J130" s="192">
        <f>ROUND(I130*H130,2)</f>
        <v>0</v>
      </c>
      <c r="K130" s="188" t="s">
        <v>123</v>
      </c>
      <c r="L130" s="60"/>
      <c r="M130" s="193" t="s">
        <v>21</v>
      </c>
      <c r="N130" s="194" t="s">
        <v>42</v>
      </c>
      <c r="O130" s="4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AR130" s="23" t="s">
        <v>124</v>
      </c>
      <c r="AT130" s="23" t="s">
        <v>119</v>
      </c>
      <c r="AU130" s="23" t="s">
        <v>83</v>
      </c>
      <c r="AY130" s="23" t="s">
        <v>117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23" t="s">
        <v>76</v>
      </c>
      <c r="BK130" s="197">
        <f>ROUND(I130*H130,2)</f>
        <v>0</v>
      </c>
      <c r="BL130" s="23" t="s">
        <v>124</v>
      </c>
      <c r="BM130" s="23" t="s">
        <v>212</v>
      </c>
    </row>
    <row r="131" spans="2:51" s="11" customFormat="1" ht="13.5">
      <c r="B131" s="198"/>
      <c r="C131" s="199"/>
      <c r="D131" s="200" t="s">
        <v>126</v>
      </c>
      <c r="E131" s="201" t="s">
        <v>21</v>
      </c>
      <c r="F131" s="202" t="s">
        <v>127</v>
      </c>
      <c r="G131" s="199"/>
      <c r="H131" s="203">
        <v>360</v>
      </c>
      <c r="I131" s="204"/>
      <c r="J131" s="199"/>
      <c r="K131" s="199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126</v>
      </c>
      <c r="AU131" s="209" t="s">
        <v>83</v>
      </c>
      <c r="AV131" s="11" t="s">
        <v>83</v>
      </c>
      <c r="AW131" s="11" t="s">
        <v>35</v>
      </c>
      <c r="AX131" s="11" t="s">
        <v>71</v>
      </c>
      <c r="AY131" s="209" t="s">
        <v>117</v>
      </c>
    </row>
    <row r="132" spans="2:51" s="12" customFormat="1" ht="13.5">
      <c r="B132" s="210"/>
      <c r="C132" s="211"/>
      <c r="D132" s="200" t="s">
        <v>126</v>
      </c>
      <c r="E132" s="212" t="s">
        <v>21</v>
      </c>
      <c r="F132" s="213" t="s">
        <v>128</v>
      </c>
      <c r="G132" s="211"/>
      <c r="H132" s="214">
        <v>360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126</v>
      </c>
      <c r="AU132" s="220" t="s">
        <v>83</v>
      </c>
      <c r="AV132" s="12" t="s">
        <v>124</v>
      </c>
      <c r="AW132" s="12" t="s">
        <v>35</v>
      </c>
      <c r="AX132" s="12" t="s">
        <v>76</v>
      </c>
      <c r="AY132" s="220" t="s">
        <v>117</v>
      </c>
    </row>
    <row r="133" spans="2:65" s="1" customFormat="1" ht="16.5" customHeight="1">
      <c r="B133" s="40"/>
      <c r="C133" s="186" t="s">
        <v>213</v>
      </c>
      <c r="D133" s="186" t="s">
        <v>119</v>
      </c>
      <c r="E133" s="187" t="s">
        <v>214</v>
      </c>
      <c r="F133" s="188" t="s">
        <v>215</v>
      </c>
      <c r="G133" s="189" t="s">
        <v>122</v>
      </c>
      <c r="H133" s="190">
        <v>360</v>
      </c>
      <c r="I133" s="191"/>
      <c r="J133" s="192">
        <f>ROUND(I133*H133,2)</f>
        <v>0</v>
      </c>
      <c r="K133" s="188" t="s">
        <v>123</v>
      </c>
      <c r="L133" s="60"/>
      <c r="M133" s="193" t="s">
        <v>21</v>
      </c>
      <c r="N133" s="194" t="s">
        <v>42</v>
      </c>
      <c r="O133" s="4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AR133" s="23" t="s">
        <v>124</v>
      </c>
      <c r="AT133" s="23" t="s">
        <v>119</v>
      </c>
      <c r="AU133" s="23" t="s">
        <v>83</v>
      </c>
      <c r="AY133" s="23" t="s">
        <v>117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23" t="s">
        <v>76</v>
      </c>
      <c r="BK133" s="197">
        <f>ROUND(I133*H133,2)</f>
        <v>0</v>
      </c>
      <c r="BL133" s="23" t="s">
        <v>124</v>
      </c>
      <c r="BM133" s="23" t="s">
        <v>216</v>
      </c>
    </row>
    <row r="134" spans="2:51" s="11" customFormat="1" ht="13.5">
      <c r="B134" s="198"/>
      <c r="C134" s="199"/>
      <c r="D134" s="200" t="s">
        <v>126</v>
      </c>
      <c r="E134" s="201" t="s">
        <v>21</v>
      </c>
      <c r="F134" s="202" t="s">
        <v>127</v>
      </c>
      <c r="G134" s="199"/>
      <c r="H134" s="203">
        <v>360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126</v>
      </c>
      <c r="AU134" s="209" t="s">
        <v>83</v>
      </c>
      <c r="AV134" s="11" t="s">
        <v>83</v>
      </c>
      <c r="AW134" s="11" t="s">
        <v>35</v>
      </c>
      <c r="AX134" s="11" t="s">
        <v>71</v>
      </c>
      <c r="AY134" s="209" t="s">
        <v>117</v>
      </c>
    </row>
    <row r="135" spans="2:51" s="12" customFormat="1" ht="13.5">
      <c r="B135" s="210"/>
      <c r="C135" s="211"/>
      <c r="D135" s="200" t="s">
        <v>126</v>
      </c>
      <c r="E135" s="212" t="s">
        <v>21</v>
      </c>
      <c r="F135" s="213" t="s">
        <v>128</v>
      </c>
      <c r="G135" s="211"/>
      <c r="H135" s="214">
        <v>360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126</v>
      </c>
      <c r="AU135" s="220" t="s">
        <v>83</v>
      </c>
      <c r="AV135" s="12" t="s">
        <v>124</v>
      </c>
      <c r="AW135" s="12" t="s">
        <v>35</v>
      </c>
      <c r="AX135" s="12" t="s">
        <v>76</v>
      </c>
      <c r="AY135" s="220" t="s">
        <v>117</v>
      </c>
    </row>
    <row r="136" spans="2:65" s="1" customFormat="1" ht="16.5" customHeight="1">
      <c r="B136" s="40"/>
      <c r="C136" s="186" t="s">
        <v>217</v>
      </c>
      <c r="D136" s="186" t="s">
        <v>119</v>
      </c>
      <c r="E136" s="187" t="s">
        <v>218</v>
      </c>
      <c r="F136" s="188" t="s">
        <v>219</v>
      </c>
      <c r="G136" s="189" t="s">
        <v>122</v>
      </c>
      <c r="H136" s="190">
        <v>360</v>
      </c>
      <c r="I136" s="191"/>
      <c r="J136" s="192">
        <f>ROUND(I136*H136,2)</f>
        <v>0</v>
      </c>
      <c r="K136" s="188" t="s">
        <v>123</v>
      </c>
      <c r="L136" s="60"/>
      <c r="M136" s="193" t="s">
        <v>21</v>
      </c>
      <c r="N136" s="194" t="s">
        <v>42</v>
      </c>
      <c r="O136" s="41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AR136" s="23" t="s">
        <v>124</v>
      </c>
      <c r="AT136" s="23" t="s">
        <v>119</v>
      </c>
      <c r="AU136" s="23" t="s">
        <v>83</v>
      </c>
      <c r="AY136" s="23" t="s">
        <v>117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23" t="s">
        <v>76</v>
      </c>
      <c r="BK136" s="197">
        <f>ROUND(I136*H136,2)</f>
        <v>0</v>
      </c>
      <c r="BL136" s="23" t="s">
        <v>124</v>
      </c>
      <c r="BM136" s="23" t="s">
        <v>220</v>
      </c>
    </row>
    <row r="137" spans="2:65" s="1" customFormat="1" ht="16.5" customHeight="1">
      <c r="B137" s="40"/>
      <c r="C137" s="233" t="s">
        <v>221</v>
      </c>
      <c r="D137" s="233" t="s">
        <v>222</v>
      </c>
      <c r="E137" s="234" t="s">
        <v>223</v>
      </c>
      <c r="F137" s="235" t="s">
        <v>224</v>
      </c>
      <c r="G137" s="236" t="s">
        <v>122</v>
      </c>
      <c r="H137" s="237">
        <v>241.2</v>
      </c>
      <c r="I137" s="238"/>
      <c r="J137" s="239">
        <f>ROUND(I137*H137,2)</f>
        <v>0</v>
      </c>
      <c r="K137" s="235" t="s">
        <v>21</v>
      </c>
      <c r="L137" s="240"/>
      <c r="M137" s="241" t="s">
        <v>21</v>
      </c>
      <c r="N137" s="242" t="s">
        <v>42</v>
      </c>
      <c r="O137" s="41"/>
      <c r="P137" s="195">
        <f>O137*H137</f>
        <v>0</v>
      </c>
      <c r="Q137" s="195">
        <v>0.0002</v>
      </c>
      <c r="R137" s="195">
        <f>Q137*H137</f>
        <v>0.04824</v>
      </c>
      <c r="S137" s="195">
        <v>0</v>
      </c>
      <c r="T137" s="196">
        <f>S137*H137</f>
        <v>0</v>
      </c>
      <c r="AR137" s="23" t="s">
        <v>159</v>
      </c>
      <c r="AT137" s="23" t="s">
        <v>222</v>
      </c>
      <c r="AU137" s="23" t="s">
        <v>83</v>
      </c>
      <c r="AY137" s="23" t="s">
        <v>117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23" t="s">
        <v>76</v>
      </c>
      <c r="BK137" s="197">
        <f>ROUND(I137*H137,2)</f>
        <v>0</v>
      </c>
      <c r="BL137" s="23" t="s">
        <v>124</v>
      </c>
      <c r="BM137" s="23" t="s">
        <v>225</v>
      </c>
    </row>
    <row r="138" spans="2:65" s="1" customFormat="1" ht="25.5" customHeight="1">
      <c r="B138" s="40"/>
      <c r="C138" s="186" t="s">
        <v>9</v>
      </c>
      <c r="D138" s="186" t="s">
        <v>119</v>
      </c>
      <c r="E138" s="187" t="s">
        <v>226</v>
      </c>
      <c r="F138" s="188" t="s">
        <v>227</v>
      </c>
      <c r="G138" s="189" t="s">
        <v>131</v>
      </c>
      <c r="H138" s="190">
        <v>30</v>
      </c>
      <c r="I138" s="191"/>
      <c r="J138" s="192">
        <f>ROUND(I138*H138,2)</f>
        <v>0</v>
      </c>
      <c r="K138" s="188" t="s">
        <v>123</v>
      </c>
      <c r="L138" s="60"/>
      <c r="M138" s="193" t="s">
        <v>21</v>
      </c>
      <c r="N138" s="194" t="s">
        <v>42</v>
      </c>
      <c r="O138" s="4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AR138" s="23" t="s">
        <v>124</v>
      </c>
      <c r="AT138" s="23" t="s">
        <v>119</v>
      </c>
      <c r="AU138" s="23" t="s">
        <v>83</v>
      </c>
      <c r="AY138" s="23" t="s">
        <v>117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23" t="s">
        <v>76</v>
      </c>
      <c r="BK138" s="197">
        <f>ROUND(I138*H138,2)</f>
        <v>0</v>
      </c>
      <c r="BL138" s="23" t="s">
        <v>124</v>
      </c>
      <c r="BM138" s="23" t="s">
        <v>228</v>
      </c>
    </row>
    <row r="139" spans="2:51" s="11" customFormat="1" ht="13.5">
      <c r="B139" s="198"/>
      <c r="C139" s="199"/>
      <c r="D139" s="200" t="s">
        <v>126</v>
      </c>
      <c r="E139" s="201" t="s">
        <v>21</v>
      </c>
      <c r="F139" s="202" t="s">
        <v>229</v>
      </c>
      <c r="G139" s="199"/>
      <c r="H139" s="203">
        <v>30</v>
      </c>
      <c r="I139" s="204"/>
      <c r="J139" s="199"/>
      <c r="K139" s="199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126</v>
      </c>
      <c r="AU139" s="209" t="s">
        <v>83</v>
      </c>
      <c r="AV139" s="11" t="s">
        <v>83</v>
      </c>
      <c r="AW139" s="11" t="s">
        <v>35</v>
      </c>
      <c r="AX139" s="11" t="s">
        <v>71</v>
      </c>
      <c r="AY139" s="209" t="s">
        <v>117</v>
      </c>
    </row>
    <row r="140" spans="2:51" s="12" customFormat="1" ht="13.5">
      <c r="B140" s="210"/>
      <c r="C140" s="211"/>
      <c r="D140" s="200" t="s">
        <v>126</v>
      </c>
      <c r="E140" s="212" t="s">
        <v>21</v>
      </c>
      <c r="F140" s="213" t="s">
        <v>128</v>
      </c>
      <c r="G140" s="211"/>
      <c r="H140" s="214">
        <v>30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126</v>
      </c>
      <c r="AU140" s="220" t="s">
        <v>83</v>
      </c>
      <c r="AV140" s="12" t="s">
        <v>124</v>
      </c>
      <c r="AW140" s="12" t="s">
        <v>35</v>
      </c>
      <c r="AX140" s="12" t="s">
        <v>76</v>
      </c>
      <c r="AY140" s="220" t="s">
        <v>117</v>
      </c>
    </row>
    <row r="141" spans="2:65" s="1" customFormat="1" ht="16.5" customHeight="1">
      <c r="B141" s="40"/>
      <c r="C141" s="233" t="s">
        <v>230</v>
      </c>
      <c r="D141" s="233" t="s">
        <v>222</v>
      </c>
      <c r="E141" s="234" t="s">
        <v>231</v>
      </c>
      <c r="F141" s="235" t="s">
        <v>232</v>
      </c>
      <c r="G141" s="236" t="s">
        <v>131</v>
      </c>
      <c r="H141" s="237">
        <v>30</v>
      </c>
      <c r="I141" s="238"/>
      <c r="J141" s="239">
        <f>ROUND(I141*H141,2)</f>
        <v>0</v>
      </c>
      <c r="K141" s="235" t="s">
        <v>123</v>
      </c>
      <c r="L141" s="240"/>
      <c r="M141" s="241" t="s">
        <v>21</v>
      </c>
      <c r="N141" s="242" t="s">
        <v>42</v>
      </c>
      <c r="O141" s="41"/>
      <c r="P141" s="195">
        <f>O141*H141</f>
        <v>0</v>
      </c>
      <c r="Q141" s="195">
        <v>0.002</v>
      </c>
      <c r="R141" s="195">
        <f>Q141*H141</f>
        <v>0.06</v>
      </c>
      <c r="S141" s="195">
        <v>0</v>
      </c>
      <c r="T141" s="196">
        <f>S141*H141</f>
        <v>0</v>
      </c>
      <c r="AR141" s="23" t="s">
        <v>159</v>
      </c>
      <c r="AT141" s="23" t="s">
        <v>222</v>
      </c>
      <c r="AU141" s="23" t="s">
        <v>83</v>
      </c>
      <c r="AY141" s="23" t="s">
        <v>117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23" t="s">
        <v>76</v>
      </c>
      <c r="BK141" s="197">
        <f>ROUND(I141*H141,2)</f>
        <v>0</v>
      </c>
      <c r="BL141" s="23" t="s">
        <v>124</v>
      </c>
      <c r="BM141" s="23" t="s">
        <v>233</v>
      </c>
    </row>
    <row r="142" spans="2:63" s="10" customFormat="1" ht="29.85" customHeight="1">
      <c r="B142" s="170"/>
      <c r="C142" s="171"/>
      <c r="D142" s="172" t="s">
        <v>70</v>
      </c>
      <c r="E142" s="184" t="s">
        <v>83</v>
      </c>
      <c r="F142" s="184" t="s">
        <v>234</v>
      </c>
      <c r="G142" s="171"/>
      <c r="H142" s="171"/>
      <c r="I142" s="174"/>
      <c r="J142" s="185">
        <f>BK142</f>
        <v>0</v>
      </c>
      <c r="K142" s="171"/>
      <c r="L142" s="176"/>
      <c r="M142" s="177"/>
      <c r="N142" s="178"/>
      <c r="O142" s="178"/>
      <c r="P142" s="179">
        <f>SUM(P143:P163)</f>
        <v>0</v>
      </c>
      <c r="Q142" s="178"/>
      <c r="R142" s="179">
        <f>SUM(R143:R163)</f>
        <v>47.38256252</v>
      </c>
      <c r="S142" s="178"/>
      <c r="T142" s="180">
        <f>SUM(T143:T163)</f>
        <v>0</v>
      </c>
      <c r="AR142" s="181" t="s">
        <v>76</v>
      </c>
      <c r="AT142" s="182" t="s">
        <v>70</v>
      </c>
      <c r="AU142" s="182" t="s">
        <v>76</v>
      </c>
      <c r="AY142" s="181" t="s">
        <v>117</v>
      </c>
      <c r="BK142" s="183">
        <f>SUM(BK143:BK163)</f>
        <v>0</v>
      </c>
    </row>
    <row r="143" spans="2:65" s="1" customFormat="1" ht="25.5" customHeight="1">
      <c r="B143" s="40"/>
      <c r="C143" s="186" t="s">
        <v>235</v>
      </c>
      <c r="D143" s="186" t="s">
        <v>119</v>
      </c>
      <c r="E143" s="187" t="s">
        <v>236</v>
      </c>
      <c r="F143" s="188" t="s">
        <v>237</v>
      </c>
      <c r="G143" s="189" t="s">
        <v>151</v>
      </c>
      <c r="H143" s="190">
        <v>8.42</v>
      </c>
      <c r="I143" s="191"/>
      <c r="J143" s="192">
        <f>ROUND(I143*H143,2)</f>
        <v>0</v>
      </c>
      <c r="K143" s="188" t="s">
        <v>123</v>
      </c>
      <c r="L143" s="60"/>
      <c r="M143" s="193" t="s">
        <v>21</v>
      </c>
      <c r="N143" s="194" t="s">
        <v>42</v>
      </c>
      <c r="O143" s="41"/>
      <c r="P143" s="195">
        <f>O143*H143</f>
        <v>0</v>
      </c>
      <c r="Q143" s="195">
        <v>2.16</v>
      </c>
      <c r="R143" s="195">
        <f>Q143*H143</f>
        <v>18.1872</v>
      </c>
      <c r="S143" s="195">
        <v>0</v>
      </c>
      <c r="T143" s="196">
        <f>S143*H143</f>
        <v>0</v>
      </c>
      <c r="AR143" s="23" t="s">
        <v>124</v>
      </c>
      <c r="AT143" s="23" t="s">
        <v>119</v>
      </c>
      <c r="AU143" s="23" t="s">
        <v>83</v>
      </c>
      <c r="AY143" s="23" t="s">
        <v>117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23" t="s">
        <v>76</v>
      </c>
      <c r="BK143" s="197">
        <f>ROUND(I143*H143,2)</f>
        <v>0</v>
      </c>
      <c r="BL143" s="23" t="s">
        <v>124</v>
      </c>
      <c r="BM143" s="23" t="s">
        <v>238</v>
      </c>
    </row>
    <row r="144" spans="2:51" s="13" customFormat="1" ht="13.5">
      <c r="B144" s="221"/>
      <c r="C144" s="222"/>
      <c r="D144" s="200" t="s">
        <v>126</v>
      </c>
      <c r="E144" s="223" t="s">
        <v>21</v>
      </c>
      <c r="F144" s="224" t="s">
        <v>239</v>
      </c>
      <c r="G144" s="222"/>
      <c r="H144" s="223" t="s">
        <v>21</v>
      </c>
      <c r="I144" s="225"/>
      <c r="J144" s="222"/>
      <c r="K144" s="222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126</v>
      </c>
      <c r="AU144" s="230" t="s">
        <v>83</v>
      </c>
      <c r="AV144" s="13" t="s">
        <v>76</v>
      </c>
      <c r="AW144" s="13" t="s">
        <v>35</v>
      </c>
      <c r="AX144" s="13" t="s">
        <v>71</v>
      </c>
      <c r="AY144" s="230" t="s">
        <v>117</v>
      </c>
    </row>
    <row r="145" spans="2:51" s="11" customFormat="1" ht="13.5">
      <c r="B145" s="198"/>
      <c r="C145" s="199"/>
      <c r="D145" s="200" t="s">
        <v>126</v>
      </c>
      <c r="E145" s="201" t="s">
        <v>21</v>
      </c>
      <c r="F145" s="202" t="s">
        <v>240</v>
      </c>
      <c r="G145" s="199"/>
      <c r="H145" s="203">
        <v>8.42</v>
      </c>
      <c r="I145" s="204"/>
      <c r="J145" s="199"/>
      <c r="K145" s="199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126</v>
      </c>
      <c r="AU145" s="209" t="s">
        <v>83</v>
      </c>
      <c r="AV145" s="11" t="s">
        <v>83</v>
      </c>
      <c r="AW145" s="11" t="s">
        <v>35</v>
      </c>
      <c r="AX145" s="11" t="s">
        <v>71</v>
      </c>
      <c r="AY145" s="209" t="s">
        <v>117</v>
      </c>
    </row>
    <row r="146" spans="2:51" s="12" customFormat="1" ht="13.5">
      <c r="B146" s="210"/>
      <c r="C146" s="211"/>
      <c r="D146" s="200" t="s">
        <v>126</v>
      </c>
      <c r="E146" s="212" t="s">
        <v>21</v>
      </c>
      <c r="F146" s="213" t="s">
        <v>128</v>
      </c>
      <c r="G146" s="211"/>
      <c r="H146" s="214">
        <v>8.42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126</v>
      </c>
      <c r="AU146" s="220" t="s">
        <v>83</v>
      </c>
      <c r="AV146" s="12" t="s">
        <v>124</v>
      </c>
      <c r="AW146" s="12" t="s">
        <v>35</v>
      </c>
      <c r="AX146" s="12" t="s">
        <v>76</v>
      </c>
      <c r="AY146" s="220" t="s">
        <v>117</v>
      </c>
    </row>
    <row r="147" spans="2:65" s="1" customFormat="1" ht="16.5" customHeight="1">
      <c r="B147" s="40"/>
      <c r="C147" s="186" t="s">
        <v>241</v>
      </c>
      <c r="D147" s="186" t="s">
        <v>119</v>
      </c>
      <c r="E147" s="187" t="s">
        <v>242</v>
      </c>
      <c r="F147" s="188" t="s">
        <v>243</v>
      </c>
      <c r="G147" s="189" t="s">
        <v>151</v>
      </c>
      <c r="H147" s="190">
        <v>12.824</v>
      </c>
      <c r="I147" s="191"/>
      <c r="J147" s="192">
        <f>ROUND(I147*H147,2)</f>
        <v>0</v>
      </c>
      <c r="K147" s="188" t="s">
        <v>123</v>
      </c>
      <c r="L147" s="60"/>
      <c r="M147" s="193" t="s">
        <v>21</v>
      </c>
      <c r="N147" s="194" t="s">
        <v>42</v>
      </c>
      <c r="O147" s="41"/>
      <c r="P147" s="195">
        <f>O147*H147</f>
        <v>0</v>
      </c>
      <c r="Q147" s="195">
        <v>2.25634</v>
      </c>
      <c r="R147" s="195">
        <f>Q147*H147</f>
        <v>28.935304159999998</v>
      </c>
      <c r="S147" s="195">
        <v>0</v>
      </c>
      <c r="T147" s="196">
        <f>S147*H147</f>
        <v>0</v>
      </c>
      <c r="AR147" s="23" t="s">
        <v>124</v>
      </c>
      <c r="AT147" s="23" t="s">
        <v>119</v>
      </c>
      <c r="AU147" s="23" t="s">
        <v>83</v>
      </c>
      <c r="AY147" s="23" t="s">
        <v>117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23" t="s">
        <v>76</v>
      </c>
      <c r="BK147" s="197">
        <f>ROUND(I147*H147,2)</f>
        <v>0</v>
      </c>
      <c r="BL147" s="23" t="s">
        <v>124</v>
      </c>
      <c r="BM147" s="23" t="s">
        <v>244</v>
      </c>
    </row>
    <row r="148" spans="2:51" s="13" customFormat="1" ht="13.5">
      <c r="B148" s="221"/>
      <c r="C148" s="222"/>
      <c r="D148" s="200" t="s">
        <v>126</v>
      </c>
      <c r="E148" s="223" t="s">
        <v>21</v>
      </c>
      <c r="F148" s="224" t="s">
        <v>245</v>
      </c>
      <c r="G148" s="222"/>
      <c r="H148" s="223" t="s">
        <v>21</v>
      </c>
      <c r="I148" s="225"/>
      <c r="J148" s="222"/>
      <c r="K148" s="222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126</v>
      </c>
      <c r="AU148" s="230" t="s">
        <v>83</v>
      </c>
      <c r="AV148" s="13" t="s">
        <v>76</v>
      </c>
      <c r="AW148" s="13" t="s">
        <v>35</v>
      </c>
      <c r="AX148" s="13" t="s">
        <v>71</v>
      </c>
      <c r="AY148" s="230" t="s">
        <v>117</v>
      </c>
    </row>
    <row r="149" spans="2:51" s="11" customFormat="1" ht="13.5">
      <c r="B149" s="198"/>
      <c r="C149" s="199"/>
      <c r="D149" s="200" t="s">
        <v>126</v>
      </c>
      <c r="E149" s="201" t="s">
        <v>21</v>
      </c>
      <c r="F149" s="202" t="s">
        <v>246</v>
      </c>
      <c r="G149" s="199"/>
      <c r="H149" s="203">
        <v>12.824</v>
      </c>
      <c r="I149" s="204"/>
      <c r="J149" s="199"/>
      <c r="K149" s="199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126</v>
      </c>
      <c r="AU149" s="209" t="s">
        <v>83</v>
      </c>
      <c r="AV149" s="11" t="s">
        <v>83</v>
      </c>
      <c r="AW149" s="11" t="s">
        <v>35</v>
      </c>
      <c r="AX149" s="11" t="s">
        <v>71</v>
      </c>
      <c r="AY149" s="209" t="s">
        <v>117</v>
      </c>
    </row>
    <row r="150" spans="2:51" s="12" customFormat="1" ht="13.5">
      <c r="B150" s="210"/>
      <c r="C150" s="211"/>
      <c r="D150" s="200" t="s">
        <v>126</v>
      </c>
      <c r="E150" s="212" t="s">
        <v>21</v>
      </c>
      <c r="F150" s="213" t="s">
        <v>128</v>
      </c>
      <c r="G150" s="211"/>
      <c r="H150" s="214">
        <v>12.824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126</v>
      </c>
      <c r="AU150" s="220" t="s">
        <v>83</v>
      </c>
      <c r="AV150" s="12" t="s">
        <v>124</v>
      </c>
      <c r="AW150" s="12" t="s">
        <v>35</v>
      </c>
      <c r="AX150" s="12" t="s">
        <v>76</v>
      </c>
      <c r="AY150" s="220" t="s">
        <v>117</v>
      </c>
    </row>
    <row r="151" spans="2:65" s="1" customFormat="1" ht="16.5" customHeight="1">
      <c r="B151" s="40"/>
      <c r="C151" s="186" t="s">
        <v>247</v>
      </c>
      <c r="D151" s="186" t="s">
        <v>119</v>
      </c>
      <c r="E151" s="187" t="s">
        <v>248</v>
      </c>
      <c r="F151" s="188" t="s">
        <v>249</v>
      </c>
      <c r="G151" s="189" t="s">
        <v>122</v>
      </c>
      <c r="H151" s="190">
        <v>69.27</v>
      </c>
      <c r="I151" s="191"/>
      <c r="J151" s="192">
        <f>ROUND(I151*H151,2)</f>
        <v>0</v>
      </c>
      <c r="K151" s="188" t="s">
        <v>123</v>
      </c>
      <c r="L151" s="60"/>
      <c r="M151" s="193" t="s">
        <v>21</v>
      </c>
      <c r="N151" s="194" t="s">
        <v>42</v>
      </c>
      <c r="O151" s="41"/>
      <c r="P151" s="195">
        <f>O151*H151</f>
        <v>0</v>
      </c>
      <c r="Q151" s="195">
        <v>0.00103</v>
      </c>
      <c r="R151" s="195">
        <f>Q151*H151</f>
        <v>0.0713481</v>
      </c>
      <c r="S151" s="195">
        <v>0</v>
      </c>
      <c r="T151" s="196">
        <f>S151*H151</f>
        <v>0</v>
      </c>
      <c r="AR151" s="23" t="s">
        <v>124</v>
      </c>
      <c r="AT151" s="23" t="s">
        <v>119</v>
      </c>
      <c r="AU151" s="23" t="s">
        <v>83</v>
      </c>
      <c r="AY151" s="23" t="s">
        <v>117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23" t="s">
        <v>76</v>
      </c>
      <c r="BK151" s="197">
        <f>ROUND(I151*H151,2)</f>
        <v>0</v>
      </c>
      <c r="BL151" s="23" t="s">
        <v>124</v>
      </c>
      <c r="BM151" s="23" t="s">
        <v>250</v>
      </c>
    </row>
    <row r="152" spans="2:51" s="11" customFormat="1" ht="13.5">
      <c r="B152" s="198"/>
      <c r="C152" s="199"/>
      <c r="D152" s="200" t="s">
        <v>126</v>
      </c>
      <c r="E152" s="201" t="s">
        <v>21</v>
      </c>
      <c r="F152" s="202" t="s">
        <v>251</v>
      </c>
      <c r="G152" s="199"/>
      <c r="H152" s="203">
        <v>64.77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126</v>
      </c>
      <c r="AU152" s="209" t="s">
        <v>83</v>
      </c>
      <c r="AV152" s="11" t="s">
        <v>83</v>
      </c>
      <c r="AW152" s="11" t="s">
        <v>35</v>
      </c>
      <c r="AX152" s="11" t="s">
        <v>71</v>
      </c>
      <c r="AY152" s="209" t="s">
        <v>117</v>
      </c>
    </row>
    <row r="153" spans="2:51" s="11" customFormat="1" ht="13.5">
      <c r="B153" s="198"/>
      <c r="C153" s="199"/>
      <c r="D153" s="200" t="s">
        <v>126</v>
      </c>
      <c r="E153" s="201" t="s">
        <v>21</v>
      </c>
      <c r="F153" s="202" t="s">
        <v>252</v>
      </c>
      <c r="G153" s="199"/>
      <c r="H153" s="203">
        <v>4.5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126</v>
      </c>
      <c r="AU153" s="209" t="s">
        <v>83</v>
      </c>
      <c r="AV153" s="11" t="s">
        <v>83</v>
      </c>
      <c r="AW153" s="11" t="s">
        <v>35</v>
      </c>
      <c r="AX153" s="11" t="s">
        <v>71</v>
      </c>
      <c r="AY153" s="209" t="s">
        <v>117</v>
      </c>
    </row>
    <row r="154" spans="2:51" s="12" customFormat="1" ht="13.5">
      <c r="B154" s="210"/>
      <c r="C154" s="211"/>
      <c r="D154" s="200" t="s">
        <v>126</v>
      </c>
      <c r="E154" s="212" t="s">
        <v>21</v>
      </c>
      <c r="F154" s="213" t="s">
        <v>128</v>
      </c>
      <c r="G154" s="211"/>
      <c r="H154" s="214">
        <v>69.27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126</v>
      </c>
      <c r="AU154" s="220" t="s">
        <v>83</v>
      </c>
      <c r="AV154" s="12" t="s">
        <v>124</v>
      </c>
      <c r="AW154" s="12" t="s">
        <v>35</v>
      </c>
      <c r="AX154" s="12" t="s">
        <v>76</v>
      </c>
      <c r="AY154" s="220" t="s">
        <v>117</v>
      </c>
    </row>
    <row r="155" spans="2:65" s="1" customFormat="1" ht="16.5" customHeight="1">
      <c r="B155" s="40"/>
      <c r="C155" s="186" t="s">
        <v>253</v>
      </c>
      <c r="D155" s="186" t="s">
        <v>119</v>
      </c>
      <c r="E155" s="187" t="s">
        <v>254</v>
      </c>
      <c r="F155" s="188" t="s">
        <v>255</v>
      </c>
      <c r="G155" s="189" t="s">
        <v>122</v>
      </c>
      <c r="H155" s="190">
        <v>69.27</v>
      </c>
      <c r="I155" s="191"/>
      <c r="J155" s="192">
        <f>ROUND(I155*H155,2)</f>
        <v>0</v>
      </c>
      <c r="K155" s="188" t="s">
        <v>123</v>
      </c>
      <c r="L155" s="60"/>
      <c r="M155" s="193" t="s">
        <v>21</v>
      </c>
      <c r="N155" s="194" t="s">
        <v>42</v>
      </c>
      <c r="O155" s="4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AR155" s="23" t="s">
        <v>124</v>
      </c>
      <c r="AT155" s="23" t="s">
        <v>119</v>
      </c>
      <c r="AU155" s="23" t="s">
        <v>83</v>
      </c>
      <c r="AY155" s="23" t="s">
        <v>117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23" t="s">
        <v>76</v>
      </c>
      <c r="BK155" s="197">
        <f>ROUND(I155*H155,2)</f>
        <v>0</v>
      </c>
      <c r="BL155" s="23" t="s">
        <v>124</v>
      </c>
      <c r="BM155" s="23" t="s">
        <v>256</v>
      </c>
    </row>
    <row r="156" spans="2:51" s="11" customFormat="1" ht="13.5">
      <c r="B156" s="198"/>
      <c r="C156" s="199"/>
      <c r="D156" s="200" t="s">
        <v>126</v>
      </c>
      <c r="E156" s="201" t="s">
        <v>21</v>
      </c>
      <c r="F156" s="202" t="s">
        <v>257</v>
      </c>
      <c r="G156" s="199"/>
      <c r="H156" s="203">
        <v>69.27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126</v>
      </c>
      <c r="AU156" s="209" t="s">
        <v>83</v>
      </c>
      <c r="AV156" s="11" t="s">
        <v>83</v>
      </c>
      <c r="AW156" s="11" t="s">
        <v>35</v>
      </c>
      <c r="AX156" s="11" t="s">
        <v>71</v>
      </c>
      <c r="AY156" s="209" t="s">
        <v>117</v>
      </c>
    </row>
    <row r="157" spans="2:51" s="12" customFormat="1" ht="13.5">
      <c r="B157" s="210"/>
      <c r="C157" s="211"/>
      <c r="D157" s="200" t="s">
        <v>126</v>
      </c>
      <c r="E157" s="212" t="s">
        <v>21</v>
      </c>
      <c r="F157" s="213" t="s">
        <v>128</v>
      </c>
      <c r="G157" s="211"/>
      <c r="H157" s="214">
        <v>69.27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126</v>
      </c>
      <c r="AU157" s="220" t="s">
        <v>83</v>
      </c>
      <c r="AV157" s="12" t="s">
        <v>124</v>
      </c>
      <c r="AW157" s="12" t="s">
        <v>35</v>
      </c>
      <c r="AX157" s="12" t="s">
        <v>76</v>
      </c>
      <c r="AY157" s="220" t="s">
        <v>117</v>
      </c>
    </row>
    <row r="158" spans="2:65" s="1" customFormat="1" ht="16.5" customHeight="1">
      <c r="B158" s="40"/>
      <c r="C158" s="186" t="s">
        <v>258</v>
      </c>
      <c r="D158" s="186" t="s">
        <v>119</v>
      </c>
      <c r="E158" s="187" t="s">
        <v>259</v>
      </c>
      <c r="F158" s="188" t="s">
        <v>260</v>
      </c>
      <c r="G158" s="189" t="s">
        <v>200</v>
      </c>
      <c r="H158" s="190">
        <v>0.178</v>
      </c>
      <c r="I158" s="191"/>
      <c r="J158" s="192">
        <f>ROUND(I158*H158,2)</f>
        <v>0</v>
      </c>
      <c r="K158" s="188" t="s">
        <v>123</v>
      </c>
      <c r="L158" s="60"/>
      <c r="M158" s="193" t="s">
        <v>21</v>
      </c>
      <c r="N158" s="194" t="s">
        <v>42</v>
      </c>
      <c r="O158" s="41"/>
      <c r="P158" s="195">
        <f>O158*H158</f>
        <v>0</v>
      </c>
      <c r="Q158" s="195">
        <v>1.06017</v>
      </c>
      <c r="R158" s="195">
        <f>Q158*H158</f>
        <v>0.18871026</v>
      </c>
      <c r="S158" s="195">
        <v>0</v>
      </c>
      <c r="T158" s="196">
        <f>S158*H158</f>
        <v>0</v>
      </c>
      <c r="AR158" s="23" t="s">
        <v>124</v>
      </c>
      <c r="AT158" s="23" t="s">
        <v>119</v>
      </c>
      <c r="AU158" s="23" t="s">
        <v>83</v>
      </c>
      <c r="AY158" s="23" t="s">
        <v>117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23" t="s">
        <v>76</v>
      </c>
      <c r="BK158" s="197">
        <f>ROUND(I158*H158,2)</f>
        <v>0</v>
      </c>
      <c r="BL158" s="23" t="s">
        <v>124</v>
      </c>
      <c r="BM158" s="23" t="s">
        <v>261</v>
      </c>
    </row>
    <row r="159" spans="2:51" s="13" customFormat="1" ht="13.5">
      <c r="B159" s="221"/>
      <c r="C159" s="222"/>
      <c r="D159" s="200" t="s">
        <v>126</v>
      </c>
      <c r="E159" s="223" t="s">
        <v>21</v>
      </c>
      <c r="F159" s="224" t="s">
        <v>262</v>
      </c>
      <c r="G159" s="222"/>
      <c r="H159" s="223" t="s">
        <v>21</v>
      </c>
      <c r="I159" s="225"/>
      <c r="J159" s="222"/>
      <c r="K159" s="222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126</v>
      </c>
      <c r="AU159" s="230" t="s">
        <v>83</v>
      </c>
      <c r="AV159" s="13" t="s">
        <v>76</v>
      </c>
      <c r="AW159" s="13" t="s">
        <v>35</v>
      </c>
      <c r="AX159" s="13" t="s">
        <v>71</v>
      </c>
      <c r="AY159" s="230" t="s">
        <v>117</v>
      </c>
    </row>
    <row r="160" spans="2:51" s="11" customFormat="1" ht="13.5">
      <c r="B160" s="198"/>
      <c r="C160" s="199"/>
      <c r="D160" s="200" t="s">
        <v>126</v>
      </c>
      <c r="E160" s="201" t="s">
        <v>21</v>
      </c>
      <c r="F160" s="202" t="s">
        <v>263</v>
      </c>
      <c r="G160" s="199"/>
      <c r="H160" s="203">
        <v>0.127</v>
      </c>
      <c r="I160" s="204"/>
      <c r="J160" s="199"/>
      <c r="K160" s="199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126</v>
      </c>
      <c r="AU160" s="209" t="s">
        <v>83</v>
      </c>
      <c r="AV160" s="11" t="s">
        <v>83</v>
      </c>
      <c r="AW160" s="11" t="s">
        <v>35</v>
      </c>
      <c r="AX160" s="11" t="s">
        <v>71</v>
      </c>
      <c r="AY160" s="209" t="s">
        <v>117</v>
      </c>
    </row>
    <row r="161" spans="2:51" s="13" customFormat="1" ht="13.5">
      <c r="B161" s="221"/>
      <c r="C161" s="222"/>
      <c r="D161" s="200" t="s">
        <v>126</v>
      </c>
      <c r="E161" s="223" t="s">
        <v>21</v>
      </c>
      <c r="F161" s="224" t="s">
        <v>264</v>
      </c>
      <c r="G161" s="222"/>
      <c r="H161" s="223" t="s">
        <v>21</v>
      </c>
      <c r="I161" s="225"/>
      <c r="J161" s="222"/>
      <c r="K161" s="222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126</v>
      </c>
      <c r="AU161" s="230" t="s">
        <v>83</v>
      </c>
      <c r="AV161" s="13" t="s">
        <v>76</v>
      </c>
      <c r="AW161" s="13" t="s">
        <v>35</v>
      </c>
      <c r="AX161" s="13" t="s">
        <v>71</v>
      </c>
      <c r="AY161" s="230" t="s">
        <v>117</v>
      </c>
    </row>
    <row r="162" spans="2:51" s="11" customFormat="1" ht="13.5">
      <c r="B162" s="198"/>
      <c r="C162" s="199"/>
      <c r="D162" s="200" t="s">
        <v>126</v>
      </c>
      <c r="E162" s="201" t="s">
        <v>21</v>
      </c>
      <c r="F162" s="202" t="s">
        <v>265</v>
      </c>
      <c r="G162" s="199"/>
      <c r="H162" s="203">
        <v>0.051</v>
      </c>
      <c r="I162" s="204"/>
      <c r="J162" s="199"/>
      <c r="K162" s="199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126</v>
      </c>
      <c r="AU162" s="209" t="s">
        <v>83</v>
      </c>
      <c r="AV162" s="11" t="s">
        <v>83</v>
      </c>
      <c r="AW162" s="11" t="s">
        <v>35</v>
      </c>
      <c r="AX162" s="11" t="s">
        <v>71</v>
      </c>
      <c r="AY162" s="209" t="s">
        <v>117</v>
      </c>
    </row>
    <row r="163" spans="2:51" s="12" customFormat="1" ht="13.5">
      <c r="B163" s="210"/>
      <c r="C163" s="211"/>
      <c r="D163" s="200" t="s">
        <v>126</v>
      </c>
      <c r="E163" s="212" t="s">
        <v>21</v>
      </c>
      <c r="F163" s="213" t="s">
        <v>128</v>
      </c>
      <c r="G163" s="211"/>
      <c r="H163" s="214">
        <v>0.178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126</v>
      </c>
      <c r="AU163" s="220" t="s">
        <v>83</v>
      </c>
      <c r="AV163" s="12" t="s">
        <v>124</v>
      </c>
      <c r="AW163" s="12" t="s">
        <v>35</v>
      </c>
      <c r="AX163" s="12" t="s">
        <v>76</v>
      </c>
      <c r="AY163" s="220" t="s">
        <v>117</v>
      </c>
    </row>
    <row r="164" spans="2:63" s="10" customFormat="1" ht="29.85" customHeight="1">
      <c r="B164" s="170"/>
      <c r="C164" s="171"/>
      <c r="D164" s="172" t="s">
        <v>70</v>
      </c>
      <c r="E164" s="184" t="s">
        <v>134</v>
      </c>
      <c r="F164" s="184" t="s">
        <v>266</v>
      </c>
      <c r="G164" s="171"/>
      <c r="H164" s="171"/>
      <c r="I164" s="174"/>
      <c r="J164" s="185">
        <f>BK164</f>
        <v>0</v>
      </c>
      <c r="K164" s="171"/>
      <c r="L164" s="176"/>
      <c r="M164" s="177"/>
      <c r="N164" s="178"/>
      <c r="O164" s="178"/>
      <c r="P164" s="179">
        <f>SUM(P165:P171)</f>
        <v>0</v>
      </c>
      <c r="Q164" s="178"/>
      <c r="R164" s="179">
        <f>SUM(R165:R171)</f>
        <v>20.68712515</v>
      </c>
      <c r="S164" s="178"/>
      <c r="T164" s="180">
        <f>SUM(T165:T171)</f>
        <v>0</v>
      </c>
      <c r="AR164" s="181" t="s">
        <v>76</v>
      </c>
      <c r="AT164" s="182" t="s">
        <v>70</v>
      </c>
      <c r="AU164" s="182" t="s">
        <v>76</v>
      </c>
      <c r="AY164" s="181" t="s">
        <v>117</v>
      </c>
      <c r="BK164" s="183">
        <f>SUM(BK165:BK171)</f>
        <v>0</v>
      </c>
    </row>
    <row r="165" spans="2:65" s="1" customFormat="1" ht="25.5" customHeight="1">
      <c r="B165" s="40"/>
      <c r="C165" s="186" t="s">
        <v>267</v>
      </c>
      <c r="D165" s="186" t="s">
        <v>119</v>
      </c>
      <c r="E165" s="187" t="s">
        <v>268</v>
      </c>
      <c r="F165" s="188" t="s">
        <v>269</v>
      </c>
      <c r="G165" s="189" t="s">
        <v>122</v>
      </c>
      <c r="H165" s="190">
        <v>34.385</v>
      </c>
      <c r="I165" s="191"/>
      <c r="J165" s="192">
        <f>ROUND(I165*H165,2)</f>
        <v>0</v>
      </c>
      <c r="K165" s="188" t="s">
        <v>21</v>
      </c>
      <c r="L165" s="60"/>
      <c r="M165" s="193" t="s">
        <v>21</v>
      </c>
      <c r="N165" s="194" t="s">
        <v>42</v>
      </c>
      <c r="O165" s="41"/>
      <c r="P165" s="195">
        <f>O165*H165</f>
        <v>0</v>
      </c>
      <c r="Q165" s="195">
        <v>0.43939</v>
      </c>
      <c r="R165" s="195">
        <f>Q165*H165</f>
        <v>15.108425149999999</v>
      </c>
      <c r="S165" s="195">
        <v>0</v>
      </c>
      <c r="T165" s="196">
        <f>S165*H165</f>
        <v>0</v>
      </c>
      <c r="AR165" s="23" t="s">
        <v>124</v>
      </c>
      <c r="AT165" s="23" t="s">
        <v>119</v>
      </c>
      <c r="AU165" s="23" t="s">
        <v>83</v>
      </c>
      <c r="AY165" s="23" t="s">
        <v>117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23" t="s">
        <v>76</v>
      </c>
      <c r="BK165" s="197">
        <f>ROUND(I165*H165,2)</f>
        <v>0</v>
      </c>
      <c r="BL165" s="23" t="s">
        <v>124</v>
      </c>
      <c r="BM165" s="23" t="s">
        <v>270</v>
      </c>
    </row>
    <row r="166" spans="2:51" s="11" customFormat="1" ht="13.5">
      <c r="B166" s="198"/>
      <c r="C166" s="199"/>
      <c r="D166" s="200" t="s">
        <v>126</v>
      </c>
      <c r="E166" s="201" t="s">
        <v>21</v>
      </c>
      <c r="F166" s="202" t="s">
        <v>271</v>
      </c>
      <c r="G166" s="199"/>
      <c r="H166" s="203">
        <v>34.385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126</v>
      </c>
      <c r="AU166" s="209" t="s">
        <v>83</v>
      </c>
      <c r="AV166" s="11" t="s">
        <v>83</v>
      </c>
      <c r="AW166" s="11" t="s">
        <v>35</v>
      </c>
      <c r="AX166" s="11" t="s">
        <v>71</v>
      </c>
      <c r="AY166" s="209" t="s">
        <v>117</v>
      </c>
    </row>
    <row r="167" spans="2:51" s="12" customFormat="1" ht="13.5">
      <c r="B167" s="210"/>
      <c r="C167" s="211"/>
      <c r="D167" s="200" t="s">
        <v>126</v>
      </c>
      <c r="E167" s="212" t="s">
        <v>21</v>
      </c>
      <c r="F167" s="213" t="s">
        <v>128</v>
      </c>
      <c r="G167" s="211"/>
      <c r="H167" s="214">
        <v>34.385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126</v>
      </c>
      <c r="AU167" s="220" t="s">
        <v>83</v>
      </c>
      <c r="AV167" s="12" t="s">
        <v>124</v>
      </c>
      <c r="AW167" s="12" t="s">
        <v>35</v>
      </c>
      <c r="AX167" s="12" t="s">
        <v>76</v>
      </c>
      <c r="AY167" s="220" t="s">
        <v>117</v>
      </c>
    </row>
    <row r="168" spans="2:65" s="1" customFormat="1" ht="16.5" customHeight="1">
      <c r="B168" s="40"/>
      <c r="C168" s="186" t="s">
        <v>272</v>
      </c>
      <c r="D168" s="186" t="s">
        <v>119</v>
      </c>
      <c r="E168" s="187" t="s">
        <v>273</v>
      </c>
      <c r="F168" s="188" t="s">
        <v>274</v>
      </c>
      <c r="G168" s="189" t="s">
        <v>131</v>
      </c>
      <c r="H168" s="190">
        <v>30</v>
      </c>
      <c r="I168" s="191"/>
      <c r="J168" s="192">
        <f>ROUND(I168*H168,2)</f>
        <v>0</v>
      </c>
      <c r="K168" s="188" t="s">
        <v>123</v>
      </c>
      <c r="L168" s="60"/>
      <c r="M168" s="193" t="s">
        <v>21</v>
      </c>
      <c r="N168" s="194" t="s">
        <v>42</v>
      </c>
      <c r="O168" s="41"/>
      <c r="P168" s="195">
        <f>O168*H168</f>
        <v>0</v>
      </c>
      <c r="Q168" s="195">
        <v>0.17489</v>
      </c>
      <c r="R168" s="195">
        <f>Q168*H168</f>
        <v>5.2467</v>
      </c>
      <c r="S168" s="195">
        <v>0</v>
      </c>
      <c r="T168" s="196">
        <f>S168*H168</f>
        <v>0</v>
      </c>
      <c r="AR168" s="23" t="s">
        <v>124</v>
      </c>
      <c r="AT168" s="23" t="s">
        <v>119</v>
      </c>
      <c r="AU168" s="23" t="s">
        <v>83</v>
      </c>
      <c r="AY168" s="23" t="s">
        <v>117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23" t="s">
        <v>76</v>
      </c>
      <c r="BK168" s="197">
        <f>ROUND(I168*H168,2)</f>
        <v>0</v>
      </c>
      <c r="BL168" s="23" t="s">
        <v>124</v>
      </c>
      <c r="BM168" s="23" t="s">
        <v>275</v>
      </c>
    </row>
    <row r="169" spans="2:65" s="1" customFormat="1" ht="16.5" customHeight="1">
      <c r="B169" s="40"/>
      <c r="C169" s="233" t="s">
        <v>229</v>
      </c>
      <c r="D169" s="233" t="s">
        <v>222</v>
      </c>
      <c r="E169" s="234" t="s">
        <v>276</v>
      </c>
      <c r="F169" s="235" t="s">
        <v>277</v>
      </c>
      <c r="G169" s="236" t="s">
        <v>131</v>
      </c>
      <c r="H169" s="237">
        <v>30</v>
      </c>
      <c r="I169" s="238"/>
      <c r="J169" s="239">
        <f>ROUND(I169*H169,2)</f>
        <v>0</v>
      </c>
      <c r="K169" s="235" t="s">
        <v>123</v>
      </c>
      <c r="L169" s="240"/>
      <c r="M169" s="241" t="s">
        <v>21</v>
      </c>
      <c r="N169" s="242" t="s">
        <v>42</v>
      </c>
      <c r="O169" s="41"/>
      <c r="P169" s="195">
        <f>O169*H169</f>
        <v>0</v>
      </c>
      <c r="Q169" s="195">
        <v>0.0024</v>
      </c>
      <c r="R169" s="195">
        <f>Q169*H169</f>
        <v>0.072</v>
      </c>
      <c r="S169" s="195">
        <v>0</v>
      </c>
      <c r="T169" s="196">
        <f>S169*H169</f>
        <v>0</v>
      </c>
      <c r="AR169" s="23" t="s">
        <v>159</v>
      </c>
      <c r="AT169" s="23" t="s">
        <v>222</v>
      </c>
      <c r="AU169" s="23" t="s">
        <v>83</v>
      </c>
      <c r="AY169" s="23" t="s">
        <v>117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23" t="s">
        <v>76</v>
      </c>
      <c r="BK169" s="197">
        <f>ROUND(I169*H169,2)</f>
        <v>0</v>
      </c>
      <c r="BL169" s="23" t="s">
        <v>124</v>
      </c>
      <c r="BM169" s="23" t="s">
        <v>278</v>
      </c>
    </row>
    <row r="170" spans="2:65" s="1" customFormat="1" ht="16.5" customHeight="1">
      <c r="B170" s="40"/>
      <c r="C170" s="186" t="s">
        <v>279</v>
      </c>
      <c r="D170" s="186" t="s">
        <v>119</v>
      </c>
      <c r="E170" s="187" t="s">
        <v>280</v>
      </c>
      <c r="F170" s="188" t="s">
        <v>281</v>
      </c>
      <c r="G170" s="189" t="s">
        <v>282</v>
      </c>
      <c r="H170" s="190">
        <v>65</v>
      </c>
      <c r="I170" s="191"/>
      <c r="J170" s="192">
        <f>ROUND(I170*H170,2)</f>
        <v>0</v>
      </c>
      <c r="K170" s="188" t="s">
        <v>21</v>
      </c>
      <c r="L170" s="60"/>
      <c r="M170" s="193" t="s">
        <v>21</v>
      </c>
      <c r="N170" s="194" t="s">
        <v>42</v>
      </c>
      <c r="O170" s="41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AR170" s="23" t="s">
        <v>124</v>
      </c>
      <c r="AT170" s="23" t="s">
        <v>119</v>
      </c>
      <c r="AU170" s="23" t="s">
        <v>83</v>
      </c>
      <c r="AY170" s="23" t="s">
        <v>117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23" t="s">
        <v>76</v>
      </c>
      <c r="BK170" s="197">
        <f>ROUND(I170*H170,2)</f>
        <v>0</v>
      </c>
      <c r="BL170" s="23" t="s">
        <v>124</v>
      </c>
      <c r="BM170" s="23" t="s">
        <v>283</v>
      </c>
    </row>
    <row r="171" spans="2:65" s="1" customFormat="1" ht="16.5" customHeight="1">
      <c r="B171" s="40"/>
      <c r="C171" s="233" t="s">
        <v>284</v>
      </c>
      <c r="D171" s="233" t="s">
        <v>222</v>
      </c>
      <c r="E171" s="234" t="s">
        <v>285</v>
      </c>
      <c r="F171" s="235" t="s">
        <v>286</v>
      </c>
      <c r="G171" s="236" t="s">
        <v>131</v>
      </c>
      <c r="H171" s="237">
        <v>26</v>
      </c>
      <c r="I171" s="238"/>
      <c r="J171" s="239">
        <f>ROUND(I171*H171,2)</f>
        <v>0</v>
      </c>
      <c r="K171" s="235" t="s">
        <v>21</v>
      </c>
      <c r="L171" s="240"/>
      <c r="M171" s="241" t="s">
        <v>21</v>
      </c>
      <c r="N171" s="242" t="s">
        <v>42</v>
      </c>
      <c r="O171" s="41"/>
      <c r="P171" s="195">
        <f>O171*H171</f>
        <v>0</v>
      </c>
      <c r="Q171" s="195">
        <v>0.01</v>
      </c>
      <c r="R171" s="195">
        <f>Q171*H171</f>
        <v>0.26</v>
      </c>
      <c r="S171" s="195">
        <v>0</v>
      </c>
      <c r="T171" s="196">
        <f>S171*H171</f>
        <v>0</v>
      </c>
      <c r="AR171" s="23" t="s">
        <v>159</v>
      </c>
      <c r="AT171" s="23" t="s">
        <v>222</v>
      </c>
      <c r="AU171" s="23" t="s">
        <v>83</v>
      </c>
      <c r="AY171" s="23" t="s">
        <v>117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23" t="s">
        <v>76</v>
      </c>
      <c r="BK171" s="197">
        <f>ROUND(I171*H171,2)</f>
        <v>0</v>
      </c>
      <c r="BL171" s="23" t="s">
        <v>124</v>
      </c>
      <c r="BM171" s="23" t="s">
        <v>287</v>
      </c>
    </row>
    <row r="172" spans="2:63" s="10" customFormat="1" ht="29.85" customHeight="1">
      <c r="B172" s="170"/>
      <c r="C172" s="171"/>
      <c r="D172" s="172" t="s">
        <v>70</v>
      </c>
      <c r="E172" s="184" t="s">
        <v>124</v>
      </c>
      <c r="F172" s="184" t="s">
        <v>288</v>
      </c>
      <c r="G172" s="171"/>
      <c r="H172" s="171"/>
      <c r="I172" s="174"/>
      <c r="J172" s="185">
        <f>BK172</f>
        <v>0</v>
      </c>
      <c r="K172" s="171"/>
      <c r="L172" s="176"/>
      <c r="M172" s="177"/>
      <c r="N172" s="178"/>
      <c r="O172" s="178"/>
      <c r="P172" s="179">
        <f>SUM(P173:P174)</f>
        <v>0</v>
      </c>
      <c r="Q172" s="178"/>
      <c r="R172" s="179">
        <f>SUM(R173:R174)</f>
        <v>0</v>
      </c>
      <c r="S172" s="178"/>
      <c r="T172" s="180">
        <f>SUM(T173:T174)</f>
        <v>0</v>
      </c>
      <c r="AR172" s="181" t="s">
        <v>76</v>
      </c>
      <c r="AT172" s="182" t="s">
        <v>70</v>
      </c>
      <c r="AU172" s="182" t="s">
        <v>76</v>
      </c>
      <c r="AY172" s="181" t="s">
        <v>117</v>
      </c>
      <c r="BK172" s="183">
        <f>SUM(BK173:BK174)</f>
        <v>0</v>
      </c>
    </row>
    <row r="173" spans="2:65" s="1" customFormat="1" ht="25.5" customHeight="1">
      <c r="B173" s="40"/>
      <c r="C173" s="186" t="s">
        <v>289</v>
      </c>
      <c r="D173" s="186" t="s">
        <v>119</v>
      </c>
      <c r="E173" s="187" t="s">
        <v>290</v>
      </c>
      <c r="F173" s="188" t="s">
        <v>291</v>
      </c>
      <c r="G173" s="189" t="s">
        <v>122</v>
      </c>
      <c r="H173" s="190">
        <v>12.954</v>
      </c>
      <c r="I173" s="191"/>
      <c r="J173" s="192">
        <f>ROUND(I173*H173,2)</f>
        <v>0</v>
      </c>
      <c r="K173" s="188" t="s">
        <v>21</v>
      </c>
      <c r="L173" s="60"/>
      <c r="M173" s="193" t="s">
        <v>21</v>
      </c>
      <c r="N173" s="194" t="s">
        <v>42</v>
      </c>
      <c r="O173" s="4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AR173" s="23" t="s">
        <v>124</v>
      </c>
      <c r="AT173" s="23" t="s">
        <v>119</v>
      </c>
      <c r="AU173" s="23" t="s">
        <v>83</v>
      </c>
      <c r="AY173" s="23" t="s">
        <v>117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23" t="s">
        <v>76</v>
      </c>
      <c r="BK173" s="197">
        <f>ROUND(I173*H173,2)</f>
        <v>0</v>
      </c>
      <c r="BL173" s="23" t="s">
        <v>124</v>
      </c>
      <c r="BM173" s="23" t="s">
        <v>292</v>
      </c>
    </row>
    <row r="174" spans="2:51" s="11" customFormat="1" ht="13.5">
      <c r="B174" s="198"/>
      <c r="C174" s="199"/>
      <c r="D174" s="200" t="s">
        <v>126</v>
      </c>
      <c r="E174" s="201" t="s">
        <v>21</v>
      </c>
      <c r="F174" s="202" t="s">
        <v>143</v>
      </c>
      <c r="G174" s="199"/>
      <c r="H174" s="203">
        <v>12.954</v>
      </c>
      <c r="I174" s="204"/>
      <c r="J174" s="199"/>
      <c r="K174" s="199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126</v>
      </c>
      <c r="AU174" s="209" t="s">
        <v>83</v>
      </c>
      <c r="AV174" s="11" t="s">
        <v>83</v>
      </c>
      <c r="AW174" s="11" t="s">
        <v>35</v>
      </c>
      <c r="AX174" s="11" t="s">
        <v>76</v>
      </c>
      <c r="AY174" s="209" t="s">
        <v>117</v>
      </c>
    </row>
    <row r="175" spans="2:63" s="10" customFormat="1" ht="29.85" customHeight="1">
      <c r="B175" s="170"/>
      <c r="C175" s="171"/>
      <c r="D175" s="172" t="s">
        <v>70</v>
      </c>
      <c r="E175" s="184" t="s">
        <v>133</v>
      </c>
      <c r="F175" s="184" t="s">
        <v>293</v>
      </c>
      <c r="G175" s="171"/>
      <c r="H175" s="171"/>
      <c r="I175" s="174"/>
      <c r="J175" s="185">
        <f>BK175</f>
        <v>0</v>
      </c>
      <c r="K175" s="171"/>
      <c r="L175" s="176"/>
      <c r="M175" s="177"/>
      <c r="N175" s="178"/>
      <c r="O175" s="178"/>
      <c r="P175" s="179">
        <f>SUM(P176:P186)</f>
        <v>0</v>
      </c>
      <c r="Q175" s="178"/>
      <c r="R175" s="179">
        <f>SUM(R176:R186)</f>
        <v>0</v>
      </c>
      <c r="S175" s="178"/>
      <c r="T175" s="180">
        <f>SUM(T176:T186)</f>
        <v>0</v>
      </c>
      <c r="AR175" s="181" t="s">
        <v>76</v>
      </c>
      <c r="AT175" s="182" t="s">
        <v>70</v>
      </c>
      <c r="AU175" s="182" t="s">
        <v>76</v>
      </c>
      <c r="AY175" s="181" t="s">
        <v>117</v>
      </c>
      <c r="BK175" s="183">
        <f>SUM(BK176:BK186)</f>
        <v>0</v>
      </c>
    </row>
    <row r="176" spans="2:65" s="1" customFormat="1" ht="16.5" customHeight="1">
      <c r="B176" s="40"/>
      <c r="C176" s="186" t="s">
        <v>294</v>
      </c>
      <c r="D176" s="186" t="s">
        <v>119</v>
      </c>
      <c r="E176" s="187" t="s">
        <v>295</v>
      </c>
      <c r="F176" s="188" t="s">
        <v>296</v>
      </c>
      <c r="G176" s="189" t="s">
        <v>122</v>
      </c>
      <c r="H176" s="190">
        <v>32.385</v>
      </c>
      <c r="I176" s="191"/>
      <c r="J176" s="192">
        <f>ROUND(I176*H176,2)</f>
        <v>0</v>
      </c>
      <c r="K176" s="188" t="s">
        <v>123</v>
      </c>
      <c r="L176" s="60"/>
      <c r="M176" s="193" t="s">
        <v>21</v>
      </c>
      <c r="N176" s="194" t="s">
        <v>42</v>
      </c>
      <c r="O176" s="4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AR176" s="23" t="s">
        <v>124</v>
      </c>
      <c r="AT176" s="23" t="s">
        <v>119</v>
      </c>
      <c r="AU176" s="23" t="s">
        <v>83</v>
      </c>
      <c r="AY176" s="23" t="s">
        <v>117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23" t="s">
        <v>76</v>
      </c>
      <c r="BK176" s="197">
        <f>ROUND(I176*H176,2)</f>
        <v>0</v>
      </c>
      <c r="BL176" s="23" t="s">
        <v>124</v>
      </c>
      <c r="BM176" s="23" t="s">
        <v>297</v>
      </c>
    </row>
    <row r="177" spans="2:51" s="13" customFormat="1" ht="13.5">
      <c r="B177" s="221"/>
      <c r="C177" s="222"/>
      <c r="D177" s="200" t="s">
        <v>126</v>
      </c>
      <c r="E177" s="223" t="s">
        <v>21</v>
      </c>
      <c r="F177" s="224" t="s">
        <v>298</v>
      </c>
      <c r="G177" s="222"/>
      <c r="H177" s="223" t="s">
        <v>21</v>
      </c>
      <c r="I177" s="225"/>
      <c r="J177" s="222"/>
      <c r="K177" s="222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126</v>
      </c>
      <c r="AU177" s="230" t="s">
        <v>83</v>
      </c>
      <c r="AV177" s="13" t="s">
        <v>76</v>
      </c>
      <c r="AW177" s="13" t="s">
        <v>35</v>
      </c>
      <c r="AX177" s="13" t="s">
        <v>71</v>
      </c>
      <c r="AY177" s="230" t="s">
        <v>117</v>
      </c>
    </row>
    <row r="178" spans="2:51" s="11" customFormat="1" ht="13.5">
      <c r="B178" s="198"/>
      <c r="C178" s="199"/>
      <c r="D178" s="200" t="s">
        <v>126</v>
      </c>
      <c r="E178" s="201" t="s">
        <v>21</v>
      </c>
      <c r="F178" s="202" t="s">
        <v>299</v>
      </c>
      <c r="G178" s="199"/>
      <c r="H178" s="203">
        <v>19.431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126</v>
      </c>
      <c r="AU178" s="209" t="s">
        <v>83</v>
      </c>
      <c r="AV178" s="11" t="s">
        <v>83</v>
      </c>
      <c r="AW178" s="11" t="s">
        <v>35</v>
      </c>
      <c r="AX178" s="11" t="s">
        <v>71</v>
      </c>
      <c r="AY178" s="209" t="s">
        <v>117</v>
      </c>
    </row>
    <row r="179" spans="2:51" s="13" customFormat="1" ht="13.5">
      <c r="B179" s="221"/>
      <c r="C179" s="222"/>
      <c r="D179" s="200" t="s">
        <v>126</v>
      </c>
      <c r="E179" s="223" t="s">
        <v>21</v>
      </c>
      <c r="F179" s="224" t="s">
        <v>300</v>
      </c>
      <c r="G179" s="222"/>
      <c r="H179" s="223" t="s">
        <v>21</v>
      </c>
      <c r="I179" s="225"/>
      <c r="J179" s="222"/>
      <c r="K179" s="222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126</v>
      </c>
      <c r="AU179" s="230" t="s">
        <v>83</v>
      </c>
      <c r="AV179" s="13" t="s">
        <v>76</v>
      </c>
      <c r="AW179" s="13" t="s">
        <v>35</v>
      </c>
      <c r="AX179" s="13" t="s">
        <v>71</v>
      </c>
      <c r="AY179" s="230" t="s">
        <v>117</v>
      </c>
    </row>
    <row r="180" spans="2:51" s="11" customFormat="1" ht="13.5">
      <c r="B180" s="198"/>
      <c r="C180" s="199"/>
      <c r="D180" s="200" t="s">
        <v>126</v>
      </c>
      <c r="E180" s="201" t="s">
        <v>21</v>
      </c>
      <c r="F180" s="202" t="s">
        <v>301</v>
      </c>
      <c r="G180" s="199"/>
      <c r="H180" s="203">
        <v>32.385</v>
      </c>
      <c r="I180" s="204"/>
      <c r="J180" s="199"/>
      <c r="K180" s="199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126</v>
      </c>
      <c r="AU180" s="209" t="s">
        <v>83</v>
      </c>
      <c r="AV180" s="11" t="s">
        <v>83</v>
      </c>
      <c r="AW180" s="11" t="s">
        <v>35</v>
      </c>
      <c r="AX180" s="11" t="s">
        <v>76</v>
      </c>
      <c r="AY180" s="209" t="s">
        <v>117</v>
      </c>
    </row>
    <row r="181" spans="2:65" s="1" customFormat="1" ht="16.5" customHeight="1">
      <c r="B181" s="40"/>
      <c r="C181" s="186" t="s">
        <v>302</v>
      </c>
      <c r="D181" s="186" t="s">
        <v>119</v>
      </c>
      <c r="E181" s="187" t="s">
        <v>303</v>
      </c>
      <c r="F181" s="188" t="s">
        <v>304</v>
      </c>
      <c r="G181" s="189" t="s">
        <v>122</v>
      </c>
      <c r="H181" s="190">
        <v>9.716</v>
      </c>
      <c r="I181" s="191"/>
      <c r="J181" s="192">
        <f>ROUND(I181*H181,2)</f>
        <v>0</v>
      </c>
      <c r="K181" s="188" t="s">
        <v>140</v>
      </c>
      <c r="L181" s="60"/>
      <c r="M181" s="193" t="s">
        <v>21</v>
      </c>
      <c r="N181" s="194" t="s">
        <v>42</v>
      </c>
      <c r="O181" s="41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AR181" s="23" t="s">
        <v>124</v>
      </c>
      <c r="AT181" s="23" t="s">
        <v>119</v>
      </c>
      <c r="AU181" s="23" t="s">
        <v>83</v>
      </c>
      <c r="AY181" s="23" t="s">
        <v>117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23" t="s">
        <v>76</v>
      </c>
      <c r="BK181" s="197">
        <f>ROUND(I181*H181,2)</f>
        <v>0</v>
      </c>
      <c r="BL181" s="23" t="s">
        <v>124</v>
      </c>
      <c r="BM181" s="23" t="s">
        <v>305</v>
      </c>
    </row>
    <row r="182" spans="2:51" s="13" customFormat="1" ht="13.5">
      <c r="B182" s="221"/>
      <c r="C182" s="222"/>
      <c r="D182" s="200" t="s">
        <v>126</v>
      </c>
      <c r="E182" s="223" t="s">
        <v>21</v>
      </c>
      <c r="F182" s="224" t="s">
        <v>306</v>
      </c>
      <c r="G182" s="222"/>
      <c r="H182" s="223" t="s">
        <v>21</v>
      </c>
      <c r="I182" s="225"/>
      <c r="J182" s="222"/>
      <c r="K182" s="222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126</v>
      </c>
      <c r="AU182" s="230" t="s">
        <v>83</v>
      </c>
      <c r="AV182" s="13" t="s">
        <v>76</v>
      </c>
      <c r="AW182" s="13" t="s">
        <v>35</v>
      </c>
      <c r="AX182" s="13" t="s">
        <v>71</v>
      </c>
      <c r="AY182" s="230" t="s">
        <v>117</v>
      </c>
    </row>
    <row r="183" spans="2:51" s="11" customFormat="1" ht="13.5">
      <c r="B183" s="198"/>
      <c r="C183" s="199"/>
      <c r="D183" s="200" t="s">
        <v>126</v>
      </c>
      <c r="E183" s="201" t="s">
        <v>21</v>
      </c>
      <c r="F183" s="202" t="s">
        <v>307</v>
      </c>
      <c r="G183" s="199"/>
      <c r="H183" s="203">
        <v>9.716</v>
      </c>
      <c r="I183" s="204"/>
      <c r="J183" s="199"/>
      <c r="K183" s="199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126</v>
      </c>
      <c r="AU183" s="209" t="s">
        <v>83</v>
      </c>
      <c r="AV183" s="11" t="s">
        <v>83</v>
      </c>
      <c r="AW183" s="11" t="s">
        <v>35</v>
      </c>
      <c r="AX183" s="11" t="s">
        <v>76</v>
      </c>
      <c r="AY183" s="209" t="s">
        <v>117</v>
      </c>
    </row>
    <row r="184" spans="2:65" s="1" customFormat="1" ht="25.5" customHeight="1">
      <c r="B184" s="40"/>
      <c r="C184" s="186" t="s">
        <v>308</v>
      </c>
      <c r="D184" s="186" t="s">
        <v>119</v>
      </c>
      <c r="E184" s="187" t="s">
        <v>309</v>
      </c>
      <c r="F184" s="188" t="s">
        <v>310</v>
      </c>
      <c r="G184" s="189" t="s">
        <v>122</v>
      </c>
      <c r="H184" s="190">
        <v>12.954</v>
      </c>
      <c r="I184" s="191"/>
      <c r="J184" s="192">
        <f>ROUND(I184*H184,2)</f>
        <v>0</v>
      </c>
      <c r="K184" s="188" t="s">
        <v>140</v>
      </c>
      <c r="L184" s="60"/>
      <c r="M184" s="193" t="s">
        <v>21</v>
      </c>
      <c r="N184" s="194" t="s">
        <v>42</v>
      </c>
      <c r="O184" s="4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AR184" s="23" t="s">
        <v>124</v>
      </c>
      <c r="AT184" s="23" t="s">
        <v>119</v>
      </c>
      <c r="AU184" s="23" t="s">
        <v>83</v>
      </c>
      <c r="AY184" s="23" t="s">
        <v>117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23" t="s">
        <v>76</v>
      </c>
      <c r="BK184" s="197">
        <f>ROUND(I184*H184,2)</f>
        <v>0</v>
      </c>
      <c r="BL184" s="23" t="s">
        <v>124</v>
      </c>
      <c r="BM184" s="23" t="s">
        <v>311</v>
      </c>
    </row>
    <row r="185" spans="2:51" s="13" customFormat="1" ht="13.5">
      <c r="B185" s="221"/>
      <c r="C185" s="222"/>
      <c r="D185" s="200" t="s">
        <v>126</v>
      </c>
      <c r="E185" s="223" t="s">
        <v>21</v>
      </c>
      <c r="F185" s="224" t="s">
        <v>312</v>
      </c>
      <c r="G185" s="222"/>
      <c r="H185" s="223" t="s">
        <v>21</v>
      </c>
      <c r="I185" s="225"/>
      <c r="J185" s="222"/>
      <c r="K185" s="222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126</v>
      </c>
      <c r="AU185" s="230" t="s">
        <v>83</v>
      </c>
      <c r="AV185" s="13" t="s">
        <v>76</v>
      </c>
      <c r="AW185" s="13" t="s">
        <v>35</v>
      </c>
      <c r="AX185" s="13" t="s">
        <v>71</v>
      </c>
      <c r="AY185" s="230" t="s">
        <v>117</v>
      </c>
    </row>
    <row r="186" spans="2:51" s="11" customFormat="1" ht="13.5">
      <c r="B186" s="198"/>
      <c r="C186" s="199"/>
      <c r="D186" s="200" t="s">
        <v>126</v>
      </c>
      <c r="E186" s="201" t="s">
        <v>21</v>
      </c>
      <c r="F186" s="202" t="s">
        <v>143</v>
      </c>
      <c r="G186" s="199"/>
      <c r="H186" s="203">
        <v>12.954</v>
      </c>
      <c r="I186" s="204"/>
      <c r="J186" s="199"/>
      <c r="K186" s="199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126</v>
      </c>
      <c r="AU186" s="209" t="s">
        <v>83</v>
      </c>
      <c r="AV186" s="11" t="s">
        <v>83</v>
      </c>
      <c r="AW186" s="11" t="s">
        <v>35</v>
      </c>
      <c r="AX186" s="11" t="s">
        <v>76</v>
      </c>
      <c r="AY186" s="209" t="s">
        <v>117</v>
      </c>
    </row>
    <row r="187" spans="2:63" s="10" customFormat="1" ht="29.85" customHeight="1">
      <c r="B187" s="170"/>
      <c r="C187" s="171"/>
      <c r="D187" s="172" t="s">
        <v>70</v>
      </c>
      <c r="E187" s="184" t="s">
        <v>167</v>
      </c>
      <c r="F187" s="184" t="s">
        <v>313</v>
      </c>
      <c r="G187" s="171"/>
      <c r="H187" s="171"/>
      <c r="I187" s="174"/>
      <c r="J187" s="185">
        <f>BK187</f>
        <v>0</v>
      </c>
      <c r="K187" s="171"/>
      <c r="L187" s="176"/>
      <c r="M187" s="177"/>
      <c r="N187" s="178"/>
      <c r="O187" s="178"/>
      <c r="P187" s="179">
        <f>SUM(P188:P210)</f>
        <v>0</v>
      </c>
      <c r="Q187" s="178"/>
      <c r="R187" s="179">
        <f>SUM(R188:R210)</f>
        <v>9.9573006</v>
      </c>
      <c r="S187" s="178"/>
      <c r="T187" s="180">
        <f>SUM(T188:T210)</f>
        <v>8.213762000000001</v>
      </c>
      <c r="AR187" s="181" t="s">
        <v>76</v>
      </c>
      <c r="AT187" s="182" t="s">
        <v>70</v>
      </c>
      <c r="AU187" s="182" t="s">
        <v>76</v>
      </c>
      <c r="AY187" s="181" t="s">
        <v>117</v>
      </c>
      <c r="BK187" s="183">
        <f>SUM(BK188:BK210)</f>
        <v>0</v>
      </c>
    </row>
    <row r="188" spans="2:65" s="1" customFormat="1" ht="25.5" customHeight="1">
      <c r="B188" s="40"/>
      <c r="C188" s="186" t="s">
        <v>314</v>
      </c>
      <c r="D188" s="186" t="s">
        <v>119</v>
      </c>
      <c r="E188" s="187" t="s">
        <v>315</v>
      </c>
      <c r="F188" s="188" t="s">
        <v>316</v>
      </c>
      <c r="G188" s="189" t="s">
        <v>122</v>
      </c>
      <c r="H188" s="190">
        <v>7.65</v>
      </c>
      <c r="I188" s="191"/>
      <c r="J188" s="192">
        <f>ROUND(I188*H188,2)</f>
        <v>0</v>
      </c>
      <c r="K188" s="188" t="s">
        <v>123</v>
      </c>
      <c r="L188" s="60"/>
      <c r="M188" s="193" t="s">
        <v>21</v>
      </c>
      <c r="N188" s="194" t="s">
        <v>42</v>
      </c>
      <c r="O188" s="41"/>
      <c r="P188" s="195">
        <f>O188*H188</f>
        <v>0</v>
      </c>
      <c r="Q188" s="195">
        <v>0.00036</v>
      </c>
      <c r="R188" s="195">
        <f>Q188*H188</f>
        <v>0.0027540000000000004</v>
      </c>
      <c r="S188" s="195">
        <v>0</v>
      </c>
      <c r="T188" s="196">
        <f>S188*H188</f>
        <v>0</v>
      </c>
      <c r="AR188" s="23" t="s">
        <v>124</v>
      </c>
      <c r="AT188" s="23" t="s">
        <v>119</v>
      </c>
      <c r="AU188" s="23" t="s">
        <v>83</v>
      </c>
      <c r="AY188" s="23" t="s">
        <v>117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23" t="s">
        <v>76</v>
      </c>
      <c r="BK188" s="197">
        <f>ROUND(I188*H188,2)</f>
        <v>0</v>
      </c>
      <c r="BL188" s="23" t="s">
        <v>124</v>
      </c>
      <c r="BM188" s="23" t="s">
        <v>317</v>
      </c>
    </row>
    <row r="189" spans="2:51" s="11" customFormat="1" ht="13.5">
      <c r="B189" s="198"/>
      <c r="C189" s="199"/>
      <c r="D189" s="200" t="s">
        <v>126</v>
      </c>
      <c r="E189" s="201" t="s">
        <v>21</v>
      </c>
      <c r="F189" s="202" t="s">
        <v>318</v>
      </c>
      <c r="G189" s="199"/>
      <c r="H189" s="203">
        <v>7.65</v>
      </c>
      <c r="I189" s="204"/>
      <c r="J189" s="199"/>
      <c r="K189" s="199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126</v>
      </c>
      <c r="AU189" s="209" t="s">
        <v>83</v>
      </c>
      <c r="AV189" s="11" t="s">
        <v>83</v>
      </c>
      <c r="AW189" s="11" t="s">
        <v>35</v>
      </c>
      <c r="AX189" s="11" t="s">
        <v>76</v>
      </c>
      <c r="AY189" s="209" t="s">
        <v>117</v>
      </c>
    </row>
    <row r="190" spans="2:65" s="1" customFormat="1" ht="16.5" customHeight="1">
      <c r="B190" s="40"/>
      <c r="C190" s="186" t="s">
        <v>319</v>
      </c>
      <c r="D190" s="186" t="s">
        <v>119</v>
      </c>
      <c r="E190" s="187" t="s">
        <v>320</v>
      </c>
      <c r="F190" s="188" t="s">
        <v>321</v>
      </c>
      <c r="G190" s="189" t="s">
        <v>282</v>
      </c>
      <c r="H190" s="190">
        <v>64.77</v>
      </c>
      <c r="I190" s="191"/>
      <c r="J190" s="192">
        <f>ROUND(I190*H190,2)</f>
        <v>0</v>
      </c>
      <c r="K190" s="188" t="s">
        <v>140</v>
      </c>
      <c r="L190" s="60"/>
      <c r="M190" s="193" t="s">
        <v>21</v>
      </c>
      <c r="N190" s="194" t="s">
        <v>42</v>
      </c>
      <c r="O190" s="41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AR190" s="23" t="s">
        <v>124</v>
      </c>
      <c r="AT190" s="23" t="s">
        <v>119</v>
      </c>
      <c r="AU190" s="23" t="s">
        <v>83</v>
      </c>
      <c r="AY190" s="23" t="s">
        <v>117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23" t="s">
        <v>76</v>
      </c>
      <c r="BK190" s="197">
        <f>ROUND(I190*H190,2)</f>
        <v>0</v>
      </c>
      <c r="BL190" s="23" t="s">
        <v>124</v>
      </c>
      <c r="BM190" s="23" t="s">
        <v>322</v>
      </c>
    </row>
    <row r="191" spans="2:65" s="1" customFormat="1" ht="25.5" customHeight="1">
      <c r="B191" s="40"/>
      <c r="C191" s="186" t="s">
        <v>323</v>
      </c>
      <c r="D191" s="186" t="s">
        <v>119</v>
      </c>
      <c r="E191" s="187" t="s">
        <v>324</v>
      </c>
      <c r="F191" s="188" t="s">
        <v>325</v>
      </c>
      <c r="G191" s="189" t="s">
        <v>282</v>
      </c>
      <c r="H191" s="190">
        <v>64.77</v>
      </c>
      <c r="I191" s="191"/>
      <c r="J191" s="192">
        <f>ROUND(I191*H191,2)</f>
        <v>0</v>
      </c>
      <c r="K191" s="188" t="s">
        <v>123</v>
      </c>
      <c r="L191" s="60"/>
      <c r="M191" s="193" t="s">
        <v>21</v>
      </c>
      <c r="N191" s="194" t="s">
        <v>42</v>
      </c>
      <c r="O191" s="41"/>
      <c r="P191" s="195">
        <f>O191*H191</f>
        <v>0</v>
      </c>
      <c r="Q191" s="195">
        <v>0.11808</v>
      </c>
      <c r="R191" s="195">
        <f>Q191*H191</f>
        <v>7.6480416</v>
      </c>
      <c r="S191" s="195">
        <v>0</v>
      </c>
      <c r="T191" s="196">
        <f>S191*H191</f>
        <v>0</v>
      </c>
      <c r="AR191" s="23" t="s">
        <v>124</v>
      </c>
      <c r="AT191" s="23" t="s">
        <v>119</v>
      </c>
      <c r="AU191" s="23" t="s">
        <v>83</v>
      </c>
      <c r="AY191" s="23" t="s">
        <v>117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23" t="s">
        <v>76</v>
      </c>
      <c r="BK191" s="197">
        <f>ROUND(I191*H191,2)</f>
        <v>0</v>
      </c>
      <c r="BL191" s="23" t="s">
        <v>124</v>
      </c>
      <c r="BM191" s="23" t="s">
        <v>326</v>
      </c>
    </row>
    <row r="192" spans="2:51" s="11" customFormat="1" ht="13.5">
      <c r="B192" s="198"/>
      <c r="C192" s="199"/>
      <c r="D192" s="200" t="s">
        <v>126</v>
      </c>
      <c r="E192" s="201" t="s">
        <v>21</v>
      </c>
      <c r="F192" s="202" t="s">
        <v>327</v>
      </c>
      <c r="G192" s="199"/>
      <c r="H192" s="203">
        <v>64.77</v>
      </c>
      <c r="I192" s="204"/>
      <c r="J192" s="199"/>
      <c r="K192" s="199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126</v>
      </c>
      <c r="AU192" s="209" t="s">
        <v>83</v>
      </c>
      <c r="AV192" s="11" t="s">
        <v>83</v>
      </c>
      <c r="AW192" s="11" t="s">
        <v>35</v>
      </c>
      <c r="AX192" s="11" t="s">
        <v>71</v>
      </c>
      <c r="AY192" s="209" t="s">
        <v>117</v>
      </c>
    </row>
    <row r="193" spans="2:51" s="12" customFormat="1" ht="13.5">
      <c r="B193" s="210"/>
      <c r="C193" s="211"/>
      <c r="D193" s="200" t="s">
        <v>126</v>
      </c>
      <c r="E193" s="212" t="s">
        <v>21</v>
      </c>
      <c r="F193" s="213" t="s">
        <v>128</v>
      </c>
      <c r="G193" s="211"/>
      <c r="H193" s="214">
        <v>64.77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126</v>
      </c>
      <c r="AU193" s="220" t="s">
        <v>83</v>
      </c>
      <c r="AV193" s="12" t="s">
        <v>124</v>
      </c>
      <c r="AW193" s="12" t="s">
        <v>35</v>
      </c>
      <c r="AX193" s="12" t="s">
        <v>76</v>
      </c>
      <c r="AY193" s="220" t="s">
        <v>117</v>
      </c>
    </row>
    <row r="194" spans="2:65" s="1" customFormat="1" ht="25.5" customHeight="1">
      <c r="B194" s="40"/>
      <c r="C194" s="233" t="s">
        <v>328</v>
      </c>
      <c r="D194" s="233" t="s">
        <v>222</v>
      </c>
      <c r="E194" s="234" t="s">
        <v>329</v>
      </c>
      <c r="F194" s="235" t="s">
        <v>330</v>
      </c>
      <c r="G194" s="236" t="s">
        <v>131</v>
      </c>
      <c r="H194" s="237">
        <v>242.79</v>
      </c>
      <c r="I194" s="238"/>
      <c r="J194" s="239">
        <f>ROUND(I194*H194,2)</f>
        <v>0</v>
      </c>
      <c r="K194" s="235" t="s">
        <v>140</v>
      </c>
      <c r="L194" s="240"/>
      <c r="M194" s="241" t="s">
        <v>21</v>
      </c>
      <c r="N194" s="242" t="s">
        <v>42</v>
      </c>
      <c r="O194" s="41"/>
      <c r="P194" s="195">
        <f>O194*H194</f>
        <v>0</v>
      </c>
      <c r="Q194" s="195">
        <v>0.0095</v>
      </c>
      <c r="R194" s="195">
        <f>Q194*H194</f>
        <v>2.306505</v>
      </c>
      <c r="S194" s="195">
        <v>0</v>
      </c>
      <c r="T194" s="196">
        <f>S194*H194</f>
        <v>0</v>
      </c>
      <c r="AR194" s="23" t="s">
        <v>159</v>
      </c>
      <c r="AT194" s="23" t="s">
        <v>222</v>
      </c>
      <c r="AU194" s="23" t="s">
        <v>83</v>
      </c>
      <c r="AY194" s="23" t="s">
        <v>117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23" t="s">
        <v>76</v>
      </c>
      <c r="BK194" s="197">
        <f>ROUND(I194*H194,2)</f>
        <v>0</v>
      </c>
      <c r="BL194" s="23" t="s">
        <v>124</v>
      </c>
      <c r="BM194" s="23" t="s">
        <v>331</v>
      </c>
    </row>
    <row r="195" spans="2:51" s="11" customFormat="1" ht="13.5">
      <c r="B195" s="198"/>
      <c r="C195" s="199"/>
      <c r="D195" s="200" t="s">
        <v>126</v>
      </c>
      <c r="E195" s="201" t="s">
        <v>21</v>
      </c>
      <c r="F195" s="202" t="s">
        <v>332</v>
      </c>
      <c r="G195" s="199"/>
      <c r="H195" s="203">
        <v>242.79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126</v>
      </c>
      <c r="AU195" s="209" t="s">
        <v>83</v>
      </c>
      <c r="AV195" s="11" t="s">
        <v>83</v>
      </c>
      <c r="AW195" s="11" t="s">
        <v>35</v>
      </c>
      <c r="AX195" s="11" t="s">
        <v>76</v>
      </c>
      <c r="AY195" s="209" t="s">
        <v>117</v>
      </c>
    </row>
    <row r="196" spans="2:65" s="1" customFormat="1" ht="16.5" customHeight="1">
      <c r="B196" s="40"/>
      <c r="C196" s="186" t="s">
        <v>333</v>
      </c>
      <c r="D196" s="186" t="s">
        <v>119</v>
      </c>
      <c r="E196" s="187" t="s">
        <v>334</v>
      </c>
      <c r="F196" s="188" t="s">
        <v>335</v>
      </c>
      <c r="G196" s="189" t="s">
        <v>151</v>
      </c>
      <c r="H196" s="190">
        <v>3.968</v>
      </c>
      <c r="I196" s="191"/>
      <c r="J196" s="192">
        <f>ROUND(I196*H196,2)</f>
        <v>0</v>
      </c>
      <c r="K196" s="188" t="s">
        <v>123</v>
      </c>
      <c r="L196" s="60"/>
      <c r="M196" s="193" t="s">
        <v>21</v>
      </c>
      <c r="N196" s="194" t="s">
        <v>42</v>
      </c>
      <c r="O196" s="41"/>
      <c r="P196" s="195">
        <f>O196*H196</f>
        <v>0</v>
      </c>
      <c r="Q196" s="195">
        <v>0</v>
      </c>
      <c r="R196" s="195">
        <f>Q196*H196</f>
        <v>0</v>
      </c>
      <c r="S196" s="195">
        <v>2</v>
      </c>
      <c r="T196" s="196">
        <f>S196*H196</f>
        <v>7.936</v>
      </c>
      <c r="AR196" s="23" t="s">
        <v>124</v>
      </c>
      <c r="AT196" s="23" t="s">
        <v>119</v>
      </c>
      <c r="AU196" s="23" t="s">
        <v>83</v>
      </c>
      <c r="AY196" s="23" t="s">
        <v>117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23" t="s">
        <v>76</v>
      </c>
      <c r="BK196" s="197">
        <f>ROUND(I196*H196,2)</f>
        <v>0</v>
      </c>
      <c r="BL196" s="23" t="s">
        <v>124</v>
      </c>
      <c r="BM196" s="23" t="s">
        <v>336</v>
      </c>
    </row>
    <row r="197" spans="2:51" s="13" customFormat="1" ht="13.5">
      <c r="B197" s="221"/>
      <c r="C197" s="222"/>
      <c r="D197" s="200" t="s">
        <v>126</v>
      </c>
      <c r="E197" s="223" t="s">
        <v>21</v>
      </c>
      <c r="F197" s="224" t="s">
        <v>337</v>
      </c>
      <c r="G197" s="222"/>
      <c r="H197" s="223" t="s">
        <v>21</v>
      </c>
      <c r="I197" s="225"/>
      <c r="J197" s="222"/>
      <c r="K197" s="222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126</v>
      </c>
      <c r="AU197" s="230" t="s">
        <v>83</v>
      </c>
      <c r="AV197" s="13" t="s">
        <v>76</v>
      </c>
      <c r="AW197" s="13" t="s">
        <v>35</v>
      </c>
      <c r="AX197" s="13" t="s">
        <v>71</v>
      </c>
      <c r="AY197" s="230" t="s">
        <v>117</v>
      </c>
    </row>
    <row r="198" spans="2:51" s="11" customFormat="1" ht="13.5">
      <c r="B198" s="198"/>
      <c r="C198" s="199"/>
      <c r="D198" s="200" t="s">
        <v>126</v>
      </c>
      <c r="E198" s="201" t="s">
        <v>21</v>
      </c>
      <c r="F198" s="202" t="s">
        <v>338</v>
      </c>
      <c r="G198" s="199"/>
      <c r="H198" s="203">
        <v>2.48</v>
      </c>
      <c r="I198" s="204"/>
      <c r="J198" s="199"/>
      <c r="K198" s="199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126</v>
      </c>
      <c r="AU198" s="209" t="s">
        <v>83</v>
      </c>
      <c r="AV198" s="11" t="s">
        <v>83</v>
      </c>
      <c r="AW198" s="11" t="s">
        <v>35</v>
      </c>
      <c r="AX198" s="11" t="s">
        <v>71</v>
      </c>
      <c r="AY198" s="209" t="s">
        <v>117</v>
      </c>
    </row>
    <row r="199" spans="2:51" s="13" customFormat="1" ht="13.5">
      <c r="B199" s="221"/>
      <c r="C199" s="222"/>
      <c r="D199" s="200" t="s">
        <v>126</v>
      </c>
      <c r="E199" s="223" t="s">
        <v>21</v>
      </c>
      <c r="F199" s="224" t="s">
        <v>339</v>
      </c>
      <c r="G199" s="222"/>
      <c r="H199" s="223" t="s">
        <v>21</v>
      </c>
      <c r="I199" s="225"/>
      <c r="J199" s="222"/>
      <c r="K199" s="222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126</v>
      </c>
      <c r="AU199" s="230" t="s">
        <v>83</v>
      </c>
      <c r="AV199" s="13" t="s">
        <v>76</v>
      </c>
      <c r="AW199" s="13" t="s">
        <v>35</v>
      </c>
      <c r="AX199" s="13" t="s">
        <v>71</v>
      </c>
      <c r="AY199" s="230" t="s">
        <v>117</v>
      </c>
    </row>
    <row r="200" spans="2:51" s="11" customFormat="1" ht="13.5">
      <c r="B200" s="198"/>
      <c r="C200" s="199"/>
      <c r="D200" s="200" t="s">
        <v>126</v>
      </c>
      <c r="E200" s="201" t="s">
        <v>21</v>
      </c>
      <c r="F200" s="202" t="s">
        <v>340</v>
      </c>
      <c r="G200" s="199"/>
      <c r="H200" s="203">
        <v>1.488</v>
      </c>
      <c r="I200" s="204"/>
      <c r="J200" s="199"/>
      <c r="K200" s="199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126</v>
      </c>
      <c r="AU200" s="209" t="s">
        <v>83</v>
      </c>
      <c r="AV200" s="11" t="s">
        <v>83</v>
      </c>
      <c r="AW200" s="11" t="s">
        <v>35</v>
      </c>
      <c r="AX200" s="11" t="s">
        <v>71</v>
      </c>
      <c r="AY200" s="209" t="s">
        <v>117</v>
      </c>
    </row>
    <row r="201" spans="2:51" s="12" customFormat="1" ht="13.5">
      <c r="B201" s="210"/>
      <c r="C201" s="211"/>
      <c r="D201" s="200" t="s">
        <v>126</v>
      </c>
      <c r="E201" s="212" t="s">
        <v>21</v>
      </c>
      <c r="F201" s="213" t="s">
        <v>128</v>
      </c>
      <c r="G201" s="211"/>
      <c r="H201" s="214">
        <v>3.968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126</v>
      </c>
      <c r="AU201" s="220" t="s">
        <v>83</v>
      </c>
      <c r="AV201" s="12" t="s">
        <v>124</v>
      </c>
      <c r="AW201" s="12" t="s">
        <v>35</v>
      </c>
      <c r="AX201" s="12" t="s">
        <v>76</v>
      </c>
      <c r="AY201" s="220" t="s">
        <v>117</v>
      </c>
    </row>
    <row r="202" spans="2:65" s="1" customFormat="1" ht="16.5" customHeight="1">
      <c r="B202" s="40"/>
      <c r="C202" s="186" t="s">
        <v>341</v>
      </c>
      <c r="D202" s="186" t="s">
        <v>119</v>
      </c>
      <c r="E202" s="187" t="s">
        <v>342</v>
      </c>
      <c r="F202" s="188" t="s">
        <v>343</v>
      </c>
      <c r="G202" s="189" t="s">
        <v>131</v>
      </c>
      <c r="H202" s="190">
        <v>20.667</v>
      </c>
      <c r="I202" s="191"/>
      <c r="J202" s="192">
        <f>ROUND(I202*H202,2)</f>
        <v>0</v>
      </c>
      <c r="K202" s="188" t="s">
        <v>123</v>
      </c>
      <c r="L202" s="60"/>
      <c r="M202" s="193" t="s">
        <v>21</v>
      </c>
      <c r="N202" s="194" t="s">
        <v>42</v>
      </c>
      <c r="O202" s="41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AR202" s="23" t="s">
        <v>124</v>
      </c>
      <c r="AT202" s="23" t="s">
        <v>119</v>
      </c>
      <c r="AU202" s="23" t="s">
        <v>83</v>
      </c>
      <c r="AY202" s="23" t="s">
        <v>117</v>
      </c>
      <c r="BE202" s="197">
        <f>IF(N202="základní",J202,0)</f>
        <v>0</v>
      </c>
      <c r="BF202" s="197">
        <f>IF(N202="snížená",J202,0)</f>
        <v>0</v>
      </c>
      <c r="BG202" s="197">
        <f>IF(N202="zákl. přenesená",J202,0)</f>
        <v>0</v>
      </c>
      <c r="BH202" s="197">
        <f>IF(N202="sníž. přenesená",J202,0)</f>
        <v>0</v>
      </c>
      <c r="BI202" s="197">
        <f>IF(N202="nulová",J202,0)</f>
        <v>0</v>
      </c>
      <c r="BJ202" s="23" t="s">
        <v>76</v>
      </c>
      <c r="BK202" s="197">
        <f>ROUND(I202*H202,2)</f>
        <v>0</v>
      </c>
      <c r="BL202" s="23" t="s">
        <v>124</v>
      </c>
      <c r="BM202" s="23" t="s">
        <v>344</v>
      </c>
    </row>
    <row r="203" spans="2:51" s="11" customFormat="1" ht="13.5">
      <c r="B203" s="198"/>
      <c r="C203" s="199"/>
      <c r="D203" s="200" t="s">
        <v>126</v>
      </c>
      <c r="E203" s="201" t="s">
        <v>21</v>
      </c>
      <c r="F203" s="202" t="s">
        <v>345</v>
      </c>
      <c r="G203" s="199"/>
      <c r="H203" s="203">
        <v>20.667</v>
      </c>
      <c r="I203" s="204"/>
      <c r="J203" s="199"/>
      <c r="K203" s="199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126</v>
      </c>
      <c r="AU203" s="209" t="s">
        <v>83</v>
      </c>
      <c r="AV203" s="11" t="s">
        <v>83</v>
      </c>
      <c r="AW203" s="11" t="s">
        <v>35</v>
      </c>
      <c r="AX203" s="11" t="s">
        <v>71</v>
      </c>
      <c r="AY203" s="209" t="s">
        <v>117</v>
      </c>
    </row>
    <row r="204" spans="2:51" s="12" customFormat="1" ht="13.5">
      <c r="B204" s="210"/>
      <c r="C204" s="211"/>
      <c r="D204" s="200" t="s">
        <v>126</v>
      </c>
      <c r="E204" s="212" t="s">
        <v>21</v>
      </c>
      <c r="F204" s="213" t="s">
        <v>128</v>
      </c>
      <c r="G204" s="211"/>
      <c r="H204" s="214">
        <v>20.667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126</v>
      </c>
      <c r="AU204" s="220" t="s">
        <v>83</v>
      </c>
      <c r="AV204" s="12" t="s">
        <v>124</v>
      </c>
      <c r="AW204" s="12" t="s">
        <v>35</v>
      </c>
      <c r="AX204" s="12" t="s">
        <v>76</v>
      </c>
      <c r="AY204" s="220" t="s">
        <v>117</v>
      </c>
    </row>
    <row r="205" spans="2:65" s="1" customFormat="1" ht="16.5" customHeight="1">
      <c r="B205" s="40"/>
      <c r="C205" s="186" t="s">
        <v>346</v>
      </c>
      <c r="D205" s="186" t="s">
        <v>119</v>
      </c>
      <c r="E205" s="187" t="s">
        <v>347</v>
      </c>
      <c r="F205" s="188" t="s">
        <v>348</v>
      </c>
      <c r="G205" s="189" t="s">
        <v>131</v>
      </c>
      <c r="H205" s="190">
        <v>20.667</v>
      </c>
      <c r="I205" s="191"/>
      <c r="J205" s="192">
        <f>ROUND(I205*H205,2)</f>
        <v>0</v>
      </c>
      <c r="K205" s="188" t="s">
        <v>123</v>
      </c>
      <c r="L205" s="60"/>
      <c r="M205" s="193" t="s">
        <v>21</v>
      </c>
      <c r="N205" s="194" t="s">
        <v>42</v>
      </c>
      <c r="O205" s="41"/>
      <c r="P205" s="195">
        <f>O205*H205</f>
        <v>0</v>
      </c>
      <c r="Q205" s="195">
        <v>0</v>
      </c>
      <c r="R205" s="195">
        <f>Q205*H205</f>
        <v>0</v>
      </c>
      <c r="S205" s="195">
        <v>0.006</v>
      </c>
      <c r="T205" s="196">
        <f>S205*H205</f>
        <v>0.12400200000000001</v>
      </c>
      <c r="AR205" s="23" t="s">
        <v>124</v>
      </c>
      <c r="AT205" s="23" t="s">
        <v>119</v>
      </c>
      <c r="AU205" s="23" t="s">
        <v>83</v>
      </c>
      <c r="AY205" s="23" t="s">
        <v>117</v>
      </c>
      <c r="BE205" s="197">
        <f>IF(N205="základní",J205,0)</f>
        <v>0</v>
      </c>
      <c r="BF205" s="197">
        <f>IF(N205="snížená",J205,0)</f>
        <v>0</v>
      </c>
      <c r="BG205" s="197">
        <f>IF(N205="zákl. přenesená",J205,0)</f>
        <v>0</v>
      </c>
      <c r="BH205" s="197">
        <f>IF(N205="sníž. přenesená",J205,0)</f>
        <v>0</v>
      </c>
      <c r="BI205" s="197">
        <f>IF(N205="nulová",J205,0)</f>
        <v>0</v>
      </c>
      <c r="BJ205" s="23" t="s">
        <v>76</v>
      </c>
      <c r="BK205" s="197">
        <f>ROUND(I205*H205,2)</f>
        <v>0</v>
      </c>
      <c r="BL205" s="23" t="s">
        <v>124</v>
      </c>
      <c r="BM205" s="23" t="s">
        <v>349</v>
      </c>
    </row>
    <row r="206" spans="2:51" s="11" customFormat="1" ht="13.5">
      <c r="B206" s="198"/>
      <c r="C206" s="199"/>
      <c r="D206" s="200" t="s">
        <v>126</v>
      </c>
      <c r="E206" s="201" t="s">
        <v>21</v>
      </c>
      <c r="F206" s="202" t="s">
        <v>345</v>
      </c>
      <c r="G206" s="199"/>
      <c r="H206" s="203">
        <v>20.667</v>
      </c>
      <c r="I206" s="204"/>
      <c r="J206" s="199"/>
      <c r="K206" s="199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126</v>
      </c>
      <c r="AU206" s="209" t="s">
        <v>83</v>
      </c>
      <c r="AV206" s="11" t="s">
        <v>83</v>
      </c>
      <c r="AW206" s="11" t="s">
        <v>35</v>
      </c>
      <c r="AX206" s="11" t="s">
        <v>71</v>
      </c>
      <c r="AY206" s="209" t="s">
        <v>117</v>
      </c>
    </row>
    <row r="207" spans="2:51" s="12" customFormat="1" ht="13.5">
      <c r="B207" s="210"/>
      <c r="C207" s="211"/>
      <c r="D207" s="200" t="s">
        <v>126</v>
      </c>
      <c r="E207" s="212" t="s">
        <v>21</v>
      </c>
      <c r="F207" s="213" t="s">
        <v>128</v>
      </c>
      <c r="G207" s="211"/>
      <c r="H207" s="214">
        <v>20.667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126</v>
      </c>
      <c r="AU207" s="220" t="s">
        <v>83</v>
      </c>
      <c r="AV207" s="12" t="s">
        <v>124</v>
      </c>
      <c r="AW207" s="12" t="s">
        <v>35</v>
      </c>
      <c r="AX207" s="12" t="s">
        <v>76</v>
      </c>
      <c r="AY207" s="220" t="s">
        <v>117</v>
      </c>
    </row>
    <row r="208" spans="2:65" s="1" customFormat="1" ht="16.5" customHeight="1">
      <c r="B208" s="40"/>
      <c r="C208" s="186" t="s">
        <v>350</v>
      </c>
      <c r="D208" s="186" t="s">
        <v>119</v>
      </c>
      <c r="E208" s="187" t="s">
        <v>351</v>
      </c>
      <c r="F208" s="188" t="s">
        <v>352</v>
      </c>
      <c r="G208" s="189" t="s">
        <v>282</v>
      </c>
      <c r="H208" s="190">
        <v>62</v>
      </c>
      <c r="I208" s="191"/>
      <c r="J208" s="192">
        <f>ROUND(I208*H208,2)</f>
        <v>0</v>
      </c>
      <c r="K208" s="188" t="s">
        <v>123</v>
      </c>
      <c r="L208" s="60"/>
      <c r="M208" s="193" t="s">
        <v>21</v>
      </c>
      <c r="N208" s="194" t="s">
        <v>42</v>
      </c>
      <c r="O208" s="41"/>
      <c r="P208" s="195">
        <f>O208*H208</f>
        <v>0</v>
      </c>
      <c r="Q208" s="195">
        <v>0</v>
      </c>
      <c r="R208" s="195">
        <f>Q208*H208</f>
        <v>0</v>
      </c>
      <c r="S208" s="195">
        <v>0.00248</v>
      </c>
      <c r="T208" s="196">
        <f>S208*H208</f>
        <v>0.15376</v>
      </c>
      <c r="AR208" s="23" t="s">
        <v>124</v>
      </c>
      <c r="AT208" s="23" t="s">
        <v>119</v>
      </c>
      <c r="AU208" s="23" t="s">
        <v>83</v>
      </c>
      <c r="AY208" s="23" t="s">
        <v>117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23" t="s">
        <v>76</v>
      </c>
      <c r="BK208" s="197">
        <f>ROUND(I208*H208,2)</f>
        <v>0</v>
      </c>
      <c r="BL208" s="23" t="s">
        <v>124</v>
      </c>
      <c r="BM208" s="23" t="s">
        <v>353</v>
      </c>
    </row>
    <row r="209" spans="2:51" s="11" customFormat="1" ht="13.5">
      <c r="B209" s="198"/>
      <c r="C209" s="199"/>
      <c r="D209" s="200" t="s">
        <v>126</v>
      </c>
      <c r="E209" s="201" t="s">
        <v>21</v>
      </c>
      <c r="F209" s="202" t="s">
        <v>354</v>
      </c>
      <c r="G209" s="199"/>
      <c r="H209" s="203">
        <v>62</v>
      </c>
      <c r="I209" s="204"/>
      <c r="J209" s="199"/>
      <c r="K209" s="199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126</v>
      </c>
      <c r="AU209" s="209" t="s">
        <v>83</v>
      </c>
      <c r="AV209" s="11" t="s">
        <v>83</v>
      </c>
      <c r="AW209" s="11" t="s">
        <v>35</v>
      </c>
      <c r="AX209" s="11" t="s">
        <v>71</v>
      </c>
      <c r="AY209" s="209" t="s">
        <v>117</v>
      </c>
    </row>
    <row r="210" spans="2:51" s="12" customFormat="1" ht="13.5">
      <c r="B210" s="210"/>
      <c r="C210" s="211"/>
      <c r="D210" s="200" t="s">
        <v>126</v>
      </c>
      <c r="E210" s="212" t="s">
        <v>21</v>
      </c>
      <c r="F210" s="213" t="s">
        <v>128</v>
      </c>
      <c r="G210" s="211"/>
      <c r="H210" s="214">
        <v>62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126</v>
      </c>
      <c r="AU210" s="220" t="s">
        <v>83</v>
      </c>
      <c r="AV210" s="12" t="s">
        <v>124</v>
      </c>
      <c r="AW210" s="12" t="s">
        <v>35</v>
      </c>
      <c r="AX210" s="12" t="s">
        <v>76</v>
      </c>
      <c r="AY210" s="220" t="s">
        <v>117</v>
      </c>
    </row>
    <row r="211" spans="2:63" s="10" customFormat="1" ht="29.85" customHeight="1">
      <c r="B211" s="170"/>
      <c r="C211" s="171"/>
      <c r="D211" s="172" t="s">
        <v>70</v>
      </c>
      <c r="E211" s="184" t="s">
        <v>355</v>
      </c>
      <c r="F211" s="184" t="s">
        <v>356</v>
      </c>
      <c r="G211" s="171"/>
      <c r="H211" s="171"/>
      <c r="I211" s="174"/>
      <c r="J211" s="185">
        <f>BK211</f>
        <v>0</v>
      </c>
      <c r="K211" s="171"/>
      <c r="L211" s="176"/>
      <c r="M211" s="177"/>
      <c r="N211" s="178"/>
      <c r="O211" s="178"/>
      <c r="P211" s="179">
        <f>SUM(P212:P215)</f>
        <v>0</v>
      </c>
      <c r="Q211" s="178"/>
      <c r="R211" s="179">
        <f>SUM(R212:R215)</f>
        <v>0</v>
      </c>
      <c r="S211" s="178"/>
      <c r="T211" s="180">
        <f>SUM(T212:T215)</f>
        <v>0</v>
      </c>
      <c r="AR211" s="181" t="s">
        <v>76</v>
      </c>
      <c r="AT211" s="182" t="s">
        <v>70</v>
      </c>
      <c r="AU211" s="182" t="s">
        <v>76</v>
      </c>
      <c r="AY211" s="181" t="s">
        <v>117</v>
      </c>
      <c r="BK211" s="183">
        <f>SUM(BK212:BK215)</f>
        <v>0</v>
      </c>
    </row>
    <row r="212" spans="2:65" s="1" customFormat="1" ht="25.5" customHeight="1">
      <c r="B212" s="40"/>
      <c r="C212" s="186" t="s">
        <v>357</v>
      </c>
      <c r="D212" s="186" t="s">
        <v>119</v>
      </c>
      <c r="E212" s="187" t="s">
        <v>358</v>
      </c>
      <c r="F212" s="188" t="s">
        <v>359</v>
      </c>
      <c r="G212" s="189" t="s">
        <v>200</v>
      </c>
      <c r="H212" s="190">
        <v>13.266</v>
      </c>
      <c r="I212" s="191"/>
      <c r="J212" s="192">
        <f>ROUND(I212*H212,2)</f>
        <v>0</v>
      </c>
      <c r="K212" s="188" t="s">
        <v>123</v>
      </c>
      <c r="L212" s="60"/>
      <c r="M212" s="193" t="s">
        <v>21</v>
      </c>
      <c r="N212" s="194" t="s">
        <v>42</v>
      </c>
      <c r="O212" s="41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AR212" s="23" t="s">
        <v>124</v>
      </c>
      <c r="AT212" s="23" t="s">
        <v>119</v>
      </c>
      <c r="AU212" s="23" t="s">
        <v>83</v>
      </c>
      <c r="AY212" s="23" t="s">
        <v>117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23" t="s">
        <v>76</v>
      </c>
      <c r="BK212" s="197">
        <f>ROUND(I212*H212,2)</f>
        <v>0</v>
      </c>
      <c r="BL212" s="23" t="s">
        <v>124</v>
      </c>
      <c r="BM212" s="23" t="s">
        <v>360</v>
      </c>
    </row>
    <row r="213" spans="2:65" s="1" customFormat="1" ht="25.5" customHeight="1">
      <c r="B213" s="40"/>
      <c r="C213" s="186" t="s">
        <v>361</v>
      </c>
      <c r="D213" s="186" t="s">
        <v>119</v>
      </c>
      <c r="E213" s="187" t="s">
        <v>362</v>
      </c>
      <c r="F213" s="188" t="s">
        <v>363</v>
      </c>
      <c r="G213" s="189" t="s">
        <v>200</v>
      </c>
      <c r="H213" s="190">
        <v>119.394</v>
      </c>
      <c r="I213" s="191"/>
      <c r="J213" s="192">
        <f>ROUND(I213*H213,2)</f>
        <v>0</v>
      </c>
      <c r="K213" s="188" t="s">
        <v>123</v>
      </c>
      <c r="L213" s="60"/>
      <c r="M213" s="193" t="s">
        <v>21</v>
      </c>
      <c r="N213" s="194" t="s">
        <v>42</v>
      </c>
      <c r="O213" s="41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AR213" s="23" t="s">
        <v>124</v>
      </c>
      <c r="AT213" s="23" t="s">
        <v>119</v>
      </c>
      <c r="AU213" s="23" t="s">
        <v>83</v>
      </c>
      <c r="AY213" s="23" t="s">
        <v>117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23" t="s">
        <v>76</v>
      </c>
      <c r="BK213" s="197">
        <f>ROUND(I213*H213,2)</f>
        <v>0</v>
      </c>
      <c r="BL213" s="23" t="s">
        <v>124</v>
      </c>
      <c r="BM213" s="23" t="s">
        <v>364</v>
      </c>
    </row>
    <row r="214" spans="2:51" s="11" customFormat="1" ht="13.5">
      <c r="B214" s="198"/>
      <c r="C214" s="199"/>
      <c r="D214" s="200" t="s">
        <v>126</v>
      </c>
      <c r="E214" s="201" t="s">
        <v>21</v>
      </c>
      <c r="F214" s="202" t="s">
        <v>365</v>
      </c>
      <c r="G214" s="199"/>
      <c r="H214" s="203">
        <v>119.394</v>
      </c>
      <c r="I214" s="204"/>
      <c r="J214" s="199"/>
      <c r="K214" s="199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126</v>
      </c>
      <c r="AU214" s="209" t="s">
        <v>83</v>
      </c>
      <c r="AV214" s="11" t="s">
        <v>83</v>
      </c>
      <c r="AW214" s="11" t="s">
        <v>35</v>
      </c>
      <c r="AX214" s="11" t="s">
        <v>76</v>
      </c>
      <c r="AY214" s="209" t="s">
        <v>117</v>
      </c>
    </row>
    <row r="215" spans="2:65" s="1" customFormat="1" ht="25.5" customHeight="1">
      <c r="B215" s="40"/>
      <c r="C215" s="186" t="s">
        <v>366</v>
      </c>
      <c r="D215" s="186" t="s">
        <v>119</v>
      </c>
      <c r="E215" s="187" t="s">
        <v>367</v>
      </c>
      <c r="F215" s="188" t="s">
        <v>368</v>
      </c>
      <c r="G215" s="189" t="s">
        <v>200</v>
      </c>
      <c r="H215" s="190">
        <v>13.266</v>
      </c>
      <c r="I215" s="191"/>
      <c r="J215" s="192">
        <f>ROUND(I215*H215,2)</f>
        <v>0</v>
      </c>
      <c r="K215" s="188" t="s">
        <v>123</v>
      </c>
      <c r="L215" s="60"/>
      <c r="M215" s="193" t="s">
        <v>21</v>
      </c>
      <c r="N215" s="194" t="s">
        <v>42</v>
      </c>
      <c r="O215" s="41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AR215" s="23" t="s">
        <v>124</v>
      </c>
      <c r="AT215" s="23" t="s">
        <v>119</v>
      </c>
      <c r="AU215" s="23" t="s">
        <v>83</v>
      </c>
      <c r="AY215" s="23" t="s">
        <v>117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23" t="s">
        <v>76</v>
      </c>
      <c r="BK215" s="197">
        <f>ROUND(I215*H215,2)</f>
        <v>0</v>
      </c>
      <c r="BL215" s="23" t="s">
        <v>124</v>
      </c>
      <c r="BM215" s="23" t="s">
        <v>369</v>
      </c>
    </row>
    <row r="216" spans="2:63" s="10" customFormat="1" ht="29.85" customHeight="1">
      <c r="B216" s="170"/>
      <c r="C216" s="171"/>
      <c r="D216" s="172" t="s">
        <v>70</v>
      </c>
      <c r="E216" s="184" t="s">
        <v>370</v>
      </c>
      <c r="F216" s="184" t="s">
        <v>371</v>
      </c>
      <c r="G216" s="171"/>
      <c r="H216" s="171"/>
      <c r="I216" s="174"/>
      <c r="J216" s="185">
        <f>BK216</f>
        <v>0</v>
      </c>
      <c r="K216" s="171"/>
      <c r="L216" s="176"/>
      <c r="M216" s="177"/>
      <c r="N216" s="178"/>
      <c r="O216" s="178"/>
      <c r="P216" s="179">
        <f>P217</f>
        <v>0</v>
      </c>
      <c r="Q216" s="178"/>
      <c r="R216" s="179">
        <f>R217</f>
        <v>0</v>
      </c>
      <c r="S216" s="178"/>
      <c r="T216" s="180">
        <f>T217</f>
        <v>0</v>
      </c>
      <c r="AR216" s="181" t="s">
        <v>76</v>
      </c>
      <c r="AT216" s="182" t="s">
        <v>70</v>
      </c>
      <c r="AU216" s="182" t="s">
        <v>76</v>
      </c>
      <c r="AY216" s="181" t="s">
        <v>117</v>
      </c>
      <c r="BK216" s="183">
        <f>BK217</f>
        <v>0</v>
      </c>
    </row>
    <row r="217" spans="2:65" s="1" customFormat="1" ht="16.5" customHeight="1">
      <c r="B217" s="40"/>
      <c r="C217" s="186" t="s">
        <v>372</v>
      </c>
      <c r="D217" s="186" t="s">
        <v>119</v>
      </c>
      <c r="E217" s="187" t="s">
        <v>373</v>
      </c>
      <c r="F217" s="188" t="s">
        <v>374</v>
      </c>
      <c r="G217" s="189" t="s">
        <v>200</v>
      </c>
      <c r="H217" s="190">
        <v>78.136</v>
      </c>
      <c r="I217" s="191"/>
      <c r="J217" s="192">
        <f>ROUND(I217*H217,2)</f>
        <v>0</v>
      </c>
      <c r="K217" s="188" t="s">
        <v>123</v>
      </c>
      <c r="L217" s="60"/>
      <c r="M217" s="193" t="s">
        <v>21</v>
      </c>
      <c r="N217" s="194" t="s">
        <v>42</v>
      </c>
      <c r="O217" s="41"/>
      <c r="P217" s="195">
        <f>O217*H217</f>
        <v>0</v>
      </c>
      <c r="Q217" s="195">
        <v>0</v>
      </c>
      <c r="R217" s="195">
        <f>Q217*H217</f>
        <v>0</v>
      </c>
      <c r="S217" s="195">
        <v>0</v>
      </c>
      <c r="T217" s="196">
        <f>S217*H217</f>
        <v>0</v>
      </c>
      <c r="AR217" s="23" t="s">
        <v>124</v>
      </c>
      <c r="AT217" s="23" t="s">
        <v>119</v>
      </c>
      <c r="AU217" s="23" t="s">
        <v>83</v>
      </c>
      <c r="AY217" s="23" t="s">
        <v>117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23" t="s">
        <v>76</v>
      </c>
      <c r="BK217" s="197">
        <f>ROUND(I217*H217,2)</f>
        <v>0</v>
      </c>
      <c r="BL217" s="23" t="s">
        <v>124</v>
      </c>
      <c r="BM217" s="23" t="s">
        <v>375</v>
      </c>
    </row>
    <row r="218" spans="2:63" s="10" customFormat="1" ht="37.35" customHeight="1">
      <c r="B218" s="170"/>
      <c r="C218" s="171"/>
      <c r="D218" s="172" t="s">
        <v>70</v>
      </c>
      <c r="E218" s="173" t="s">
        <v>376</v>
      </c>
      <c r="F218" s="173" t="s">
        <v>377</v>
      </c>
      <c r="G218" s="171"/>
      <c r="H218" s="171"/>
      <c r="I218" s="174"/>
      <c r="J218" s="175">
        <f>BK218</f>
        <v>0</v>
      </c>
      <c r="K218" s="171"/>
      <c r="L218" s="176"/>
      <c r="M218" s="177"/>
      <c r="N218" s="178"/>
      <c r="O218" s="178"/>
      <c r="P218" s="179">
        <f>P219</f>
        <v>0</v>
      </c>
      <c r="Q218" s="178"/>
      <c r="R218" s="179">
        <f>R219</f>
        <v>0</v>
      </c>
      <c r="S218" s="178"/>
      <c r="T218" s="180">
        <f>T219</f>
        <v>0</v>
      </c>
      <c r="AR218" s="181" t="s">
        <v>133</v>
      </c>
      <c r="AT218" s="182" t="s">
        <v>70</v>
      </c>
      <c r="AU218" s="182" t="s">
        <v>71</v>
      </c>
      <c r="AY218" s="181" t="s">
        <v>117</v>
      </c>
      <c r="BK218" s="183">
        <f>BK219</f>
        <v>0</v>
      </c>
    </row>
    <row r="219" spans="2:63" s="10" customFormat="1" ht="19.9" customHeight="1">
      <c r="B219" s="170"/>
      <c r="C219" s="171"/>
      <c r="D219" s="172" t="s">
        <v>70</v>
      </c>
      <c r="E219" s="184" t="s">
        <v>378</v>
      </c>
      <c r="F219" s="184" t="s">
        <v>379</v>
      </c>
      <c r="G219" s="171"/>
      <c r="H219" s="171"/>
      <c r="I219" s="174"/>
      <c r="J219" s="185">
        <f>BK219</f>
        <v>0</v>
      </c>
      <c r="K219" s="171"/>
      <c r="L219" s="176"/>
      <c r="M219" s="177"/>
      <c r="N219" s="178"/>
      <c r="O219" s="178"/>
      <c r="P219" s="179">
        <f>SUM(P220:P222)</f>
        <v>0</v>
      </c>
      <c r="Q219" s="178"/>
      <c r="R219" s="179">
        <f>SUM(R220:R222)</f>
        <v>0</v>
      </c>
      <c r="S219" s="178"/>
      <c r="T219" s="180">
        <f>SUM(T220:T222)</f>
        <v>0</v>
      </c>
      <c r="AR219" s="181" t="s">
        <v>133</v>
      </c>
      <c r="AT219" s="182" t="s">
        <v>70</v>
      </c>
      <c r="AU219" s="182" t="s">
        <v>76</v>
      </c>
      <c r="AY219" s="181" t="s">
        <v>117</v>
      </c>
      <c r="BK219" s="183">
        <f>SUM(BK220:BK222)</f>
        <v>0</v>
      </c>
    </row>
    <row r="220" spans="2:65" s="1" customFormat="1" ht="16.5" customHeight="1">
      <c r="B220" s="40"/>
      <c r="C220" s="186" t="s">
        <v>380</v>
      </c>
      <c r="D220" s="186" t="s">
        <v>119</v>
      </c>
      <c r="E220" s="187" t="s">
        <v>381</v>
      </c>
      <c r="F220" s="188" t="s">
        <v>382</v>
      </c>
      <c r="G220" s="189" t="s">
        <v>383</v>
      </c>
      <c r="H220" s="190">
        <v>1</v>
      </c>
      <c r="I220" s="191"/>
      <c r="J220" s="192">
        <f>ROUND(I220*H220,2)</f>
        <v>0</v>
      </c>
      <c r="K220" s="188" t="s">
        <v>21</v>
      </c>
      <c r="L220" s="60"/>
      <c r="M220" s="193" t="s">
        <v>21</v>
      </c>
      <c r="N220" s="194" t="s">
        <v>42</v>
      </c>
      <c r="O220" s="41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AR220" s="23" t="s">
        <v>384</v>
      </c>
      <c r="AT220" s="23" t="s">
        <v>119</v>
      </c>
      <c r="AU220" s="23" t="s">
        <v>83</v>
      </c>
      <c r="AY220" s="23" t="s">
        <v>117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23" t="s">
        <v>76</v>
      </c>
      <c r="BK220" s="197">
        <f>ROUND(I220*H220,2)</f>
        <v>0</v>
      </c>
      <c r="BL220" s="23" t="s">
        <v>384</v>
      </c>
      <c r="BM220" s="23" t="s">
        <v>385</v>
      </c>
    </row>
    <row r="221" spans="2:65" s="1" customFormat="1" ht="16.5" customHeight="1">
      <c r="B221" s="40"/>
      <c r="C221" s="186" t="s">
        <v>386</v>
      </c>
      <c r="D221" s="186" t="s">
        <v>119</v>
      </c>
      <c r="E221" s="187" t="s">
        <v>387</v>
      </c>
      <c r="F221" s="188" t="s">
        <v>388</v>
      </c>
      <c r="G221" s="189" t="s">
        <v>383</v>
      </c>
      <c r="H221" s="190">
        <v>1</v>
      </c>
      <c r="I221" s="191"/>
      <c r="J221" s="192">
        <f>ROUND(I221*H221,2)</f>
        <v>0</v>
      </c>
      <c r="K221" s="188" t="s">
        <v>21</v>
      </c>
      <c r="L221" s="60"/>
      <c r="M221" s="193" t="s">
        <v>21</v>
      </c>
      <c r="N221" s="194" t="s">
        <v>42</v>
      </c>
      <c r="O221" s="41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AR221" s="23" t="s">
        <v>384</v>
      </c>
      <c r="AT221" s="23" t="s">
        <v>119</v>
      </c>
      <c r="AU221" s="23" t="s">
        <v>83</v>
      </c>
      <c r="AY221" s="23" t="s">
        <v>117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23" t="s">
        <v>76</v>
      </c>
      <c r="BK221" s="197">
        <f>ROUND(I221*H221,2)</f>
        <v>0</v>
      </c>
      <c r="BL221" s="23" t="s">
        <v>384</v>
      </c>
      <c r="BM221" s="23" t="s">
        <v>389</v>
      </c>
    </row>
    <row r="222" spans="2:65" s="1" customFormat="1" ht="16.5" customHeight="1">
      <c r="B222" s="40"/>
      <c r="C222" s="186" t="s">
        <v>390</v>
      </c>
      <c r="D222" s="186" t="s">
        <v>119</v>
      </c>
      <c r="E222" s="187" t="s">
        <v>391</v>
      </c>
      <c r="F222" s="188" t="s">
        <v>392</v>
      </c>
      <c r="G222" s="189" t="s">
        <v>383</v>
      </c>
      <c r="H222" s="190">
        <v>1</v>
      </c>
      <c r="I222" s="191"/>
      <c r="J222" s="192">
        <f>ROUND(I222*H222,2)</f>
        <v>0</v>
      </c>
      <c r="K222" s="188" t="s">
        <v>21</v>
      </c>
      <c r="L222" s="60"/>
      <c r="M222" s="193" t="s">
        <v>21</v>
      </c>
      <c r="N222" s="243" t="s">
        <v>42</v>
      </c>
      <c r="O222" s="244"/>
      <c r="P222" s="245">
        <f>O222*H222</f>
        <v>0</v>
      </c>
      <c r="Q222" s="245">
        <v>0</v>
      </c>
      <c r="R222" s="245">
        <f>Q222*H222</f>
        <v>0</v>
      </c>
      <c r="S222" s="245">
        <v>0</v>
      </c>
      <c r="T222" s="246">
        <f>S222*H222</f>
        <v>0</v>
      </c>
      <c r="AR222" s="23" t="s">
        <v>384</v>
      </c>
      <c r="AT222" s="23" t="s">
        <v>119</v>
      </c>
      <c r="AU222" s="23" t="s">
        <v>83</v>
      </c>
      <c r="AY222" s="23" t="s">
        <v>117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23" t="s">
        <v>76</v>
      </c>
      <c r="BK222" s="197">
        <f>ROUND(I222*H222,2)</f>
        <v>0</v>
      </c>
      <c r="BL222" s="23" t="s">
        <v>384</v>
      </c>
      <c r="BM222" s="23" t="s">
        <v>393</v>
      </c>
    </row>
    <row r="223" spans="2:12" s="1" customFormat="1" ht="6.95" customHeight="1">
      <c r="B223" s="55"/>
      <c r="C223" s="56"/>
      <c r="D223" s="56"/>
      <c r="E223" s="56"/>
      <c r="F223" s="56"/>
      <c r="G223" s="56"/>
      <c r="H223" s="56"/>
      <c r="I223" s="133"/>
      <c r="J223" s="56"/>
      <c r="K223" s="56"/>
      <c r="L223" s="60"/>
    </row>
  </sheetData>
  <sheetProtection algorithmName="SHA-512" hashValue="/JUIgEHTO53a8P2S/wr353hmK+s4njPkTn+BgFQ5rgbMSfeWdn8sv9IhDNop5nqI7GJc66JMJ4B3Ea4zFRXEQw==" saltValue="18+v33/QBxcetoicU44uuWKc+fXE2DZnCSnSN/lQ4euc4jOi9A5I/GJDfYHXC+aac0H2yAgn/HKI3kYPzsc5+Q==" spinCount="100000" sheet="1" objects="1" scenarios="1" formatColumns="0" formatRows="0" autoFilter="0"/>
  <autoFilter ref="C80:K222"/>
  <mergeCells count="7">
    <mergeCell ref="G1:H1"/>
    <mergeCell ref="L2:V2"/>
    <mergeCell ref="E7:H7"/>
    <mergeCell ref="E22:H22"/>
    <mergeCell ref="E43:H43"/>
    <mergeCell ref="J47:J48"/>
    <mergeCell ref="E73:H73"/>
  </mergeCells>
  <hyperlinks>
    <hyperlink ref="F1:G1" location="C2" display="1) Krycí list soupisu"/>
    <hyperlink ref="G1:H1" location="C50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7" customWidth="1"/>
    <col min="2" max="2" width="1.66796875" style="247" customWidth="1"/>
    <col min="3" max="4" width="5" style="247" customWidth="1"/>
    <col min="5" max="5" width="11.66015625" style="247" customWidth="1"/>
    <col min="6" max="6" width="9.16015625" style="247" customWidth="1"/>
    <col min="7" max="7" width="5" style="247" customWidth="1"/>
    <col min="8" max="8" width="77.83203125" style="247" customWidth="1"/>
    <col min="9" max="10" width="20" style="247" customWidth="1"/>
    <col min="11" max="11" width="1.66796875" style="247" customWidth="1"/>
  </cols>
  <sheetData>
    <row r="1" ht="37.5" customHeight="1"/>
    <row r="2" spans="2:1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4" customFormat="1" ht="45" customHeight="1">
      <c r="B3" s="251"/>
      <c r="C3" s="371" t="s">
        <v>394</v>
      </c>
      <c r="D3" s="371"/>
      <c r="E3" s="371"/>
      <c r="F3" s="371"/>
      <c r="G3" s="371"/>
      <c r="H3" s="371"/>
      <c r="I3" s="371"/>
      <c r="J3" s="371"/>
      <c r="K3" s="252"/>
    </row>
    <row r="4" spans="2:11" ht="25.5" customHeight="1">
      <c r="B4" s="253"/>
      <c r="C4" s="375" t="s">
        <v>395</v>
      </c>
      <c r="D4" s="375"/>
      <c r="E4" s="375"/>
      <c r="F4" s="375"/>
      <c r="G4" s="375"/>
      <c r="H4" s="375"/>
      <c r="I4" s="375"/>
      <c r="J4" s="375"/>
      <c r="K4" s="254"/>
    </row>
    <row r="5" spans="2:11" ht="5.25" customHeight="1">
      <c r="B5" s="253"/>
      <c r="C5" s="255"/>
      <c r="D5" s="255"/>
      <c r="E5" s="255"/>
      <c r="F5" s="255"/>
      <c r="G5" s="255"/>
      <c r="H5" s="255"/>
      <c r="I5" s="255"/>
      <c r="J5" s="255"/>
      <c r="K5" s="254"/>
    </row>
    <row r="6" spans="2:11" ht="15" customHeight="1">
      <c r="B6" s="253"/>
      <c r="C6" s="373" t="s">
        <v>396</v>
      </c>
      <c r="D6" s="373"/>
      <c r="E6" s="373"/>
      <c r="F6" s="373"/>
      <c r="G6" s="373"/>
      <c r="H6" s="373"/>
      <c r="I6" s="373"/>
      <c r="J6" s="373"/>
      <c r="K6" s="254"/>
    </row>
    <row r="7" spans="2:11" ht="15" customHeight="1">
      <c r="B7" s="257"/>
      <c r="C7" s="373" t="s">
        <v>397</v>
      </c>
      <c r="D7" s="373"/>
      <c r="E7" s="373"/>
      <c r="F7" s="373"/>
      <c r="G7" s="373"/>
      <c r="H7" s="373"/>
      <c r="I7" s="373"/>
      <c r="J7" s="373"/>
      <c r="K7" s="254"/>
    </row>
    <row r="8" spans="2:1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ht="15" customHeight="1">
      <c r="B9" s="257"/>
      <c r="C9" s="373" t="s">
        <v>398</v>
      </c>
      <c r="D9" s="373"/>
      <c r="E9" s="373"/>
      <c r="F9" s="373"/>
      <c r="G9" s="373"/>
      <c r="H9" s="373"/>
      <c r="I9" s="373"/>
      <c r="J9" s="373"/>
      <c r="K9" s="254"/>
    </row>
    <row r="10" spans="2:11" ht="15" customHeight="1">
      <c r="B10" s="257"/>
      <c r="C10" s="256"/>
      <c r="D10" s="373" t="s">
        <v>399</v>
      </c>
      <c r="E10" s="373"/>
      <c r="F10" s="373"/>
      <c r="G10" s="373"/>
      <c r="H10" s="373"/>
      <c r="I10" s="373"/>
      <c r="J10" s="373"/>
      <c r="K10" s="254"/>
    </row>
    <row r="11" spans="2:11" ht="15" customHeight="1">
      <c r="B11" s="257"/>
      <c r="C11" s="258"/>
      <c r="D11" s="373" t="s">
        <v>400</v>
      </c>
      <c r="E11" s="373"/>
      <c r="F11" s="373"/>
      <c r="G11" s="373"/>
      <c r="H11" s="373"/>
      <c r="I11" s="373"/>
      <c r="J11" s="373"/>
      <c r="K11" s="254"/>
    </row>
    <row r="12" spans="2:11" ht="12.75" customHeight="1">
      <c r="B12" s="257"/>
      <c r="C12" s="258"/>
      <c r="D12" s="258"/>
      <c r="E12" s="258"/>
      <c r="F12" s="258"/>
      <c r="G12" s="258"/>
      <c r="H12" s="258"/>
      <c r="I12" s="258"/>
      <c r="J12" s="258"/>
      <c r="K12" s="254"/>
    </row>
    <row r="13" spans="2:11" ht="15" customHeight="1">
      <c r="B13" s="257"/>
      <c r="C13" s="258"/>
      <c r="D13" s="373" t="s">
        <v>401</v>
      </c>
      <c r="E13" s="373"/>
      <c r="F13" s="373"/>
      <c r="G13" s="373"/>
      <c r="H13" s="373"/>
      <c r="I13" s="373"/>
      <c r="J13" s="373"/>
      <c r="K13" s="254"/>
    </row>
    <row r="14" spans="2:11" ht="15" customHeight="1">
      <c r="B14" s="257"/>
      <c r="C14" s="258"/>
      <c r="D14" s="373" t="s">
        <v>402</v>
      </c>
      <c r="E14" s="373"/>
      <c r="F14" s="373"/>
      <c r="G14" s="373"/>
      <c r="H14" s="373"/>
      <c r="I14" s="373"/>
      <c r="J14" s="373"/>
      <c r="K14" s="254"/>
    </row>
    <row r="15" spans="2:11" ht="15" customHeight="1">
      <c r="B15" s="257"/>
      <c r="C15" s="258"/>
      <c r="D15" s="373" t="s">
        <v>403</v>
      </c>
      <c r="E15" s="373"/>
      <c r="F15" s="373"/>
      <c r="G15" s="373"/>
      <c r="H15" s="373"/>
      <c r="I15" s="373"/>
      <c r="J15" s="373"/>
      <c r="K15" s="254"/>
    </row>
    <row r="16" spans="2:11" ht="15" customHeight="1">
      <c r="B16" s="257"/>
      <c r="C16" s="258"/>
      <c r="D16" s="258"/>
      <c r="E16" s="259" t="s">
        <v>75</v>
      </c>
      <c r="F16" s="373" t="s">
        <v>404</v>
      </c>
      <c r="G16" s="373"/>
      <c r="H16" s="373"/>
      <c r="I16" s="373"/>
      <c r="J16" s="373"/>
      <c r="K16" s="254"/>
    </row>
    <row r="17" spans="2:11" ht="15" customHeight="1">
      <c r="B17" s="257"/>
      <c r="C17" s="258"/>
      <c r="D17" s="258"/>
      <c r="E17" s="259" t="s">
        <v>405</v>
      </c>
      <c r="F17" s="373" t="s">
        <v>406</v>
      </c>
      <c r="G17" s="373"/>
      <c r="H17" s="373"/>
      <c r="I17" s="373"/>
      <c r="J17" s="373"/>
      <c r="K17" s="254"/>
    </row>
    <row r="18" spans="2:11" ht="15" customHeight="1">
      <c r="B18" s="257"/>
      <c r="C18" s="258"/>
      <c r="D18" s="258"/>
      <c r="E18" s="259" t="s">
        <v>407</v>
      </c>
      <c r="F18" s="373" t="s">
        <v>408</v>
      </c>
      <c r="G18" s="373"/>
      <c r="H18" s="373"/>
      <c r="I18" s="373"/>
      <c r="J18" s="373"/>
      <c r="K18" s="254"/>
    </row>
    <row r="19" spans="2:11" ht="15" customHeight="1">
      <c r="B19" s="257"/>
      <c r="C19" s="258"/>
      <c r="D19" s="258"/>
      <c r="E19" s="259" t="s">
        <v>409</v>
      </c>
      <c r="F19" s="373" t="s">
        <v>410</v>
      </c>
      <c r="G19" s="373"/>
      <c r="H19" s="373"/>
      <c r="I19" s="373"/>
      <c r="J19" s="373"/>
      <c r="K19" s="254"/>
    </row>
    <row r="20" spans="2:11" ht="15" customHeight="1">
      <c r="B20" s="257"/>
      <c r="C20" s="258"/>
      <c r="D20" s="258"/>
      <c r="E20" s="259" t="s">
        <v>411</v>
      </c>
      <c r="F20" s="373" t="s">
        <v>412</v>
      </c>
      <c r="G20" s="373"/>
      <c r="H20" s="373"/>
      <c r="I20" s="373"/>
      <c r="J20" s="373"/>
      <c r="K20" s="254"/>
    </row>
    <row r="21" spans="2:11" ht="15" customHeight="1">
      <c r="B21" s="257"/>
      <c r="C21" s="258"/>
      <c r="D21" s="258"/>
      <c r="E21" s="259" t="s">
        <v>413</v>
      </c>
      <c r="F21" s="373" t="s">
        <v>414</v>
      </c>
      <c r="G21" s="373"/>
      <c r="H21" s="373"/>
      <c r="I21" s="373"/>
      <c r="J21" s="373"/>
      <c r="K21" s="254"/>
    </row>
    <row r="22" spans="2:11" ht="12.75" customHeight="1">
      <c r="B22" s="257"/>
      <c r="C22" s="258"/>
      <c r="D22" s="258"/>
      <c r="E22" s="258"/>
      <c r="F22" s="258"/>
      <c r="G22" s="258"/>
      <c r="H22" s="258"/>
      <c r="I22" s="258"/>
      <c r="J22" s="258"/>
      <c r="K22" s="254"/>
    </row>
    <row r="23" spans="2:11" ht="15" customHeight="1">
      <c r="B23" s="257"/>
      <c r="C23" s="373" t="s">
        <v>415</v>
      </c>
      <c r="D23" s="373"/>
      <c r="E23" s="373"/>
      <c r="F23" s="373"/>
      <c r="G23" s="373"/>
      <c r="H23" s="373"/>
      <c r="I23" s="373"/>
      <c r="J23" s="373"/>
      <c r="K23" s="254"/>
    </row>
    <row r="24" spans="2:11" ht="15" customHeight="1">
      <c r="B24" s="257"/>
      <c r="C24" s="373" t="s">
        <v>416</v>
      </c>
      <c r="D24" s="373"/>
      <c r="E24" s="373"/>
      <c r="F24" s="373"/>
      <c r="G24" s="373"/>
      <c r="H24" s="373"/>
      <c r="I24" s="373"/>
      <c r="J24" s="373"/>
      <c r="K24" s="254"/>
    </row>
    <row r="25" spans="2:11" ht="15" customHeight="1">
      <c r="B25" s="257"/>
      <c r="C25" s="256"/>
      <c r="D25" s="373" t="s">
        <v>417</v>
      </c>
      <c r="E25" s="373"/>
      <c r="F25" s="373"/>
      <c r="G25" s="373"/>
      <c r="H25" s="373"/>
      <c r="I25" s="373"/>
      <c r="J25" s="373"/>
      <c r="K25" s="254"/>
    </row>
    <row r="26" spans="2:11" ht="15" customHeight="1">
      <c r="B26" s="257"/>
      <c r="C26" s="258"/>
      <c r="D26" s="373" t="s">
        <v>418</v>
      </c>
      <c r="E26" s="373"/>
      <c r="F26" s="373"/>
      <c r="G26" s="373"/>
      <c r="H26" s="373"/>
      <c r="I26" s="373"/>
      <c r="J26" s="373"/>
      <c r="K26" s="254"/>
    </row>
    <row r="27" spans="2:11" ht="12.75" customHeight="1">
      <c r="B27" s="257"/>
      <c r="C27" s="258"/>
      <c r="D27" s="258"/>
      <c r="E27" s="258"/>
      <c r="F27" s="258"/>
      <c r="G27" s="258"/>
      <c r="H27" s="258"/>
      <c r="I27" s="258"/>
      <c r="J27" s="258"/>
      <c r="K27" s="254"/>
    </row>
    <row r="28" spans="2:11" ht="15" customHeight="1">
      <c r="B28" s="257"/>
      <c r="C28" s="258"/>
      <c r="D28" s="373" t="s">
        <v>419</v>
      </c>
      <c r="E28" s="373"/>
      <c r="F28" s="373"/>
      <c r="G28" s="373"/>
      <c r="H28" s="373"/>
      <c r="I28" s="373"/>
      <c r="J28" s="373"/>
      <c r="K28" s="254"/>
    </row>
    <row r="29" spans="2:11" ht="15" customHeight="1">
      <c r="B29" s="257"/>
      <c r="C29" s="258"/>
      <c r="D29" s="373" t="s">
        <v>420</v>
      </c>
      <c r="E29" s="373"/>
      <c r="F29" s="373"/>
      <c r="G29" s="373"/>
      <c r="H29" s="373"/>
      <c r="I29" s="373"/>
      <c r="J29" s="373"/>
      <c r="K29" s="254"/>
    </row>
    <row r="30" spans="2:11" ht="12.75" customHeight="1">
      <c r="B30" s="257"/>
      <c r="C30" s="258"/>
      <c r="D30" s="258"/>
      <c r="E30" s="258"/>
      <c r="F30" s="258"/>
      <c r="G30" s="258"/>
      <c r="H30" s="258"/>
      <c r="I30" s="258"/>
      <c r="J30" s="258"/>
      <c r="K30" s="254"/>
    </row>
    <row r="31" spans="2:11" ht="15" customHeight="1">
      <c r="B31" s="257"/>
      <c r="C31" s="258"/>
      <c r="D31" s="373" t="s">
        <v>421</v>
      </c>
      <c r="E31" s="373"/>
      <c r="F31" s="373"/>
      <c r="G31" s="373"/>
      <c r="H31" s="373"/>
      <c r="I31" s="373"/>
      <c r="J31" s="373"/>
      <c r="K31" s="254"/>
    </row>
    <row r="32" spans="2:11" ht="15" customHeight="1">
      <c r="B32" s="257"/>
      <c r="C32" s="258"/>
      <c r="D32" s="373" t="s">
        <v>422</v>
      </c>
      <c r="E32" s="373"/>
      <c r="F32" s="373"/>
      <c r="G32" s="373"/>
      <c r="H32" s="373"/>
      <c r="I32" s="373"/>
      <c r="J32" s="373"/>
      <c r="K32" s="254"/>
    </row>
    <row r="33" spans="2:11" ht="15" customHeight="1">
      <c r="B33" s="257"/>
      <c r="C33" s="258"/>
      <c r="D33" s="373" t="s">
        <v>423</v>
      </c>
      <c r="E33" s="373"/>
      <c r="F33" s="373"/>
      <c r="G33" s="373"/>
      <c r="H33" s="373"/>
      <c r="I33" s="373"/>
      <c r="J33" s="373"/>
      <c r="K33" s="254"/>
    </row>
    <row r="34" spans="2:11" ht="15" customHeight="1">
      <c r="B34" s="257"/>
      <c r="C34" s="258"/>
      <c r="D34" s="256"/>
      <c r="E34" s="260" t="s">
        <v>102</v>
      </c>
      <c r="F34" s="256"/>
      <c r="G34" s="373" t="s">
        <v>424</v>
      </c>
      <c r="H34" s="373"/>
      <c r="I34" s="373"/>
      <c r="J34" s="373"/>
      <c r="K34" s="254"/>
    </row>
    <row r="35" spans="2:11" ht="30.75" customHeight="1">
      <c r="B35" s="257"/>
      <c r="C35" s="258"/>
      <c r="D35" s="256"/>
      <c r="E35" s="260" t="s">
        <v>425</v>
      </c>
      <c r="F35" s="256"/>
      <c r="G35" s="373" t="s">
        <v>426</v>
      </c>
      <c r="H35" s="373"/>
      <c r="I35" s="373"/>
      <c r="J35" s="373"/>
      <c r="K35" s="254"/>
    </row>
    <row r="36" spans="2:11" ht="15" customHeight="1">
      <c r="B36" s="257"/>
      <c r="C36" s="258"/>
      <c r="D36" s="256"/>
      <c r="E36" s="260" t="s">
        <v>52</v>
      </c>
      <c r="F36" s="256"/>
      <c r="G36" s="373" t="s">
        <v>427</v>
      </c>
      <c r="H36" s="373"/>
      <c r="I36" s="373"/>
      <c r="J36" s="373"/>
      <c r="K36" s="254"/>
    </row>
    <row r="37" spans="2:11" ht="15" customHeight="1">
      <c r="B37" s="257"/>
      <c r="C37" s="258"/>
      <c r="D37" s="256"/>
      <c r="E37" s="260" t="s">
        <v>103</v>
      </c>
      <c r="F37" s="256"/>
      <c r="G37" s="373" t="s">
        <v>428</v>
      </c>
      <c r="H37" s="373"/>
      <c r="I37" s="373"/>
      <c r="J37" s="373"/>
      <c r="K37" s="254"/>
    </row>
    <row r="38" spans="2:11" ht="15" customHeight="1">
      <c r="B38" s="257"/>
      <c r="C38" s="258"/>
      <c r="D38" s="256"/>
      <c r="E38" s="260" t="s">
        <v>104</v>
      </c>
      <c r="F38" s="256"/>
      <c r="G38" s="373" t="s">
        <v>429</v>
      </c>
      <c r="H38" s="373"/>
      <c r="I38" s="373"/>
      <c r="J38" s="373"/>
      <c r="K38" s="254"/>
    </row>
    <row r="39" spans="2:11" ht="15" customHeight="1">
      <c r="B39" s="257"/>
      <c r="C39" s="258"/>
      <c r="D39" s="256"/>
      <c r="E39" s="260" t="s">
        <v>105</v>
      </c>
      <c r="F39" s="256"/>
      <c r="G39" s="373" t="s">
        <v>430</v>
      </c>
      <c r="H39" s="373"/>
      <c r="I39" s="373"/>
      <c r="J39" s="373"/>
      <c r="K39" s="254"/>
    </row>
    <row r="40" spans="2:11" ht="15" customHeight="1">
      <c r="B40" s="257"/>
      <c r="C40" s="258"/>
      <c r="D40" s="256"/>
      <c r="E40" s="260" t="s">
        <v>431</v>
      </c>
      <c r="F40" s="256"/>
      <c r="G40" s="373" t="s">
        <v>432</v>
      </c>
      <c r="H40" s="373"/>
      <c r="I40" s="373"/>
      <c r="J40" s="373"/>
      <c r="K40" s="254"/>
    </row>
    <row r="41" spans="2:11" ht="15" customHeight="1">
      <c r="B41" s="257"/>
      <c r="C41" s="258"/>
      <c r="D41" s="256"/>
      <c r="E41" s="260"/>
      <c r="F41" s="256"/>
      <c r="G41" s="373" t="s">
        <v>433</v>
      </c>
      <c r="H41" s="373"/>
      <c r="I41" s="373"/>
      <c r="J41" s="373"/>
      <c r="K41" s="254"/>
    </row>
    <row r="42" spans="2:11" ht="15" customHeight="1">
      <c r="B42" s="257"/>
      <c r="C42" s="258"/>
      <c r="D42" s="256"/>
      <c r="E42" s="260" t="s">
        <v>434</v>
      </c>
      <c r="F42" s="256"/>
      <c r="G42" s="373" t="s">
        <v>435</v>
      </c>
      <c r="H42" s="373"/>
      <c r="I42" s="373"/>
      <c r="J42" s="373"/>
      <c r="K42" s="254"/>
    </row>
    <row r="43" spans="2:11" ht="15" customHeight="1">
      <c r="B43" s="257"/>
      <c r="C43" s="258"/>
      <c r="D43" s="256"/>
      <c r="E43" s="260" t="s">
        <v>107</v>
      </c>
      <c r="F43" s="256"/>
      <c r="G43" s="373" t="s">
        <v>436</v>
      </c>
      <c r="H43" s="373"/>
      <c r="I43" s="373"/>
      <c r="J43" s="373"/>
      <c r="K43" s="254"/>
    </row>
    <row r="44" spans="2:11" ht="12.75" customHeight="1">
      <c r="B44" s="257"/>
      <c r="C44" s="258"/>
      <c r="D44" s="256"/>
      <c r="E44" s="256"/>
      <c r="F44" s="256"/>
      <c r="G44" s="256"/>
      <c r="H44" s="256"/>
      <c r="I44" s="256"/>
      <c r="J44" s="256"/>
      <c r="K44" s="254"/>
    </row>
    <row r="45" spans="2:11" ht="15" customHeight="1">
      <c r="B45" s="257"/>
      <c r="C45" s="258"/>
      <c r="D45" s="373" t="s">
        <v>437</v>
      </c>
      <c r="E45" s="373"/>
      <c r="F45" s="373"/>
      <c r="G45" s="373"/>
      <c r="H45" s="373"/>
      <c r="I45" s="373"/>
      <c r="J45" s="373"/>
      <c r="K45" s="254"/>
    </row>
    <row r="46" spans="2:11" ht="15" customHeight="1">
      <c r="B46" s="257"/>
      <c r="C46" s="258"/>
      <c r="D46" s="258"/>
      <c r="E46" s="373" t="s">
        <v>438</v>
      </c>
      <c r="F46" s="373"/>
      <c r="G46" s="373"/>
      <c r="H46" s="373"/>
      <c r="I46" s="373"/>
      <c r="J46" s="373"/>
      <c r="K46" s="254"/>
    </row>
    <row r="47" spans="2:11" ht="15" customHeight="1">
      <c r="B47" s="257"/>
      <c r="C47" s="258"/>
      <c r="D47" s="258"/>
      <c r="E47" s="373" t="s">
        <v>439</v>
      </c>
      <c r="F47" s="373"/>
      <c r="G47" s="373"/>
      <c r="H47" s="373"/>
      <c r="I47" s="373"/>
      <c r="J47" s="373"/>
      <c r="K47" s="254"/>
    </row>
    <row r="48" spans="2:11" ht="15" customHeight="1">
      <c r="B48" s="257"/>
      <c r="C48" s="258"/>
      <c r="D48" s="258"/>
      <c r="E48" s="373" t="s">
        <v>440</v>
      </c>
      <c r="F48" s="373"/>
      <c r="G48" s="373"/>
      <c r="H48" s="373"/>
      <c r="I48" s="373"/>
      <c r="J48" s="373"/>
      <c r="K48" s="254"/>
    </row>
    <row r="49" spans="2:11" ht="15" customHeight="1">
      <c r="B49" s="257"/>
      <c r="C49" s="258"/>
      <c r="D49" s="373" t="s">
        <v>441</v>
      </c>
      <c r="E49" s="373"/>
      <c r="F49" s="373"/>
      <c r="G49" s="373"/>
      <c r="H49" s="373"/>
      <c r="I49" s="373"/>
      <c r="J49" s="373"/>
      <c r="K49" s="254"/>
    </row>
    <row r="50" spans="2:11" ht="25.5" customHeight="1">
      <c r="B50" s="253"/>
      <c r="C50" s="375" t="s">
        <v>442</v>
      </c>
      <c r="D50" s="375"/>
      <c r="E50" s="375"/>
      <c r="F50" s="375"/>
      <c r="G50" s="375"/>
      <c r="H50" s="375"/>
      <c r="I50" s="375"/>
      <c r="J50" s="375"/>
      <c r="K50" s="254"/>
    </row>
    <row r="51" spans="2:11" ht="5.25" customHeight="1">
      <c r="B51" s="253"/>
      <c r="C51" s="255"/>
      <c r="D51" s="255"/>
      <c r="E51" s="255"/>
      <c r="F51" s="255"/>
      <c r="G51" s="255"/>
      <c r="H51" s="255"/>
      <c r="I51" s="255"/>
      <c r="J51" s="255"/>
      <c r="K51" s="254"/>
    </row>
    <row r="52" spans="2:11" ht="15" customHeight="1">
      <c r="B52" s="253"/>
      <c r="C52" s="373" t="s">
        <v>443</v>
      </c>
      <c r="D52" s="373"/>
      <c r="E52" s="373"/>
      <c r="F52" s="373"/>
      <c r="G52" s="373"/>
      <c r="H52" s="373"/>
      <c r="I52" s="373"/>
      <c r="J52" s="373"/>
      <c r="K52" s="254"/>
    </row>
    <row r="53" spans="2:11" ht="15" customHeight="1">
      <c r="B53" s="253"/>
      <c r="C53" s="373" t="s">
        <v>444</v>
      </c>
      <c r="D53" s="373"/>
      <c r="E53" s="373"/>
      <c r="F53" s="373"/>
      <c r="G53" s="373"/>
      <c r="H53" s="373"/>
      <c r="I53" s="373"/>
      <c r="J53" s="373"/>
      <c r="K53" s="254"/>
    </row>
    <row r="54" spans="2:11" ht="12.75" customHeight="1">
      <c r="B54" s="253"/>
      <c r="C54" s="256"/>
      <c r="D54" s="256"/>
      <c r="E54" s="256"/>
      <c r="F54" s="256"/>
      <c r="G54" s="256"/>
      <c r="H54" s="256"/>
      <c r="I54" s="256"/>
      <c r="J54" s="256"/>
      <c r="K54" s="254"/>
    </row>
    <row r="55" spans="2:11" ht="15" customHeight="1">
      <c r="B55" s="253"/>
      <c r="C55" s="373" t="s">
        <v>445</v>
      </c>
      <c r="D55" s="373"/>
      <c r="E55" s="373"/>
      <c r="F55" s="373"/>
      <c r="G55" s="373"/>
      <c r="H55" s="373"/>
      <c r="I55" s="373"/>
      <c r="J55" s="373"/>
      <c r="K55" s="254"/>
    </row>
    <row r="56" spans="2:11" ht="15" customHeight="1">
      <c r="B56" s="253"/>
      <c r="C56" s="258"/>
      <c r="D56" s="373" t="s">
        <v>446</v>
      </c>
      <c r="E56" s="373"/>
      <c r="F56" s="373"/>
      <c r="G56" s="373"/>
      <c r="H56" s="373"/>
      <c r="I56" s="373"/>
      <c r="J56" s="373"/>
      <c r="K56" s="254"/>
    </row>
    <row r="57" spans="2:11" ht="15" customHeight="1">
      <c r="B57" s="253"/>
      <c r="C57" s="258"/>
      <c r="D57" s="373" t="s">
        <v>447</v>
      </c>
      <c r="E57" s="373"/>
      <c r="F57" s="373"/>
      <c r="G57" s="373"/>
      <c r="H57" s="373"/>
      <c r="I57" s="373"/>
      <c r="J57" s="373"/>
      <c r="K57" s="254"/>
    </row>
    <row r="58" spans="2:11" ht="15" customHeight="1">
      <c r="B58" s="253"/>
      <c r="C58" s="258"/>
      <c r="D58" s="373" t="s">
        <v>448</v>
      </c>
      <c r="E58" s="373"/>
      <c r="F58" s="373"/>
      <c r="G58" s="373"/>
      <c r="H58" s="373"/>
      <c r="I58" s="373"/>
      <c r="J58" s="373"/>
      <c r="K58" s="254"/>
    </row>
    <row r="59" spans="2:11" ht="15" customHeight="1">
      <c r="B59" s="253"/>
      <c r="C59" s="258"/>
      <c r="D59" s="373" t="s">
        <v>449</v>
      </c>
      <c r="E59" s="373"/>
      <c r="F59" s="373"/>
      <c r="G59" s="373"/>
      <c r="H59" s="373"/>
      <c r="I59" s="373"/>
      <c r="J59" s="373"/>
      <c r="K59" s="254"/>
    </row>
    <row r="60" spans="2:11" ht="15" customHeight="1">
      <c r="B60" s="253"/>
      <c r="C60" s="258"/>
      <c r="D60" s="374" t="s">
        <v>450</v>
      </c>
      <c r="E60" s="374"/>
      <c r="F60" s="374"/>
      <c r="G60" s="374"/>
      <c r="H60" s="374"/>
      <c r="I60" s="374"/>
      <c r="J60" s="374"/>
      <c r="K60" s="254"/>
    </row>
    <row r="61" spans="2:11" ht="15" customHeight="1">
      <c r="B61" s="253"/>
      <c r="C61" s="258"/>
      <c r="D61" s="373" t="s">
        <v>451</v>
      </c>
      <c r="E61" s="373"/>
      <c r="F61" s="373"/>
      <c r="G61" s="373"/>
      <c r="H61" s="373"/>
      <c r="I61" s="373"/>
      <c r="J61" s="373"/>
      <c r="K61" s="254"/>
    </row>
    <row r="62" spans="2:11" ht="12.75" customHeight="1">
      <c r="B62" s="253"/>
      <c r="C62" s="258"/>
      <c r="D62" s="258"/>
      <c r="E62" s="261"/>
      <c r="F62" s="258"/>
      <c r="G62" s="258"/>
      <c r="H62" s="258"/>
      <c r="I62" s="258"/>
      <c r="J62" s="258"/>
      <c r="K62" s="254"/>
    </row>
    <row r="63" spans="2:11" ht="15" customHeight="1">
      <c r="B63" s="253"/>
      <c r="C63" s="258"/>
      <c r="D63" s="373" t="s">
        <v>452</v>
      </c>
      <c r="E63" s="373"/>
      <c r="F63" s="373"/>
      <c r="G63" s="373"/>
      <c r="H63" s="373"/>
      <c r="I63" s="373"/>
      <c r="J63" s="373"/>
      <c r="K63" s="254"/>
    </row>
    <row r="64" spans="2:11" ht="15" customHeight="1">
      <c r="B64" s="253"/>
      <c r="C64" s="258"/>
      <c r="D64" s="374" t="s">
        <v>453</v>
      </c>
      <c r="E64" s="374"/>
      <c r="F64" s="374"/>
      <c r="G64" s="374"/>
      <c r="H64" s="374"/>
      <c r="I64" s="374"/>
      <c r="J64" s="374"/>
      <c r="K64" s="254"/>
    </row>
    <row r="65" spans="2:11" ht="15" customHeight="1">
      <c r="B65" s="253"/>
      <c r="C65" s="258"/>
      <c r="D65" s="373" t="s">
        <v>454</v>
      </c>
      <c r="E65" s="373"/>
      <c r="F65" s="373"/>
      <c r="G65" s="373"/>
      <c r="H65" s="373"/>
      <c r="I65" s="373"/>
      <c r="J65" s="373"/>
      <c r="K65" s="254"/>
    </row>
    <row r="66" spans="2:11" ht="15" customHeight="1">
      <c r="B66" s="253"/>
      <c r="C66" s="258"/>
      <c r="D66" s="373" t="s">
        <v>455</v>
      </c>
      <c r="E66" s="373"/>
      <c r="F66" s="373"/>
      <c r="G66" s="373"/>
      <c r="H66" s="373"/>
      <c r="I66" s="373"/>
      <c r="J66" s="373"/>
      <c r="K66" s="254"/>
    </row>
    <row r="67" spans="2:11" ht="15" customHeight="1">
      <c r="B67" s="253"/>
      <c r="C67" s="258"/>
      <c r="D67" s="373" t="s">
        <v>456</v>
      </c>
      <c r="E67" s="373"/>
      <c r="F67" s="373"/>
      <c r="G67" s="373"/>
      <c r="H67" s="373"/>
      <c r="I67" s="373"/>
      <c r="J67" s="373"/>
      <c r="K67" s="254"/>
    </row>
    <row r="68" spans="2:11" ht="15" customHeight="1">
      <c r="B68" s="253"/>
      <c r="C68" s="258"/>
      <c r="D68" s="373" t="s">
        <v>457</v>
      </c>
      <c r="E68" s="373"/>
      <c r="F68" s="373"/>
      <c r="G68" s="373"/>
      <c r="H68" s="373"/>
      <c r="I68" s="373"/>
      <c r="J68" s="373"/>
      <c r="K68" s="254"/>
    </row>
    <row r="69" spans="2:11" ht="12.75" customHeight="1">
      <c r="B69" s="262"/>
      <c r="C69" s="263"/>
      <c r="D69" s="263"/>
      <c r="E69" s="263"/>
      <c r="F69" s="263"/>
      <c r="G69" s="263"/>
      <c r="H69" s="263"/>
      <c r="I69" s="263"/>
      <c r="J69" s="263"/>
      <c r="K69" s="264"/>
    </row>
    <row r="70" spans="2:11" ht="18.75" customHeight="1">
      <c r="B70" s="265"/>
      <c r="C70" s="265"/>
      <c r="D70" s="265"/>
      <c r="E70" s="265"/>
      <c r="F70" s="265"/>
      <c r="G70" s="265"/>
      <c r="H70" s="265"/>
      <c r="I70" s="265"/>
      <c r="J70" s="265"/>
      <c r="K70" s="266"/>
    </row>
    <row r="71" spans="2:11" ht="18.75" customHeight="1"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2:11" ht="7.5" customHeight="1">
      <c r="B72" s="267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ht="45" customHeight="1">
      <c r="B73" s="270"/>
      <c r="C73" s="372" t="s">
        <v>82</v>
      </c>
      <c r="D73" s="372"/>
      <c r="E73" s="372"/>
      <c r="F73" s="372"/>
      <c r="G73" s="372"/>
      <c r="H73" s="372"/>
      <c r="I73" s="372"/>
      <c r="J73" s="372"/>
      <c r="K73" s="271"/>
    </row>
    <row r="74" spans="2:11" ht="17.25" customHeight="1">
      <c r="B74" s="270"/>
      <c r="C74" s="272" t="s">
        <v>458</v>
      </c>
      <c r="D74" s="272"/>
      <c r="E74" s="272"/>
      <c r="F74" s="272" t="s">
        <v>459</v>
      </c>
      <c r="G74" s="273"/>
      <c r="H74" s="272" t="s">
        <v>103</v>
      </c>
      <c r="I74" s="272" t="s">
        <v>56</v>
      </c>
      <c r="J74" s="272" t="s">
        <v>460</v>
      </c>
      <c r="K74" s="271"/>
    </row>
    <row r="75" spans="2:11" ht="17.25" customHeight="1">
      <c r="B75" s="270"/>
      <c r="C75" s="274" t="s">
        <v>461</v>
      </c>
      <c r="D75" s="274"/>
      <c r="E75" s="274"/>
      <c r="F75" s="275" t="s">
        <v>462</v>
      </c>
      <c r="G75" s="276"/>
      <c r="H75" s="274"/>
      <c r="I75" s="274"/>
      <c r="J75" s="274" t="s">
        <v>463</v>
      </c>
      <c r="K75" s="271"/>
    </row>
    <row r="76" spans="2:11" ht="5.25" customHeight="1">
      <c r="B76" s="270"/>
      <c r="C76" s="277"/>
      <c r="D76" s="277"/>
      <c r="E76" s="277"/>
      <c r="F76" s="277"/>
      <c r="G76" s="278"/>
      <c r="H76" s="277"/>
      <c r="I76" s="277"/>
      <c r="J76" s="277"/>
      <c r="K76" s="271"/>
    </row>
    <row r="77" spans="2:11" ht="15" customHeight="1">
      <c r="B77" s="270"/>
      <c r="C77" s="260" t="s">
        <v>52</v>
      </c>
      <c r="D77" s="277"/>
      <c r="E77" s="277"/>
      <c r="F77" s="279" t="s">
        <v>464</v>
      </c>
      <c r="G77" s="278"/>
      <c r="H77" s="260" t="s">
        <v>465</v>
      </c>
      <c r="I77" s="260" t="s">
        <v>466</v>
      </c>
      <c r="J77" s="260">
        <v>20</v>
      </c>
      <c r="K77" s="271"/>
    </row>
    <row r="78" spans="2:11" ht="15" customHeight="1">
      <c r="B78" s="270"/>
      <c r="C78" s="260" t="s">
        <v>467</v>
      </c>
      <c r="D78" s="260"/>
      <c r="E78" s="260"/>
      <c r="F78" s="279" t="s">
        <v>464</v>
      </c>
      <c r="G78" s="278"/>
      <c r="H78" s="260" t="s">
        <v>468</v>
      </c>
      <c r="I78" s="260" t="s">
        <v>466</v>
      </c>
      <c r="J78" s="260">
        <v>120</v>
      </c>
      <c r="K78" s="271"/>
    </row>
    <row r="79" spans="2:11" ht="15" customHeight="1">
      <c r="B79" s="280"/>
      <c r="C79" s="260" t="s">
        <v>469</v>
      </c>
      <c r="D79" s="260"/>
      <c r="E79" s="260"/>
      <c r="F79" s="279" t="s">
        <v>470</v>
      </c>
      <c r="G79" s="278"/>
      <c r="H79" s="260" t="s">
        <v>471</v>
      </c>
      <c r="I79" s="260" t="s">
        <v>466</v>
      </c>
      <c r="J79" s="260">
        <v>50</v>
      </c>
      <c r="K79" s="271"/>
    </row>
    <row r="80" spans="2:11" ht="15" customHeight="1">
      <c r="B80" s="280"/>
      <c r="C80" s="260" t="s">
        <v>472</v>
      </c>
      <c r="D80" s="260"/>
      <c r="E80" s="260"/>
      <c r="F80" s="279" t="s">
        <v>464</v>
      </c>
      <c r="G80" s="278"/>
      <c r="H80" s="260" t="s">
        <v>473</v>
      </c>
      <c r="I80" s="260" t="s">
        <v>474</v>
      </c>
      <c r="J80" s="260"/>
      <c r="K80" s="271"/>
    </row>
    <row r="81" spans="2:11" ht="15" customHeight="1">
      <c r="B81" s="280"/>
      <c r="C81" s="281" t="s">
        <v>475</v>
      </c>
      <c r="D81" s="281"/>
      <c r="E81" s="281"/>
      <c r="F81" s="282" t="s">
        <v>470</v>
      </c>
      <c r="G81" s="281"/>
      <c r="H81" s="281" t="s">
        <v>476</v>
      </c>
      <c r="I81" s="281" t="s">
        <v>466</v>
      </c>
      <c r="J81" s="281">
        <v>15</v>
      </c>
      <c r="K81" s="271"/>
    </row>
    <row r="82" spans="2:11" ht="15" customHeight="1">
      <c r="B82" s="280"/>
      <c r="C82" s="281" t="s">
        <v>477</v>
      </c>
      <c r="D82" s="281"/>
      <c r="E82" s="281"/>
      <c r="F82" s="282" t="s">
        <v>470</v>
      </c>
      <c r="G82" s="281"/>
      <c r="H82" s="281" t="s">
        <v>478</v>
      </c>
      <c r="I82" s="281" t="s">
        <v>466</v>
      </c>
      <c r="J82" s="281">
        <v>15</v>
      </c>
      <c r="K82" s="271"/>
    </row>
    <row r="83" spans="2:11" ht="15" customHeight="1">
      <c r="B83" s="280"/>
      <c r="C83" s="281" t="s">
        <v>479</v>
      </c>
      <c r="D83" s="281"/>
      <c r="E83" s="281"/>
      <c r="F83" s="282" t="s">
        <v>470</v>
      </c>
      <c r="G83" s="281"/>
      <c r="H83" s="281" t="s">
        <v>480</v>
      </c>
      <c r="I83" s="281" t="s">
        <v>466</v>
      </c>
      <c r="J83" s="281">
        <v>20</v>
      </c>
      <c r="K83" s="271"/>
    </row>
    <row r="84" spans="2:11" ht="15" customHeight="1">
      <c r="B84" s="280"/>
      <c r="C84" s="281" t="s">
        <v>481</v>
      </c>
      <c r="D84" s="281"/>
      <c r="E84" s="281"/>
      <c r="F84" s="282" t="s">
        <v>470</v>
      </c>
      <c r="G84" s="281"/>
      <c r="H84" s="281" t="s">
        <v>482</v>
      </c>
      <c r="I84" s="281" t="s">
        <v>466</v>
      </c>
      <c r="J84" s="281">
        <v>20</v>
      </c>
      <c r="K84" s="271"/>
    </row>
    <row r="85" spans="2:11" ht="15" customHeight="1">
      <c r="B85" s="280"/>
      <c r="C85" s="260" t="s">
        <v>483</v>
      </c>
      <c r="D85" s="260"/>
      <c r="E85" s="260"/>
      <c r="F85" s="279" t="s">
        <v>470</v>
      </c>
      <c r="G85" s="278"/>
      <c r="H85" s="260" t="s">
        <v>484</v>
      </c>
      <c r="I85" s="260" t="s">
        <v>466</v>
      </c>
      <c r="J85" s="260">
        <v>50</v>
      </c>
      <c r="K85" s="271"/>
    </row>
    <row r="86" spans="2:11" ht="15" customHeight="1">
      <c r="B86" s="280"/>
      <c r="C86" s="260" t="s">
        <v>485</v>
      </c>
      <c r="D86" s="260"/>
      <c r="E86" s="260"/>
      <c r="F86" s="279" t="s">
        <v>470</v>
      </c>
      <c r="G86" s="278"/>
      <c r="H86" s="260" t="s">
        <v>486</v>
      </c>
      <c r="I86" s="260" t="s">
        <v>466</v>
      </c>
      <c r="J86" s="260">
        <v>20</v>
      </c>
      <c r="K86" s="271"/>
    </row>
    <row r="87" spans="2:11" ht="15" customHeight="1">
      <c r="B87" s="280"/>
      <c r="C87" s="260" t="s">
        <v>487</v>
      </c>
      <c r="D87" s="260"/>
      <c r="E87" s="260"/>
      <c r="F87" s="279" t="s">
        <v>470</v>
      </c>
      <c r="G87" s="278"/>
      <c r="H87" s="260" t="s">
        <v>488</v>
      </c>
      <c r="I87" s="260" t="s">
        <v>466</v>
      </c>
      <c r="J87" s="260">
        <v>20</v>
      </c>
      <c r="K87" s="271"/>
    </row>
    <row r="88" spans="2:11" ht="15" customHeight="1">
      <c r="B88" s="280"/>
      <c r="C88" s="260" t="s">
        <v>489</v>
      </c>
      <c r="D88" s="260"/>
      <c r="E88" s="260"/>
      <c r="F88" s="279" t="s">
        <v>470</v>
      </c>
      <c r="G88" s="278"/>
      <c r="H88" s="260" t="s">
        <v>490</v>
      </c>
      <c r="I88" s="260" t="s">
        <v>466</v>
      </c>
      <c r="J88" s="260">
        <v>50</v>
      </c>
      <c r="K88" s="271"/>
    </row>
    <row r="89" spans="2:11" ht="15" customHeight="1">
      <c r="B89" s="280"/>
      <c r="C89" s="260" t="s">
        <v>491</v>
      </c>
      <c r="D89" s="260"/>
      <c r="E89" s="260"/>
      <c r="F89" s="279" t="s">
        <v>470</v>
      </c>
      <c r="G89" s="278"/>
      <c r="H89" s="260" t="s">
        <v>491</v>
      </c>
      <c r="I89" s="260" t="s">
        <v>466</v>
      </c>
      <c r="J89" s="260">
        <v>50</v>
      </c>
      <c r="K89" s="271"/>
    </row>
    <row r="90" spans="2:11" ht="15" customHeight="1">
      <c r="B90" s="280"/>
      <c r="C90" s="260" t="s">
        <v>108</v>
      </c>
      <c r="D90" s="260"/>
      <c r="E90" s="260"/>
      <c r="F90" s="279" t="s">
        <v>470</v>
      </c>
      <c r="G90" s="278"/>
      <c r="H90" s="260" t="s">
        <v>492</v>
      </c>
      <c r="I90" s="260" t="s">
        <v>466</v>
      </c>
      <c r="J90" s="260">
        <v>255</v>
      </c>
      <c r="K90" s="271"/>
    </row>
    <row r="91" spans="2:11" ht="15" customHeight="1">
      <c r="B91" s="280"/>
      <c r="C91" s="260" t="s">
        <v>493</v>
      </c>
      <c r="D91" s="260"/>
      <c r="E91" s="260"/>
      <c r="F91" s="279" t="s">
        <v>464</v>
      </c>
      <c r="G91" s="278"/>
      <c r="H91" s="260" t="s">
        <v>494</v>
      </c>
      <c r="I91" s="260" t="s">
        <v>495</v>
      </c>
      <c r="J91" s="260"/>
      <c r="K91" s="271"/>
    </row>
    <row r="92" spans="2:11" ht="15" customHeight="1">
      <c r="B92" s="280"/>
      <c r="C92" s="260" t="s">
        <v>496</v>
      </c>
      <c r="D92" s="260"/>
      <c r="E92" s="260"/>
      <c r="F92" s="279" t="s">
        <v>464</v>
      </c>
      <c r="G92" s="278"/>
      <c r="H92" s="260" t="s">
        <v>497</v>
      </c>
      <c r="I92" s="260" t="s">
        <v>498</v>
      </c>
      <c r="J92" s="260"/>
      <c r="K92" s="271"/>
    </row>
    <row r="93" spans="2:11" ht="15" customHeight="1">
      <c r="B93" s="280"/>
      <c r="C93" s="260" t="s">
        <v>499</v>
      </c>
      <c r="D93" s="260"/>
      <c r="E93" s="260"/>
      <c r="F93" s="279" t="s">
        <v>464</v>
      </c>
      <c r="G93" s="278"/>
      <c r="H93" s="260" t="s">
        <v>499</v>
      </c>
      <c r="I93" s="260" t="s">
        <v>498</v>
      </c>
      <c r="J93" s="260"/>
      <c r="K93" s="271"/>
    </row>
    <row r="94" spans="2:11" ht="15" customHeight="1">
      <c r="B94" s="280"/>
      <c r="C94" s="260" t="s">
        <v>37</v>
      </c>
      <c r="D94" s="260"/>
      <c r="E94" s="260"/>
      <c r="F94" s="279" t="s">
        <v>464</v>
      </c>
      <c r="G94" s="278"/>
      <c r="H94" s="260" t="s">
        <v>500</v>
      </c>
      <c r="I94" s="260" t="s">
        <v>498</v>
      </c>
      <c r="J94" s="260"/>
      <c r="K94" s="271"/>
    </row>
    <row r="95" spans="2:11" ht="15" customHeight="1">
      <c r="B95" s="280"/>
      <c r="C95" s="260" t="s">
        <v>47</v>
      </c>
      <c r="D95" s="260"/>
      <c r="E95" s="260"/>
      <c r="F95" s="279" t="s">
        <v>464</v>
      </c>
      <c r="G95" s="278"/>
      <c r="H95" s="260" t="s">
        <v>501</v>
      </c>
      <c r="I95" s="260" t="s">
        <v>498</v>
      </c>
      <c r="J95" s="260"/>
      <c r="K95" s="271"/>
    </row>
    <row r="96" spans="2:11" ht="15" customHeight="1">
      <c r="B96" s="283"/>
      <c r="C96" s="284"/>
      <c r="D96" s="284"/>
      <c r="E96" s="284"/>
      <c r="F96" s="284"/>
      <c r="G96" s="284"/>
      <c r="H96" s="284"/>
      <c r="I96" s="284"/>
      <c r="J96" s="284"/>
      <c r="K96" s="285"/>
    </row>
    <row r="97" spans="2:11" ht="18.75" customHeight="1">
      <c r="B97" s="286"/>
      <c r="C97" s="287"/>
      <c r="D97" s="287"/>
      <c r="E97" s="287"/>
      <c r="F97" s="287"/>
      <c r="G97" s="287"/>
      <c r="H97" s="287"/>
      <c r="I97" s="287"/>
      <c r="J97" s="287"/>
      <c r="K97" s="286"/>
    </row>
    <row r="98" spans="2:11" ht="18.75" customHeight="1">
      <c r="B98" s="266"/>
      <c r="C98" s="266"/>
      <c r="D98" s="266"/>
      <c r="E98" s="266"/>
      <c r="F98" s="266"/>
      <c r="G98" s="266"/>
      <c r="H98" s="266"/>
      <c r="I98" s="266"/>
      <c r="J98" s="266"/>
      <c r="K98" s="266"/>
    </row>
    <row r="99" spans="2:11" ht="7.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9"/>
    </row>
    <row r="100" spans="2:11" ht="45" customHeight="1">
      <c r="B100" s="270"/>
      <c r="C100" s="372" t="s">
        <v>502</v>
      </c>
      <c r="D100" s="372"/>
      <c r="E100" s="372"/>
      <c r="F100" s="372"/>
      <c r="G100" s="372"/>
      <c r="H100" s="372"/>
      <c r="I100" s="372"/>
      <c r="J100" s="372"/>
      <c r="K100" s="271"/>
    </row>
    <row r="101" spans="2:11" ht="17.25" customHeight="1">
      <c r="B101" s="270"/>
      <c r="C101" s="272" t="s">
        <v>458</v>
      </c>
      <c r="D101" s="272"/>
      <c r="E101" s="272"/>
      <c r="F101" s="272" t="s">
        <v>459</v>
      </c>
      <c r="G101" s="273"/>
      <c r="H101" s="272" t="s">
        <v>103</v>
      </c>
      <c r="I101" s="272" t="s">
        <v>56</v>
      </c>
      <c r="J101" s="272" t="s">
        <v>460</v>
      </c>
      <c r="K101" s="271"/>
    </row>
    <row r="102" spans="2:11" ht="17.25" customHeight="1">
      <c r="B102" s="270"/>
      <c r="C102" s="274" t="s">
        <v>461</v>
      </c>
      <c r="D102" s="274"/>
      <c r="E102" s="274"/>
      <c r="F102" s="275" t="s">
        <v>462</v>
      </c>
      <c r="G102" s="276"/>
      <c r="H102" s="274"/>
      <c r="I102" s="274"/>
      <c r="J102" s="274" t="s">
        <v>463</v>
      </c>
      <c r="K102" s="271"/>
    </row>
    <row r="103" spans="2:11" ht="5.25" customHeight="1">
      <c r="B103" s="270"/>
      <c r="C103" s="272"/>
      <c r="D103" s="272"/>
      <c r="E103" s="272"/>
      <c r="F103" s="272"/>
      <c r="G103" s="288"/>
      <c r="H103" s="272"/>
      <c r="I103" s="272"/>
      <c r="J103" s="272"/>
      <c r="K103" s="271"/>
    </row>
    <row r="104" spans="2:11" ht="15" customHeight="1">
      <c r="B104" s="270"/>
      <c r="C104" s="260" t="s">
        <v>52</v>
      </c>
      <c r="D104" s="277"/>
      <c r="E104" s="277"/>
      <c r="F104" s="279" t="s">
        <v>464</v>
      </c>
      <c r="G104" s="288"/>
      <c r="H104" s="260" t="s">
        <v>503</v>
      </c>
      <c r="I104" s="260" t="s">
        <v>466</v>
      </c>
      <c r="J104" s="260">
        <v>20</v>
      </c>
      <c r="K104" s="271"/>
    </row>
    <row r="105" spans="2:11" ht="15" customHeight="1">
      <c r="B105" s="270"/>
      <c r="C105" s="260" t="s">
        <v>467</v>
      </c>
      <c r="D105" s="260"/>
      <c r="E105" s="260"/>
      <c r="F105" s="279" t="s">
        <v>464</v>
      </c>
      <c r="G105" s="260"/>
      <c r="H105" s="260" t="s">
        <v>503</v>
      </c>
      <c r="I105" s="260" t="s">
        <v>466</v>
      </c>
      <c r="J105" s="260">
        <v>120</v>
      </c>
      <c r="K105" s="271"/>
    </row>
    <row r="106" spans="2:11" ht="15" customHeight="1">
      <c r="B106" s="280"/>
      <c r="C106" s="260" t="s">
        <v>469</v>
      </c>
      <c r="D106" s="260"/>
      <c r="E106" s="260"/>
      <c r="F106" s="279" t="s">
        <v>470</v>
      </c>
      <c r="G106" s="260"/>
      <c r="H106" s="260" t="s">
        <v>503</v>
      </c>
      <c r="I106" s="260" t="s">
        <v>466</v>
      </c>
      <c r="J106" s="260">
        <v>50</v>
      </c>
      <c r="K106" s="271"/>
    </row>
    <row r="107" spans="2:11" ht="15" customHeight="1">
      <c r="B107" s="280"/>
      <c r="C107" s="260" t="s">
        <v>472</v>
      </c>
      <c r="D107" s="260"/>
      <c r="E107" s="260"/>
      <c r="F107" s="279" t="s">
        <v>464</v>
      </c>
      <c r="G107" s="260"/>
      <c r="H107" s="260" t="s">
        <v>503</v>
      </c>
      <c r="I107" s="260" t="s">
        <v>474</v>
      </c>
      <c r="J107" s="260"/>
      <c r="K107" s="271"/>
    </row>
    <row r="108" spans="2:11" ht="15" customHeight="1">
      <c r="B108" s="280"/>
      <c r="C108" s="260" t="s">
        <v>483</v>
      </c>
      <c r="D108" s="260"/>
      <c r="E108" s="260"/>
      <c r="F108" s="279" t="s">
        <v>470</v>
      </c>
      <c r="G108" s="260"/>
      <c r="H108" s="260" t="s">
        <v>503</v>
      </c>
      <c r="I108" s="260" t="s">
        <v>466</v>
      </c>
      <c r="J108" s="260">
        <v>50</v>
      </c>
      <c r="K108" s="271"/>
    </row>
    <row r="109" spans="2:11" ht="15" customHeight="1">
      <c r="B109" s="280"/>
      <c r="C109" s="260" t="s">
        <v>491</v>
      </c>
      <c r="D109" s="260"/>
      <c r="E109" s="260"/>
      <c r="F109" s="279" t="s">
        <v>470</v>
      </c>
      <c r="G109" s="260"/>
      <c r="H109" s="260" t="s">
        <v>503</v>
      </c>
      <c r="I109" s="260" t="s">
        <v>466</v>
      </c>
      <c r="J109" s="260">
        <v>50</v>
      </c>
      <c r="K109" s="271"/>
    </row>
    <row r="110" spans="2:11" ht="15" customHeight="1">
      <c r="B110" s="280"/>
      <c r="C110" s="260" t="s">
        <v>489</v>
      </c>
      <c r="D110" s="260"/>
      <c r="E110" s="260"/>
      <c r="F110" s="279" t="s">
        <v>470</v>
      </c>
      <c r="G110" s="260"/>
      <c r="H110" s="260" t="s">
        <v>503</v>
      </c>
      <c r="I110" s="260" t="s">
        <v>466</v>
      </c>
      <c r="J110" s="260">
        <v>50</v>
      </c>
      <c r="K110" s="271"/>
    </row>
    <row r="111" spans="2:11" ht="15" customHeight="1">
      <c r="B111" s="280"/>
      <c r="C111" s="260" t="s">
        <v>52</v>
      </c>
      <c r="D111" s="260"/>
      <c r="E111" s="260"/>
      <c r="F111" s="279" t="s">
        <v>464</v>
      </c>
      <c r="G111" s="260"/>
      <c r="H111" s="260" t="s">
        <v>504</v>
      </c>
      <c r="I111" s="260" t="s">
        <v>466</v>
      </c>
      <c r="J111" s="260">
        <v>20</v>
      </c>
      <c r="K111" s="271"/>
    </row>
    <row r="112" spans="2:11" ht="15" customHeight="1">
      <c r="B112" s="280"/>
      <c r="C112" s="260" t="s">
        <v>505</v>
      </c>
      <c r="D112" s="260"/>
      <c r="E112" s="260"/>
      <c r="F112" s="279" t="s">
        <v>464</v>
      </c>
      <c r="G112" s="260"/>
      <c r="H112" s="260" t="s">
        <v>506</v>
      </c>
      <c r="I112" s="260" t="s">
        <v>466</v>
      </c>
      <c r="J112" s="260">
        <v>120</v>
      </c>
      <c r="K112" s="271"/>
    </row>
    <row r="113" spans="2:11" ht="15" customHeight="1">
      <c r="B113" s="280"/>
      <c r="C113" s="260" t="s">
        <v>37</v>
      </c>
      <c r="D113" s="260"/>
      <c r="E113" s="260"/>
      <c r="F113" s="279" t="s">
        <v>464</v>
      </c>
      <c r="G113" s="260"/>
      <c r="H113" s="260" t="s">
        <v>507</v>
      </c>
      <c r="I113" s="260" t="s">
        <v>498</v>
      </c>
      <c r="J113" s="260"/>
      <c r="K113" s="271"/>
    </row>
    <row r="114" spans="2:11" ht="15" customHeight="1">
      <c r="B114" s="280"/>
      <c r="C114" s="260" t="s">
        <v>47</v>
      </c>
      <c r="D114" s="260"/>
      <c r="E114" s="260"/>
      <c r="F114" s="279" t="s">
        <v>464</v>
      </c>
      <c r="G114" s="260"/>
      <c r="H114" s="260" t="s">
        <v>508</v>
      </c>
      <c r="I114" s="260" t="s">
        <v>498</v>
      </c>
      <c r="J114" s="260"/>
      <c r="K114" s="271"/>
    </row>
    <row r="115" spans="2:11" ht="15" customHeight="1">
      <c r="B115" s="280"/>
      <c r="C115" s="260" t="s">
        <v>56</v>
      </c>
      <c r="D115" s="260"/>
      <c r="E115" s="260"/>
      <c r="F115" s="279" t="s">
        <v>464</v>
      </c>
      <c r="G115" s="260"/>
      <c r="H115" s="260" t="s">
        <v>509</v>
      </c>
      <c r="I115" s="260" t="s">
        <v>510</v>
      </c>
      <c r="J115" s="260"/>
      <c r="K115" s="271"/>
    </row>
    <row r="116" spans="2:11" ht="15" customHeight="1">
      <c r="B116" s="283"/>
      <c r="C116" s="289"/>
      <c r="D116" s="289"/>
      <c r="E116" s="289"/>
      <c r="F116" s="289"/>
      <c r="G116" s="289"/>
      <c r="H116" s="289"/>
      <c r="I116" s="289"/>
      <c r="J116" s="289"/>
      <c r="K116" s="285"/>
    </row>
    <row r="117" spans="2:11" ht="18.75" customHeight="1">
      <c r="B117" s="290"/>
      <c r="C117" s="256"/>
      <c r="D117" s="256"/>
      <c r="E117" s="256"/>
      <c r="F117" s="291"/>
      <c r="G117" s="256"/>
      <c r="H117" s="256"/>
      <c r="I117" s="256"/>
      <c r="J117" s="256"/>
      <c r="K117" s="290"/>
    </row>
    <row r="118" spans="2:11" ht="18.75" customHeight="1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</row>
    <row r="119" spans="2:11" ht="7.5" customHeight="1">
      <c r="B119" s="292"/>
      <c r="C119" s="293"/>
      <c r="D119" s="293"/>
      <c r="E119" s="293"/>
      <c r="F119" s="293"/>
      <c r="G119" s="293"/>
      <c r="H119" s="293"/>
      <c r="I119" s="293"/>
      <c r="J119" s="293"/>
      <c r="K119" s="294"/>
    </row>
    <row r="120" spans="2:11" ht="45" customHeight="1">
      <c r="B120" s="295"/>
      <c r="C120" s="371" t="s">
        <v>511</v>
      </c>
      <c r="D120" s="371"/>
      <c r="E120" s="371"/>
      <c r="F120" s="371"/>
      <c r="G120" s="371"/>
      <c r="H120" s="371"/>
      <c r="I120" s="371"/>
      <c r="J120" s="371"/>
      <c r="K120" s="296"/>
    </row>
    <row r="121" spans="2:11" ht="17.25" customHeight="1">
      <c r="B121" s="297"/>
      <c r="C121" s="272" t="s">
        <v>458</v>
      </c>
      <c r="D121" s="272"/>
      <c r="E121" s="272"/>
      <c r="F121" s="272" t="s">
        <v>459</v>
      </c>
      <c r="G121" s="273"/>
      <c r="H121" s="272" t="s">
        <v>103</v>
      </c>
      <c r="I121" s="272" t="s">
        <v>56</v>
      </c>
      <c r="J121" s="272" t="s">
        <v>460</v>
      </c>
      <c r="K121" s="298"/>
    </row>
    <row r="122" spans="2:11" ht="17.25" customHeight="1">
      <c r="B122" s="297"/>
      <c r="C122" s="274" t="s">
        <v>461</v>
      </c>
      <c r="D122" s="274"/>
      <c r="E122" s="274"/>
      <c r="F122" s="275" t="s">
        <v>462</v>
      </c>
      <c r="G122" s="276"/>
      <c r="H122" s="274"/>
      <c r="I122" s="274"/>
      <c r="J122" s="274" t="s">
        <v>463</v>
      </c>
      <c r="K122" s="298"/>
    </row>
    <row r="123" spans="2:11" ht="5.25" customHeight="1">
      <c r="B123" s="299"/>
      <c r="C123" s="277"/>
      <c r="D123" s="277"/>
      <c r="E123" s="277"/>
      <c r="F123" s="277"/>
      <c r="G123" s="260"/>
      <c r="H123" s="277"/>
      <c r="I123" s="277"/>
      <c r="J123" s="277"/>
      <c r="K123" s="300"/>
    </row>
    <row r="124" spans="2:11" ht="15" customHeight="1">
      <c r="B124" s="299"/>
      <c r="C124" s="260" t="s">
        <v>467</v>
      </c>
      <c r="D124" s="277"/>
      <c r="E124" s="277"/>
      <c r="F124" s="279" t="s">
        <v>464</v>
      </c>
      <c r="G124" s="260"/>
      <c r="H124" s="260" t="s">
        <v>503</v>
      </c>
      <c r="I124" s="260" t="s">
        <v>466</v>
      </c>
      <c r="J124" s="260">
        <v>120</v>
      </c>
      <c r="K124" s="301"/>
    </row>
    <row r="125" spans="2:11" ht="15" customHeight="1">
      <c r="B125" s="299"/>
      <c r="C125" s="260" t="s">
        <v>512</v>
      </c>
      <c r="D125" s="260"/>
      <c r="E125" s="260"/>
      <c r="F125" s="279" t="s">
        <v>464</v>
      </c>
      <c r="G125" s="260"/>
      <c r="H125" s="260" t="s">
        <v>513</v>
      </c>
      <c r="I125" s="260" t="s">
        <v>466</v>
      </c>
      <c r="J125" s="260" t="s">
        <v>514</v>
      </c>
      <c r="K125" s="301"/>
    </row>
    <row r="126" spans="2:11" ht="15" customHeight="1">
      <c r="B126" s="299"/>
      <c r="C126" s="260" t="s">
        <v>413</v>
      </c>
      <c r="D126" s="260"/>
      <c r="E126" s="260"/>
      <c r="F126" s="279" t="s">
        <v>464</v>
      </c>
      <c r="G126" s="260"/>
      <c r="H126" s="260" t="s">
        <v>515</v>
      </c>
      <c r="I126" s="260" t="s">
        <v>466</v>
      </c>
      <c r="J126" s="260" t="s">
        <v>514</v>
      </c>
      <c r="K126" s="301"/>
    </row>
    <row r="127" spans="2:11" ht="15" customHeight="1">
      <c r="B127" s="299"/>
      <c r="C127" s="260" t="s">
        <v>475</v>
      </c>
      <c r="D127" s="260"/>
      <c r="E127" s="260"/>
      <c r="F127" s="279" t="s">
        <v>470</v>
      </c>
      <c r="G127" s="260"/>
      <c r="H127" s="260" t="s">
        <v>476</v>
      </c>
      <c r="I127" s="260" t="s">
        <v>466</v>
      </c>
      <c r="J127" s="260">
        <v>15</v>
      </c>
      <c r="K127" s="301"/>
    </row>
    <row r="128" spans="2:11" ht="15" customHeight="1">
      <c r="B128" s="299"/>
      <c r="C128" s="281" t="s">
        <v>477</v>
      </c>
      <c r="D128" s="281"/>
      <c r="E128" s="281"/>
      <c r="F128" s="282" t="s">
        <v>470</v>
      </c>
      <c r="G128" s="281"/>
      <c r="H128" s="281" t="s">
        <v>478</v>
      </c>
      <c r="I128" s="281" t="s">
        <v>466</v>
      </c>
      <c r="J128" s="281">
        <v>15</v>
      </c>
      <c r="K128" s="301"/>
    </row>
    <row r="129" spans="2:11" ht="15" customHeight="1">
      <c r="B129" s="299"/>
      <c r="C129" s="281" t="s">
        <v>479</v>
      </c>
      <c r="D129" s="281"/>
      <c r="E129" s="281"/>
      <c r="F129" s="282" t="s">
        <v>470</v>
      </c>
      <c r="G129" s="281"/>
      <c r="H129" s="281" t="s">
        <v>480</v>
      </c>
      <c r="I129" s="281" t="s">
        <v>466</v>
      </c>
      <c r="J129" s="281">
        <v>20</v>
      </c>
      <c r="K129" s="301"/>
    </row>
    <row r="130" spans="2:11" ht="15" customHeight="1">
      <c r="B130" s="299"/>
      <c r="C130" s="281" t="s">
        <v>481</v>
      </c>
      <c r="D130" s="281"/>
      <c r="E130" s="281"/>
      <c r="F130" s="282" t="s">
        <v>470</v>
      </c>
      <c r="G130" s="281"/>
      <c r="H130" s="281" t="s">
        <v>482</v>
      </c>
      <c r="I130" s="281" t="s">
        <v>466</v>
      </c>
      <c r="J130" s="281">
        <v>20</v>
      </c>
      <c r="K130" s="301"/>
    </row>
    <row r="131" spans="2:11" ht="15" customHeight="1">
      <c r="B131" s="299"/>
      <c r="C131" s="260" t="s">
        <v>469</v>
      </c>
      <c r="D131" s="260"/>
      <c r="E131" s="260"/>
      <c r="F131" s="279" t="s">
        <v>470</v>
      </c>
      <c r="G131" s="260"/>
      <c r="H131" s="260" t="s">
        <v>503</v>
      </c>
      <c r="I131" s="260" t="s">
        <v>466</v>
      </c>
      <c r="J131" s="260">
        <v>50</v>
      </c>
      <c r="K131" s="301"/>
    </row>
    <row r="132" spans="2:11" ht="15" customHeight="1">
      <c r="B132" s="299"/>
      <c r="C132" s="260" t="s">
        <v>483</v>
      </c>
      <c r="D132" s="260"/>
      <c r="E132" s="260"/>
      <c r="F132" s="279" t="s">
        <v>470</v>
      </c>
      <c r="G132" s="260"/>
      <c r="H132" s="260" t="s">
        <v>503</v>
      </c>
      <c r="I132" s="260" t="s">
        <v>466</v>
      </c>
      <c r="J132" s="260">
        <v>50</v>
      </c>
      <c r="K132" s="301"/>
    </row>
    <row r="133" spans="2:11" ht="15" customHeight="1">
      <c r="B133" s="299"/>
      <c r="C133" s="260" t="s">
        <v>489</v>
      </c>
      <c r="D133" s="260"/>
      <c r="E133" s="260"/>
      <c r="F133" s="279" t="s">
        <v>470</v>
      </c>
      <c r="G133" s="260"/>
      <c r="H133" s="260" t="s">
        <v>503</v>
      </c>
      <c r="I133" s="260" t="s">
        <v>466</v>
      </c>
      <c r="J133" s="260">
        <v>50</v>
      </c>
      <c r="K133" s="301"/>
    </row>
    <row r="134" spans="2:11" ht="15" customHeight="1">
      <c r="B134" s="299"/>
      <c r="C134" s="260" t="s">
        <v>491</v>
      </c>
      <c r="D134" s="260"/>
      <c r="E134" s="260"/>
      <c r="F134" s="279" t="s">
        <v>470</v>
      </c>
      <c r="G134" s="260"/>
      <c r="H134" s="260" t="s">
        <v>503</v>
      </c>
      <c r="I134" s="260" t="s">
        <v>466</v>
      </c>
      <c r="J134" s="260">
        <v>50</v>
      </c>
      <c r="K134" s="301"/>
    </row>
    <row r="135" spans="2:11" ht="15" customHeight="1">
      <c r="B135" s="299"/>
      <c r="C135" s="260" t="s">
        <v>108</v>
      </c>
      <c r="D135" s="260"/>
      <c r="E135" s="260"/>
      <c r="F135" s="279" t="s">
        <v>470</v>
      </c>
      <c r="G135" s="260"/>
      <c r="H135" s="260" t="s">
        <v>516</v>
      </c>
      <c r="I135" s="260" t="s">
        <v>466</v>
      </c>
      <c r="J135" s="260">
        <v>255</v>
      </c>
      <c r="K135" s="301"/>
    </row>
    <row r="136" spans="2:11" ht="15" customHeight="1">
      <c r="B136" s="299"/>
      <c r="C136" s="260" t="s">
        <v>493</v>
      </c>
      <c r="D136" s="260"/>
      <c r="E136" s="260"/>
      <c r="F136" s="279" t="s">
        <v>464</v>
      </c>
      <c r="G136" s="260"/>
      <c r="H136" s="260" t="s">
        <v>517</v>
      </c>
      <c r="I136" s="260" t="s">
        <v>495</v>
      </c>
      <c r="J136" s="260"/>
      <c r="K136" s="301"/>
    </row>
    <row r="137" spans="2:11" ht="15" customHeight="1">
      <c r="B137" s="299"/>
      <c r="C137" s="260" t="s">
        <v>496</v>
      </c>
      <c r="D137" s="260"/>
      <c r="E137" s="260"/>
      <c r="F137" s="279" t="s">
        <v>464</v>
      </c>
      <c r="G137" s="260"/>
      <c r="H137" s="260" t="s">
        <v>518</v>
      </c>
      <c r="I137" s="260" t="s">
        <v>498</v>
      </c>
      <c r="J137" s="260"/>
      <c r="K137" s="301"/>
    </row>
    <row r="138" spans="2:11" ht="15" customHeight="1">
      <c r="B138" s="299"/>
      <c r="C138" s="260" t="s">
        <v>499</v>
      </c>
      <c r="D138" s="260"/>
      <c r="E138" s="260"/>
      <c r="F138" s="279" t="s">
        <v>464</v>
      </c>
      <c r="G138" s="260"/>
      <c r="H138" s="260" t="s">
        <v>499</v>
      </c>
      <c r="I138" s="260" t="s">
        <v>498</v>
      </c>
      <c r="J138" s="260"/>
      <c r="K138" s="301"/>
    </row>
    <row r="139" spans="2:11" ht="15" customHeight="1">
      <c r="B139" s="299"/>
      <c r="C139" s="260" t="s">
        <v>37</v>
      </c>
      <c r="D139" s="260"/>
      <c r="E139" s="260"/>
      <c r="F139" s="279" t="s">
        <v>464</v>
      </c>
      <c r="G139" s="260"/>
      <c r="H139" s="260" t="s">
        <v>519</v>
      </c>
      <c r="I139" s="260" t="s">
        <v>498</v>
      </c>
      <c r="J139" s="260"/>
      <c r="K139" s="301"/>
    </row>
    <row r="140" spans="2:11" ht="15" customHeight="1">
      <c r="B140" s="299"/>
      <c r="C140" s="260" t="s">
        <v>520</v>
      </c>
      <c r="D140" s="260"/>
      <c r="E140" s="260"/>
      <c r="F140" s="279" t="s">
        <v>464</v>
      </c>
      <c r="G140" s="260"/>
      <c r="H140" s="260" t="s">
        <v>521</v>
      </c>
      <c r="I140" s="260" t="s">
        <v>498</v>
      </c>
      <c r="J140" s="260"/>
      <c r="K140" s="301"/>
    </row>
    <row r="141" spans="2:11" ht="15" customHeight="1">
      <c r="B141" s="302"/>
      <c r="C141" s="303"/>
      <c r="D141" s="303"/>
      <c r="E141" s="303"/>
      <c r="F141" s="303"/>
      <c r="G141" s="303"/>
      <c r="H141" s="303"/>
      <c r="I141" s="303"/>
      <c r="J141" s="303"/>
      <c r="K141" s="304"/>
    </row>
    <row r="142" spans="2:11" ht="18.75" customHeight="1">
      <c r="B142" s="256"/>
      <c r="C142" s="256"/>
      <c r="D142" s="256"/>
      <c r="E142" s="256"/>
      <c r="F142" s="291"/>
      <c r="G142" s="256"/>
      <c r="H142" s="256"/>
      <c r="I142" s="256"/>
      <c r="J142" s="256"/>
      <c r="K142" s="256"/>
    </row>
    <row r="143" spans="2:11" ht="18.75" customHeight="1"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</row>
    <row r="144" spans="2:11" ht="7.5" customHeight="1">
      <c r="B144" s="267"/>
      <c r="C144" s="268"/>
      <c r="D144" s="268"/>
      <c r="E144" s="268"/>
      <c r="F144" s="268"/>
      <c r="G144" s="268"/>
      <c r="H144" s="268"/>
      <c r="I144" s="268"/>
      <c r="J144" s="268"/>
      <c r="K144" s="269"/>
    </row>
    <row r="145" spans="2:11" ht="45" customHeight="1">
      <c r="B145" s="270"/>
      <c r="C145" s="372" t="s">
        <v>522</v>
      </c>
      <c r="D145" s="372"/>
      <c r="E145" s="372"/>
      <c r="F145" s="372"/>
      <c r="G145" s="372"/>
      <c r="H145" s="372"/>
      <c r="I145" s="372"/>
      <c r="J145" s="372"/>
      <c r="K145" s="271"/>
    </row>
    <row r="146" spans="2:11" ht="17.25" customHeight="1">
      <c r="B146" s="270"/>
      <c r="C146" s="272" t="s">
        <v>458</v>
      </c>
      <c r="D146" s="272"/>
      <c r="E146" s="272"/>
      <c r="F146" s="272" t="s">
        <v>459</v>
      </c>
      <c r="G146" s="273"/>
      <c r="H146" s="272" t="s">
        <v>103</v>
      </c>
      <c r="I146" s="272" t="s">
        <v>56</v>
      </c>
      <c r="J146" s="272" t="s">
        <v>460</v>
      </c>
      <c r="K146" s="271"/>
    </row>
    <row r="147" spans="2:11" ht="17.25" customHeight="1">
      <c r="B147" s="270"/>
      <c r="C147" s="274" t="s">
        <v>461</v>
      </c>
      <c r="D147" s="274"/>
      <c r="E147" s="274"/>
      <c r="F147" s="275" t="s">
        <v>462</v>
      </c>
      <c r="G147" s="276"/>
      <c r="H147" s="274"/>
      <c r="I147" s="274"/>
      <c r="J147" s="274" t="s">
        <v>463</v>
      </c>
      <c r="K147" s="271"/>
    </row>
    <row r="148" spans="2:11" ht="5.25" customHeight="1">
      <c r="B148" s="280"/>
      <c r="C148" s="277"/>
      <c r="D148" s="277"/>
      <c r="E148" s="277"/>
      <c r="F148" s="277"/>
      <c r="G148" s="278"/>
      <c r="H148" s="277"/>
      <c r="I148" s="277"/>
      <c r="J148" s="277"/>
      <c r="K148" s="301"/>
    </row>
    <row r="149" spans="2:11" ht="15" customHeight="1">
      <c r="B149" s="280"/>
      <c r="C149" s="305" t="s">
        <v>467</v>
      </c>
      <c r="D149" s="260"/>
      <c r="E149" s="260"/>
      <c r="F149" s="306" t="s">
        <v>464</v>
      </c>
      <c r="G149" s="260"/>
      <c r="H149" s="305" t="s">
        <v>503</v>
      </c>
      <c r="I149" s="305" t="s">
        <v>466</v>
      </c>
      <c r="J149" s="305">
        <v>120</v>
      </c>
      <c r="K149" s="301"/>
    </row>
    <row r="150" spans="2:11" ht="15" customHeight="1">
      <c r="B150" s="280"/>
      <c r="C150" s="305" t="s">
        <v>512</v>
      </c>
      <c r="D150" s="260"/>
      <c r="E150" s="260"/>
      <c r="F150" s="306" t="s">
        <v>464</v>
      </c>
      <c r="G150" s="260"/>
      <c r="H150" s="305" t="s">
        <v>523</v>
      </c>
      <c r="I150" s="305" t="s">
        <v>466</v>
      </c>
      <c r="J150" s="305" t="s">
        <v>514</v>
      </c>
      <c r="K150" s="301"/>
    </row>
    <row r="151" spans="2:11" ht="15" customHeight="1">
      <c r="B151" s="280"/>
      <c r="C151" s="305" t="s">
        <v>413</v>
      </c>
      <c r="D151" s="260"/>
      <c r="E151" s="260"/>
      <c r="F151" s="306" t="s">
        <v>464</v>
      </c>
      <c r="G151" s="260"/>
      <c r="H151" s="305" t="s">
        <v>524</v>
      </c>
      <c r="I151" s="305" t="s">
        <v>466</v>
      </c>
      <c r="J151" s="305" t="s">
        <v>514</v>
      </c>
      <c r="K151" s="301"/>
    </row>
    <row r="152" spans="2:11" ht="15" customHeight="1">
      <c r="B152" s="280"/>
      <c r="C152" s="305" t="s">
        <v>469</v>
      </c>
      <c r="D152" s="260"/>
      <c r="E152" s="260"/>
      <c r="F152" s="306" t="s">
        <v>470</v>
      </c>
      <c r="G152" s="260"/>
      <c r="H152" s="305" t="s">
        <v>503</v>
      </c>
      <c r="I152" s="305" t="s">
        <v>466</v>
      </c>
      <c r="J152" s="305">
        <v>50</v>
      </c>
      <c r="K152" s="301"/>
    </row>
    <row r="153" spans="2:11" ht="15" customHeight="1">
      <c r="B153" s="280"/>
      <c r="C153" s="305" t="s">
        <v>472</v>
      </c>
      <c r="D153" s="260"/>
      <c r="E153" s="260"/>
      <c r="F153" s="306" t="s">
        <v>464</v>
      </c>
      <c r="G153" s="260"/>
      <c r="H153" s="305" t="s">
        <v>503</v>
      </c>
      <c r="I153" s="305" t="s">
        <v>474</v>
      </c>
      <c r="J153" s="305"/>
      <c r="K153" s="301"/>
    </row>
    <row r="154" spans="2:11" ht="15" customHeight="1">
      <c r="B154" s="280"/>
      <c r="C154" s="305" t="s">
        <v>483</v>
      </c>
      <c r="D154" s="260"/>
      <c r="E154" s="260"/>
      <c r="F154" s="306" t="s">
        <v>470</v>
      </c>
      <c r="G154" s="260"/>
      <c r="H154" s="305" t="s">
        <v>503</v>
      </c>
      <c r="I154" s="305" t="s">
        <v>466</v>
      </c>
      <c r="J154" s="305">
        <v>50</v>
      </c>
      <c r="K154" s="301"/>
    </row>
    <row r="155" spans="2:11" ht="15" customHeight="1">
      <c r="B155" s="280"/>
      <c r="C155" s="305" t="s">
        <v>491</v>
      </c>
      <c r="D155" s="260"/>
      <c r="E155" s="260"/>
      <c r="F155" s="306" t="s">
        <v>470</v>
      </c>
      <c r="G155" s="260"/>
      <c r="H155" s="305" t="s">
        <v>503</v>
      </c>
      <c r="I155" s="305" t="s">
        <v>466</v>
      </c>
      <c r="J155" s="305">
        <v>50</v>
      </c>
      <c r="K155" s="301"/>
    </row>
    <row r="156" spans="2:11" ht="15" customHeight="1">
      <c r="B156" s="280"/>
      <c r="C156" s="305" t="s">
        <v>489</v>
      </c>
      <c r="D156" s="260"/>
      <c r="E156" s="260"/>
      <c r="F156" s="306" t="s">
        <v>470</v>
      </c>
      <c r="G156" s="260"/>
      <c r="H156" s="305" t="s">
        <v>503</v>
      </c>
      <c r="I156" s="305" t="s">
        <v>466</v>
      </c>
      <c r="J156" s="305">
        <v>50</v>
      </c>
      <c r="K156" s="301"/>
    </row>
    <row r="157" spans="2:11" ht="15" customHeight="1">
      <c r="B157" s="280"/>
      <c r="C157" s="305" t="s">
        <v>86</v>
      </c>
      <c r="D157" s="260"/>
      <c r="E157" s="260"/>
      <c r="F157" s="306" t="s">
        <v>464</v>
      </c>
      <c r="G157" s="260"/>
      <c r="H157" s="305" t="s">
        <v>525</v>
      </c>
      <c r="I157" s="305" t="s">
        <v>466</v>
      </c>
      <c r="J157" s="305" t="s">
        <v>526</v>
      </c>
      <c r="K157" s="301"/>
    </row>
    <row r="158" spans="2:11" ht="15" customHeight="1">
      <c r="B158" s="280"/>
      <c r="C158" s="305" t="s">
        <v>527</v>
      </c>
      <c r="D158" s="260"/>
      <c r="E158" s="260"/>
      <c r="F158" s="306" t="s">
        <v>464</v>
      </c>
      <c r="G158" s="260"/>
      <c r="H158" s="305" t="s">
        <v>528</v>
      </c>
      <c r="I158" s="305" t="s">
        <v>498</v>
      </c>
      <c r="J158" s="305"/>
      <c r="K158" s="301"/>
    </row>
    <row r="159" spans="2:11" ht="15" customHeight="1">
      <c r="B159" s="307"/>
      <c r="C159" s="289"/>
      <c r="D159" s="289"/>
      <c r="E159" s="289"/>
      <c r="F159" s="289"/>
      <c r="G159" s="289"/>
      <c r="H159" s="289"/>
      <c r="I159" s="289"/>
      <c r="J159" s="289"/>
      <c r="K159" s="308"/>
    </row>
    <row r="160" spans="2:11" ht="18.75" customHeight="1">
      <c r="B160" s="256"/>
      <c r="C160" s="260"/>
      <c r="D160" s="260"/>
      <c r="E160" s="260"/>
      <c r="F160" s="279"/>
      <c r="G160" s="260"/>
      <c r="H160" s="260"/>
      <c r="I160" s="260"/>
      <c r="J160" s="260"/>
      <c r="K160" s="256"/>
    </row>
    <row r="161" spans="2:11" ht="18.75" customHeight="1"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</row>
    <row r="162" spans="2:11" ht="7.5" customHeight="1">
      <c r="B162" s="248"/>
      <c r="C162" s="249"/>
      <c r="D162" s="249"/>
      <c r="E162" s="249"/>
      <c r="F162" s="249"/>
      <c r="G162" s="249"/>
      <c r="H162" s="249"/>
      <c r="I162" s="249"/>
      <c r="J162" s="249"/>
      <c r="K162" s="250"/>
    </row>
    <row r="163" spans="2:11" ht="45" customHeight="1">
      <c r="B163" s="251"/>
      <c r="C163" s="371" t="s">
        <v>529</v>
      </c>
      <c r="D163" s="371"/>
      <c r="E163" s="371"/>
      <c r="F163" s="371"/>
      <c r="G163" s="371"/>
      <c r="H163" s="371"/>
      <c r="I163" s="371"/>
      <c r="J163" s="371"/>
      <c r="K163" s="252"/>
    </row>
    <row r="164" spans="2:11" ht="17.25" customHeight="1">
      <c r="B164" s="251"/>
      <c r="C164" s="272" t="s">
        <v>458</v>
      </c>
      <c r="D164" s="272"/>
      <c r="E164" s="272"/>
      <c r="F164" s="272" t="s">
        <v>459</v>
      </c>
      <c r="G164" s="309"/>
      <c r="H164" s="310" t="s">
        <v>103</v>
      </c>
      <c r="I164" s="310" t="s">
        <v>56</v>
      </c>
      <c r="J164" s="272" t="s">
        <v>460</v>
      </c>
      <c r="K164" s="252"/>
    </row>
    <row r="165" spans="2:11" ht="17.25" customHeight="1">
      <c r="B165" s="253"/>
      <c r="C165" s="274" t="s">
        <v>461</v>
      </c>
      <c r="D165" s="274"/>
      <c r="E165" s="274"/>
      <c r="F165" s="275" t="s">
        <v>462</v>
      </c>
      <c r="G165" s="311"/>
      <c r="H165" s="312"/>
      <c r="I165" s="312"/>
      <c r="J165" s="274" t="s">
        <v>463</v>
      </c>
      <c r="K165" s="254"/>
    </row>
    <row r="166" spans="2:11" ht="5.25" customHeight="1">
      <c r="B166" s="280"/>
      <c r="C166" s="277"/>
      <c r="D166" s="277"/>
      <c r="E166" s="277"/>
      <c r="F166" s="277"/>
      <c r="G166" s="278"/>
      <c r="H166" s="277"/>
      <c r="I166" s="277"/>
      <c r="J166" s="277"/>
      <c r="K166" s="301"/>
    </row>
    <row r="167" spans="2:11" ht="15" customHeight="1">
      <c r="B167" s="280"/>
      <c r="C167" s="260" t="s">
        <v>467</v>
      </c>
      <c r="D167" s="260"/>
      <c r="E167" s="260"/>
      <c r="F167" s="279" t="s">
        <v>464</v>
      </c>
      <c r="G167" s="260"/>
      <c r="H167" s="260" t="s">
        <v>503</v>
      </c>
      <c r="I167" s="260" t="s">
        <v>466</v>
      </c>
      <c r="J167" s="260">
        <v>120</v>
      </c>
      <c r="K167" s="301"/>
    </row>
    <row r="168" spans="2:11" ht="15" customHeight="1">
      <c r="B168" s="280"/>
      <c r="C168" s="260" t="s">
        <v>512</v>
      </c>
      <c r="D168" s="260"/>
      <c r="E168" s="260"/>
      <c r="F168" s="279" t="s">
        <v>464</v>
      </c>
      <c r="G168" s="260"/>
      <c r="H168" s="260" t="s">
        <v>513</v>
      </c>
      <c r="I168" s="260" t="s">
        <v>466</v>
      </c>
      <c r="J168" s="260" t="s">
        <v>514</v>
      </c>
      <c r="K168" s="301"/>
    </row>
    <row r="169" spans="2:11" ht="15" customHeight="1">
      <c r="B169" s="280"/>
      <c r="C169" s="260" t="s">
        <v>413</v>
      </c>
      <c r="D169" s="260"/>
      <c r="E169" s="260"/>
      <c r="F169" s="279" t="s">
        <v>464</v>
      </c>
      <c r="G169" s="260"/>
      <c r="H169" s="260" t="s">
        <v>530</v>
      </c>
      <c r="I169" s="260" t="s">
        <v>466</v>
      </c>
      <c r="J169" s="260" t="s">
        <v>514</v>
      </c>
      <c r="K169" s="301"/>
    </row>
    <row r="170" spans="2:11" ht="15" customHeight="1">
      <c r="B170" s="280"/>
      <c r="C170" s="260" t="s">
        <v>469</v>
      </c>
      <c r="D170" s="260"/>
      <c r="E170" s="260"/>
      <c r="F170" s="279" t="s">
        <v>470</v>
      </c>
      <c r="G170" s="260"/>
      <c r="H170" s="260" t="s">
        <v>530</v>
      </c>
      <c r="I170" s="260" t="s">
        <v>466</v>
      </c>
      <c r="J170" s="260">
        <v>50</v>
      </c>
      <c r="K170" s="301"/>
    </row>
    <row r="171" spans="2:11" ht="15" customHeight="1">
      <c r="B171" s="280"/>
      <c r="C171" s="260" t="s">
        <v>472</v>
      </c>
      <c r="D171" s="260"/>
      <c r="E171" s="260"/>
      <c r="F171" s="279" t="s">
        <v>464</v>
      </c>
      <c r="G171" s="260"/>
      <c r="H171" s="260" t="s">
        <v>530</v>
      </c>
      <c r="I171" s="260" t="s">
        <v>474</v>
      </c>
      <c r="J171" s="260"/>
      <c r="K171" s="301"/>
    </row>
    <row r="172" spans="2:11" ht="15" customHeight="1">
      <c r="B172" s="280"/>
      <c r="C172" s="260" t="s">
        <v>483</v>
      </c>
      <c r="D172" s="260"/>
      <c r="E172" s="260"/>
      <c r="F172" s="279" t="s">
        <v>470</v>
      </c>
      <c r="G172" s="260"/>
      <c r="H172" s="260" t="s">
        <v>530</v>
      </c>
      <c r="I172" s="260" t="s">
        <v>466</v>
      </c>
      <c r="J172" s="260">
        <v>50</v>
      </c>
      <c r="K172" s="301"/>
    </row>
    <row r="173" spans="2:11" ht="15" customHeight="1">
      <c r="B173" s="280"/>
      <c r="C173" s="260" t="s">
        <v>491</v>
      </c>
      <c r="D173" s="260"/>
      <c r="E173" s="260"/>
      <c r="F173" s="279" t="s">
        <v>470</v>
      </c>
      <c r="G173" s="260"/>
      <c r="H173" s="260" t="s">
        <v>530</v>
      </c>
      <c r="I173" s="260" t="s">
        <v>466</v>
      </c>
      <c r="J173" s="260">
        <v>50</v>
      </c>
      <c r="K173" s="301"/>
    </row>
    <row r="174" spans="2:11" ht="15" customHeight="1">
      <c r="B174" s="280"/>
      <c r="C174" s="260" t="s">
        <v>489</v>
      </c>
      <c r="D174" s="260"/>
      <c r="E174" s="260"/>
      <c r="F174" s="279" t="s">
        <v>470</v>
      </c>
      <c r="G174" s="260"/>
      <c r="H174" s="260" t="s">
        <v>530</v>
      </c>
      <c r="I174" s="260" t="s">
        <v>466</v>
      </c>
      <c r="J174" s="260">
        <v>50</v>
      </c>
      <c r="K174" s="301"/>
    </row>
    <row r="175" spans="2:11" ht="15" customHeight="1">
      <c r="B175" s="280"/>
      <c r="C175" s="260" t="s">
        <v>102</v>
      </c>
      <c r="D175" s="260"/>
      <c r="E175" s="260"/>
      <c r="F175" s="279" t="s">
        <v>464</v>
      </c>
      <c r="G175" s="260"/>
      <c r="H175" s="260" t="s">
        <v>531</v>
      </c>
      <c r="I175" s="260" t="s">
        <v>532</v>
      </c>
      <c r="J175" s="260"/>
      <c r="K175" s="301"/>
    </row>
    <row r="176" spans="2:11" ht="15" customHeight="1">
      <c r="B176" s="280"/>
      <c r="C176" s="260" t="s">
        <v>56</v>
      </c>
      <c r="D176" s="260"/>
      <c r="E176" s="260"/>
      <c r="F176" s="279" t="s">
        <v>464</v>
      </c>
      <c r="G176" s="260"/>
      <c r="H176" s="260" t="s">
        <v>533</v>
      </c>
      <c r="I176" s="260" t="s">
        <v>534</v>
      </c>
      <c r="J176" s="260">
        <v>1</v>
      </c>
      <c r="K176" s="301"/>
    </row>
    <row r="177" spans="2:11" ht="15" customHeight="1">
      <c r="B177" s="280"/>
      <c r="C177" s="260" t="s">
        <v>52</v>
      </c>
      <c r="D177" s="260"/>
      <c r="E177" s="260"/>
      <c r="F177" s="279" t="s">
        <v>464</v>
      </c>
      <c r="G177" s="260"/>
      <c r="H177" s="260" t="s">
        <v>535</v>
      </c>
      <c r="I177" s="260" t="s">
        <v>466</v>
      </c>
      <c r="J177" s="260">
        <v>20</v>
      </c>
      <c r="K177" s="301"/>
    </row>
    <row r="178" spans="2:11" ht="15" customHeight="1">
      <c r="B178" s="280"/>
      <c r="C178" s="260" t="s">
        <v>103</v>
      </c>
      <c r="D178" s="260"/>
      <c r="E178" s="260"/>
      <c r="F178" s="279" t="s">
        <v>464</v>
      </c>
      <c r="G178" s="260"/>
      <c r="H178" s="260" t="s">
        <v>536</v>
      </c>
      <c r="I178" s="260" t="s">
        <v>466</v>
      </c>
      <c r="J178" s="260">
        <v>255</v>
      </c>
      <c r="K178" s="301"/>
    </row>
    <row r="179" spans="2:11" ht="15" customHeight="1">
      <c r="B179" s="280"/>
      <c r="C179" s="260" t="s">
        <v>104</v>
      </c>
      <c r="D179" s="260"/>
      <c r="E179" s="260"/>
      <c r="F179" s="279" t="s">
        <v>464</v>
      </c>
      <c r="G179" s="260"/>
      <c r="H179" s="260" t="s">
        <v>429</v>
      </c>
      <c r="I179" s="260" t="s">
        <v>466</v>
      </c>
      <c r="J179" s="260">
        <v>10</v>
      </c>
      <c r="K179" s="301"/>
    </row>
    <row r="180" spans="2:11" ht="15" customHeight="1">
      <c r="B180" s="280"/>
      <c r="C180" s="260" t="s">
        <v>105</v>
      </c>
      <c r="D180" s="260"/>
      <c r="E180" s="260"/>
      <c r="F180" s="279" t="s">
        <v>464</v>
      </c>
      <c r="G180" s="260"/>
      <c r="H180" s="260" t="s">
        <v>537</v>
      </c>
      <c r="I180" s="260" t="s">
        <v>498</v>
      </c>
      <c r="J180" s="260"/>
      <c r="K180" s="301"/>
    </row>
    <row r="181" spans="2:11" ht="15" customHeight="1">
      <c r="B181" s="280"/>
      <c r="C181" s="260" t="s">
        <v>538</v>
      </c>
      <c r="D181" s="260"/>
      <c r="E181" s="260"/>
      <c r="F181" s="279" t="s">
        <v>464</v>
      </c>
      <c r="G181" s="260"/>
      <c r="H181" s="260" t="s">
        <v>539</v>
      </c>
      <c r="I181" s="260" t="s">
        <v>498</v>
      </c>
      <c r="J181" s="260"/>
      <c r="K181" s="301"/>
    </row>
    <row r="182" spans="2:11" ht="15" customHeight="1">
      <c r="B182" s="280"/>
      <c r="C182" s="260" t="s">
        <v>527</v>
      </c>
      <c r="D182" s="260"/>
      <c r="E182" s="260"/>
      <c r="F182" s="279" t="s">
        <v>464</v>
      </c>
      <c r="G182" s="260"/>
      <c r="H182" s="260" t="s">
        <v>540</v>
      </c>
      <c r="I182" s="260" t="s">
        <v>498</v>
      </c>
      <c r="J182" s="260"/>
      <c r="K182" s="301"/>
    </row>
    <row r="183" spans="2:11" ht="15" customHeight="1">
      <c r="B183" s="280"/>
      <c r="C183" s="260" t="s">
        <v>107</v>
      </c>
      <c r="D183" s="260"/>
      <c r="E183" s="260"/>
      <c r="F183" s="279" t="s">
        <v>470</v>
      </c>
      <c r="G183" s="260"/>
      <c r="H183" s="260" t="s">
        <v>541</v>
      </c>
      <c r="I183" s="260" t="s">
        <v>466</v>
      </c>
      <c r="J183" s="260">
        <v>50</v>
      </c>
      <c r="K183" s="301"/>
    </row>
    <row r="184" spans="2:11" ht="15" customHeight="1">
      <c r="B184" s="280"/>
      <c r="C184" s="260" t="s">
        <v>542</v>
      </c>
      <c r="D184" s="260"/>
      <c r="E184" s="260"/>
      <c r="F184" s="279" t="s">
        <v>470</v>
      </c>
      <c r="G184" s="260"/>
      <c r="H184" s="260" t="s">
        <v>543</v>
      </c>
      <c r="I184" s="260" t="s">
        <v>544</v>
      </c>
      <c r="J184" s="260"/>
      <c r="K184" s="301"/>
    </row>
    <row r="185" spans="2:11" ht="15" customHeight="1">
      <c r="B185" s="280"/>
      <c r="C185" s="260" t="s">
        <v>545</v>
      </c>
      <c r="D185" s="260"/>
      <c r="E185" s="260"/>
      <c r="F185" s="279" t="s">
        <v>470</v>
      </c>
      <c r="G185" s="260"/>
      <c r="H185" s="260" t="s">
        <v>546</v>
      </c>
      <c r="I185" s="260" t="s">
        <v>544</v>
      </c>
      <c r="J185" s="260"/>
      <c r="K185" s="301"/>
    </row>
    <row r="186" spans="2:11" ht="15" customHeight="1">
      <c r="B186" s="280"/>
      <c r="C186" s="260" t="s">
        <v>547</v>
      </c>
      <c r="D186" s="260"/>
      <c r="E186" s="260"/>
      <c r="F186" s="279" t="s">
        <v>470</v>
      </c>
      <c r="G186" s="260"/>
      <c r="H186" s="260" t="s">
        <v>548</v>
      </c>
      <c r="I186" s="260" t="s">
        <v>544</v>
      </c>
      <c r="J186" s="260"/>
      <c r="K186" s="301"/>
    </row>
    <row r="187" spans="2:11" ht="15" customHeight="1">
      <c r="B187" s="280"/>
      <c r="C187" s="313" t="s">
        <v>549</v>
      </c>
      <c r="D187" s="260"/>
      <c r="E187" s="260"/>
      <c r="F187" s="279" t="s">
        <v>470</v>
      </c>
      <c r="G187" s="260"/>
      <c r="H187" s="260" t="s">
        <v>550</v>
      </c>
      <c r="I187" s="260" t="s">
        <v>551</v>
      </c>
      <c r="J187" s="314" t="s">
        <v>552</v>
      </c>
      <c r="K187" s="301"/>
    </row>
    <row r="188" spans="2:11" ht="15" customHeight="1">
      <c r="B188" s="280"/>
      <c r="C188" s="265" t="s">
        <v>41</v>
      </c>
      <c r="D188" s="260"/>
      <c r="E188" s="260"/>
      <c r="F188" s="279" t="s">
        <v>464</v>
      </c>
      <c r="G188" s="260"/>
      <c r="H188" s="256" t="s">
        <v>553</v>
      </c>
      <c r="I188" s="260" t="s">
        <v>554</v>
      </c>
      <c r="J188" s="260"/>
      <c r="K188" s="301"/>
    </row>
    <row r="189" spans="2:11" ht="15" customHeight="1">
      <c r="B189" s="280"/>
      <c r="C189" s="265" t="s">
        <v>555</v>
      </c>
      <c r="D189" s="260"/>
      <c r="E189" s="260"/>
      <c r="F189" s="279" t="s">
        <v>464</v>
      </c>
      <c r="G189" s="260"/>
      <c r="H189" s="260" t="s">
        <v>556</v>
      </c>
      <c r="I189" s="260" t="s">
        <v>498</v>
      </c>
      <c r="J189" s="260"/>
      <c r="K189" s="301"/>
    </row>
    <row r="190" spans="2:11" ht="15" customHeight="1">
      <c r="B190" s="280"/>
      <c r="C190" s="265" t="s">
        <v>557</v>
      </c>
      <c r="D190" s="260"/>
      <c r="E190" s="260"/>
      <c r="F190" s="279" t="s">
        <v>464</v>
      </c>
      <c r="G190" s="260"/>
      <c r="H190" s="260" t="s">
        <v>558</v>
      </c>
      <c r="I190" s="260" t="s">
        <v>498</v>
      </c>
      <c r="J190" s="260"/>
      <c r="K190" s="301"/>
    </row>
    <row r="191" spans="2:11" ht="15" customHeight="1">
      <c r="B191" s="280"/>
      <c r="C191" s="265" t="s">
        <v>559</v>
      </c>
      <c r="D191" s="260"/>
      <c r="E191" s="260"/>
      <c r="F191" s="279" t="s">
        <v>470</v>
      </c>
      <c r="G191" s="260"/>
      <c r="H191" s="260" t="s">
        <v>560</v>
      </c>
      <c r="I191" s="260" t="s">
        <v>498</v>
      </c>
      <c r="J191" s="260"/>
      <c r="K191" s="301"/>
    </row>
    <row r="192" spans="2:11" ht="15" customHeight="1">
      <c r="B192" s="307"/>
      <c r="C192" s="315"/>
      <c r="D192" s="289"/>
      <c r="E192" s="289"/>
      <c r="F192" s="289"/>
      <c r="G192" s="289"/>
      <c r="H192" s="289"/>
      <c r="I192" s="289"/>
      <c r="J192" s="289"/>
      <c r="K192" s="308"/>
    </row>
    <row r="193" spans="2:11" ht="18.75" customHeight="1">
      <c r="B193" s="256"/>
      <c r="C193" s="260"/>
      <c r="D193" s="260"/>
      <c r="E193" s="260"/>
      <c r="F193" s="279"/>
      <c r="G193" s="260"/>
      <c r="H193" s="260"/>
      <c r="I193" s="260"/>
      <c r="J193" s="260"/>
      <c r="K193" s="256"/>
    </row>
    <row r="194" spans="2:11" ht="18.75" customHeight="1">
      <c r="B194" s="256"/>
      <c r="C194" s="260"/>
      <c r="D194" s="260"/>
      <c r="E194" s="260"/>
      <c r="F194" s="279"/>
      <c r="G194" s="260"/>
      <c r="H194" s="260"/>
      <c r="I194" s="260"/>
      <c r="J194" s="260"/>
      <c r="K194" s="256"/>
    </row>
    <row r="195" spans="2:11" ht="18.75" customHeight="1">
      <c r="B195" s="266"/>
      <c r="C195" s="266"/>
      <c r="D195" s="266"/>
      <c r="E195" s="266"/>
      <c r="F195" s="266"/>
      <c r="G195" s="266"/>
      <c r="H195" s="266"/>
      <c r="I195" s="266"/>
      <c r="J195" s="266"/>
      <c r="K195" s="266"/>
    </row>
    <row r="196" spans="2:11" ht="13.5">
      <c r="B196" s="248"/>
      <c r="C196" s="249"/>
      <c r="D196" s="249"/>
      <c r="E196" s="249"/>
      <c r="F196" s="249"/>
      <c r="G196" s="249"/>
      <c r="H196" s="249"/>
      <c r="I196" s="249"/>
      <c r="J196" s="249"/>
      <c r="K196" s="250"/>
    </row>
    <row r="197" spans="2:11" ht="21">
      <c r="B197" s="251"/>
      <c r="C197" s="371" t="s">
        <v>561</v>
      </c>
      <c r="D197" s="371"/>
      <c r="E197" s="371"/>
      <c r="F197" s="371"/>
      <c r="G197" s="371"/>
      <c r="H197" s="371"/>
      <c r="I197" s="371"/>
      <c r="J197" s="371"/>
      <c r="K197" s="252"/>
    </row>
    <row r="198" spans="2:11" ht="25.5" customHeight="1">
      <c r="B198" s="251"/>
      <c r="C198" s="316" t="s">
        <v>562</v>
      </c>
      <c r="D198" s="316"/>
      <c r="E198" s="316"/>
      <c r="F198" s="316" t="s">
        <v>563</v>
      </c>
      <c r="G198" s="317"/>
      <c r="H198" s="370" t="s">
        <v>564</v>
      </c>
      <c r="I198" s="370"/>
      <c r="J198" s="370"/>
      <c r="K198" s="252"/>
    </row>
    <row r="199" spans="2:11" ht="5.25" customHeight="1">
      <c r="B199" s="280"/>
      <c r="C199" s="277"/>
      <c r="D199" s="277"/>
      <c r="E199" s="277"/>
      <c r="F199" s="277"/>
      <c r="G199" s="260"/>
      <c r="H199" s="277"/>
      <c r="I199" s="277"/>
      <c r="J199" s="277"/>
      <c r="K199" s="301"/>
    </row>
    <row r="200" spans="2:11" ht="15" customHeight="1">
      <c r="B200" s="280"/>
      <c r="C200" s="260" t="s">
        <v>554</v>
      </c>
      <c r="D200" s="260"/>
      <c r="E200" s="260"/>
      <c r="F200" s="279" t="s">
        <v>42</v>
      </c>
      <c r="G200" s="260"/>
      <c r="H200" s="369" t="s">
        <v>565</v>
      </c>
      <c r="I200" s="369"/>
      <c r="J200" s="369"/>
      <c r="K200" s="301"/>
    </row>
    <row r="201" spans="2:11" ht="15" customHeight="1">
      <c r="B201" s="280"/>
      <c r="C201" s="286"/>
      <c r="D201" s="260"/>
      <c r="E201" s="260"/>
      <c r="F201" s="279" t="s">
        <v>43</v>
      </c>
      <c r="G201" s="260"/>
      <c r="H201" s="369" t="s">
        <v>566</v>
      </c>
      <c r="I201" s="369"/>
      <c r="J201" s="369"/>
      <c r="K201" s="301"/>
    </row>
    <row r="202" spans="2:11" ht="15" customHeight="1">
      <c r="B202" s="280"/>
      <c r="C202" s="286"/>
      <c r="D202" s="260"/>
      <c r="E202" s="260"/>
      <c r="F202" s="279" t="s">
        <v>46</v>
      </c>
      <c r="G202" s="260"/>
      <c r="H202" s="369" t="s">
        <v>567</v>
      </c>
      <c r="I202" s="369"/>
      <c r="J202" s="369"/>
      <c r="K202" s="301"/>
    </row>
    <row r="203" spans="2:11" ht="15" customHeight="1">
      <c r="B203" s="280"/>
      <c r="C203" s="260"/>
      <c r="D203" s="260"/>
      <c r="E203" s="260"/>
      <c r="F203" s="279" t="s">
        <v>44</v>
      </c>
      <c r="G203" s="260"/>
      <c r="H203" s="369" t="s">
        <v>568</v>
      </c>
      <c r="I203" s="369"/>
      <c r="J203" s="369"/>
      <c r="K203" s="301"/>
    </row>
    <row r="204" spans="2:11" ht="15" customHeight="1">
      <c r="B204" s="280"/>
      <c r="C204" s="260"/>
      <c r="D204" s="260"/>
      <c r="E204" s="260"/>
      <c r="F204" s="279" t="s">
        <v>45</v>
      </c>
      <c r="G204" s="260"/>
      <c r="H204" s="369" t="s">
        <v>569</v>
      </c>
      <c r="I204" s="369"/>
      <c r="J204" s="369"/>
      <c r="K204" s="301"/>
    </row>
    <row r="205" spans="2:11" ht="15" customHeight="1">
      <c r="B205" s="280"/>
      <c r="C205" s="260"/>
      <c r="D205" s="260"/>
      <c r="E205" s="260"/>
      <c r="F205" s="279"/>
      <c r="G205" s="260"/>
      <c r="H205" s="260"/>
      <c r="I205" s="260"/>
      <c r="J205" s="260"/>
      <c r="K205" s="301"/>
    </row>
    <row r="206" spans="2:11" ht="15" customHeight="1">
      <c r="B206" s="280"/>
      <c r="C206" s="260" t="s">
        <v>510</v>
      </c>
      <c r="D206" s="260"/>
      <c r="E206" s="260"/>
      <c r="F206" s="279" t="s">
        <v>75</v>
      </c>
      <c r="G206" s="260"/>
      <c r="H206" s="369" t="s">
        <v>570</v>
      </c>
      <c r="I206" s="369"/>
      <c r="J206" s="369"/>
      <c r="K206" s="301"/>
    </row>
    <row r="207" spans="2:11" ht="15" customHeight="1">
      <c r="B207" s="280"/>
      <c r="C207" s="286"/>
      <c r="D207" s="260"/>
      <c r="E207" s="260"/>
      <c r="F207" s="279" t="s">
        <v>407</v>
      </c>
      <c r="G207" s="260"/>
      <c r="H207" s="369" t="s">
        <v>408</v>
      </c>
      <c r="I207" s="369"/>
      <c r="J207" s="369"/>
      <c r="K207" s="301"/>
    </row>
    <row r="208" spans="2:11" ht="15" customHeight="1">
      <c r="B208" s="280"/>
      <c r="C208" s="260"/>
      <c r="D208" s="260"/>
      <c r="E208" s="260"/>
      <c r="F208" s="279" t="s">
        <v>405</v>
      </c>
      <c r="G208" s="260"/>
      <c r="H208" s="369" t="s">
        <v>571</v>
      </c>
      <c r="I208" s="369"/>
      <c r="J208" s="369"/>
      <c r="K208" s="301"/>
    </row>
    <row r="209" spans="2:11" ht="15" customHeight="1">
      <c r="B209" s="318"/>
      <c r="C209" s="286"/>
      <c r="D209" s="286"/>
      <c r="E209" s="286"/>
      <c r="F209" s="279" t="s">
        <v>409</v>
      </c>
      <c r="G209" s="265"/>
      <c r="H209" s="368" t="s">
        <v>410</v>
      </c>
      <c r="I209" s="368"/>
      <c r="J209" s="368"/>
      <c r="K209" s="319"/>
    </row>
    <row r="210" spans="2:11" ht="15" customHeight="1">
      <c r="B210" s="318"/>
      <c r="C210" s="286"/>
      <c r="D210" s="286"/>
      <c r="E210" s="286"/>
      <c r="F210" s="279" t="s">
        <v>411</v>
      </c>
      <c r="G210" s="265"/>
      <c r="H210" s="368" t="s">
        <v>572</v>
      </c>
      <c r="I210" s="368"/>
      <c r="J210" s="368"/>
      <c r="K210" s="319"/>
    </row>
    <row r="211" spans="2:11" ht="15" customHeight="1">
      <c r="B211" s="318"/>
      <c r="C211" s="286"/>
      <c r="D211" s="286"/>
      <c r="E211" s="286"/>
      <c r="F211" s="320"/>
      <c r="G211" s="265"/>
      <c r="H211" s="321"/>
      <c r="I211" s="321"/>
      <c r="J211" s="321"/>
      <c r="K211" s="319"/>
    </row>
    <row r="212" spans="2:11" ht="15" customHeight="1">
      <c r="B212" s="318"/>
      <c r="C212" s="260" t="s">
        <v>534</v>
      </c>
      <c r="D212" s="286"/>
      <c r="E212" s="286"/>
      <c r="F212" s="279">
        <v>1</v>
      </c>
      <c r="G212" s="265"/>
      <c r="H212" s="368" t="s">
        <v>573</v>
      </c>
      <c r="I212" s="368"/>
      <c r="J212" s="368"/>
      <c r="K212" s="319"/>
    </row>
    <row r="213" spans="2:11" ht="15" customHeight="1">
      <c r="B213" s="318"/>
      <c r="C213" s="286"/>
      <c r="D213" s="286"/>
      <c r="E213" s="286"/>
      <c r="F213" s="279">
        <v>2</v>
      </c>
      <c r="G213" s="265"/>
      <c r="H213" s="368" t="s">
        <v>574</v>
      </c>
      <c r="I213" s="368"/>
      <c r="J213" s="368"/>
      <c r="K213" s="319"/>
    </row>
    <row r="214" spans="2:11" ht="15" customHeight="1">
      <c r="B214" s="318"/>
      <c r="C214" s="286"/>
      <c r="D214" s="286"/>
      <c r="E214" s="286"/>
      <c r="F214" s="279">
        <v>3</v>
      </c>
      <c r="G214" s="265"/>
      <c r="H214" s="368" t="s">
        <v>575</v>
      </c>
      <c r="I214" s="368"/>
      <c r="J214" s="368"/>
      <c r="K214" s="319"/>
    </row>
    <row r="215" spans="2:11" ht="15" customHeight="1">
      <c r="B215" s="318"/>
      <c r="C215" s="286"/>
      <c r="D215" s="286"/>
      <c r="E215" s="286"/>
      <c r="F215" s="279">
        <v>4</v>
      </c>
      <c r="G215" s="265"/>
      <c r="H215" s="368" t="s">
        <v>576</v>
      </c>
      <c r="I215" s="368"/>
      <c r="J215" s="368"/>
      <c r="K215" s="319"/>
    </row>
    <row r="216" spans="2:11" ht="12.75" customHeight="1">
      <c r="B216" s="322"/>
      <c r="C216" s="323"/>
      <c r="D216" s="323"/>
      <c r="E216" s="323"/>
      <c r="F216" s="323"/>
      <c r="G216" s="323"/>
      <c r="H216" s="323"/>
      <c r="I216" s="323"/>
      <c r="J216" s="323"/>
      <c r="K216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ROZPOCTYMARTIN\Rozpočtář</dc:creator>
  <cp:keywords/>
  <dc:description/>
  <cp:lastModifiedBy>Rozpočtář</cp:lastModifiedBy>
  <dcterms:created xsi:type="dcterms:W3CDTF">2018-10-17T10:29:25Z</dcterms:created>
  <dcterms:modified xsi:type="dcterms:W3CDTF">2018-10-17T10:39:12Z</dcterms:modified>
  <cp:category/>
  <cp:version/>
  <cp:contentType/>
  <cp:contentStatus/>
</cp:coreProperties>
</file>